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jernbanedirektoratet.sharepoint.com/sites/prosjekt-railml2.3nordocumentation/Delte dokumenter/General/1 - Documentation/Excel Sheet/"/>
    </mc:Choice>
  </mc:AlternateContent>
  <xr:revisionPtr revIDLastSave="1403" documentId="114_{C095549E-58DB-4E2C-AD3E-CFA655225DC7}" xr6:coauthVersionLast="47" xr6:coauthVersionMax="47" xr10:uidLastSave="{40FDF0E9-5A0A-4C4F-A115-4A58FB9A7190}"/>
  <bookViews>
    <workbookView xWindow="28800" yWindow="0" windowWidth="28800" windowHeight="31800" xr2:uid="{00000000-000D-0000-FFFF-FFFF00000000}"/>
  </bookViews>
  <sheets>
    <sheet name="log" sheetId="15" r:id="rId1"/>
    <sheet name="Infrastructure" sheetId="4" r:id="rId2"/>
    <sheet name="Timetable" sheetId="14" r:id="rId3"/>
    <sheet name="Changelog" sheetId="10" r:id="rId4"/>
    <sheet name="railML 2.4 XSD" sheetId="11" r:id="rId5"/>
    <sheet name="2.4nor XSD" sheetId="12" r:id="rId6"/>
    <sheet name="Type mapping" sheetId="13" r:id="rId7"/>
  </sheets>
  <definedNames>
    <definedName name="_xlnm._FilterDatabase" localSheetId="5" hidden="1">'2.4nor XSD'!$B$1:$G$191</definedName>
    <definedName name="_xlnm._FilterDatabase" localSheetId="4" hidden="1">'railML 2.4 XSD'!$A$1:$G$2038</definedName>
    <definedName name="direction" localSheetId="5">#REF!</definedName>
    <definedName name="direction" localSheetId="4">#REF!</definedName>
    <definedName name="direction" localSheetId="6">#REF!</definedName>
    <definedName name="direction">#REF!</definedName>
    <definedName name="_xlnm.Print_Titles" localSheetId="1">Infrastructure!$1:$1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7" i="4" l="1"/>
  <c r="N97" i="4"/>
  <c r="A1029" i="4"/>
  <c r="N1029" i="4" s="1"/>
  <c r="R1029" i="4" s="1"/>
  <c r="A1030" i="4"/>
  <c r="N1030" i="4" s="1"/>
  <c r="R1030" i="4" s="1"/>
  <c r="A1031" i="4"/>
  <c r="N1031" i="4" s="1"/>
  <c r="R1031" i="4" s="1"/>
  <c r="A1032" i="4"/>
  <c r="N1032" i="4" s="1"/>
  <c r="R1032" i="4" s="1"/>
  <c r="A1033" i="4"/>
  <c r="N1033" i="4" s="1"/>
  <c r="R1033" i="4" s="1"/>
  <c r="A1034" i="4"/>
  <c r="N1034" i="4" s="1"/>
  <c r="T1034" i="4" s="1"/>
  <c r="A1021" i="4"/>
  <c r="N1021" i="4" s="1"/>
  <c r="A1035" i="4"/>
  <c r="R1021" i="4"/>
  <c r="T1021" i="4"/>
  <c r="A1022" i="4"/>
  <c r="N1022" i="4" s="1"/>
  <c r="R1022" i="4"/>
  <c r="T1022" i="4"/>
  <c r="A1023" i="4"/>
  <c r="N1023" i="4" s="1"/>
  <c r="R1023" i="4" s="1"/>
  <c r="A1024" i="4"/>
  <c r="N1024" i="4" s="1"/>
  <c r="R1024" i="4" s="1"/>
  <c r="A1025" i="4"/>
  <c r="N1025" i="4" s="1"/>
  <c r="A1026" i="4"/>
  <c r="N1026" i="4" s="1"/>
  <c r="R1026" i="4" s="1"/>
  <c r="A1027" i="4"/>
  <c r="N1027" i="4" s="1"/>
  <c r="R1027" i="4" s="1"/>
  <c r="A1028" i="4"/>
  <c r="N1028" i="4" s="1"/>
  <c r="R1028" i="4" s="1"/>
  <c r="H1811" i="11"/>
  <c r="I1811" i="11" s="1"/>
  <c r="A335" i="4"/>
  <c r="N335" i="4" s="1"/>
  <c r="R335" i="4" s="1"/>
  <c r="B150" i="12"/>
  <c r="H150" i="12"/>
  <c r="J150" i="12" s="1"/>
  <c r="B155" i="12"/>
  <c r="H155" i="12"/>
  <c r="I155" i="12" s="1"/>
  <c r="A633" i="4"/>
  <c r="N633" i="4" s="1"/>
  <c r="A584" i="4"/>
  <c r="N584" i="4" s="1"/>
  <c r="A583" i="4"/>
  <c r="N583" i="4" s="1"/>
  <c r="A585" i="4"/>
  <c r="N585" i="4" s="1"/>
  <c r="A662" i="4"/>
  <c r="N662" i="4" s="1"/>
  <c r="O97" i="4" l="1"/>
  <c r="T97" i="4" s="1"/>
  <c r="R1034" i="4"/>
  <c r="T1030" i="4"/>
  <c r="T1032" i="4"/>
  <c r="T1033" i="4"/>
  <c r="T1031" i="4"/>
  <c r="T1029" i="4"/>
  <c r="O1029" i="4"/>
  <c r="P1029" i="4"/>
  <c r="Q1029" i="4" s="1"/>
  <c r="O1030" i="4"/>
  <c r="S1030" i="4" s="1"/>
  <c r="P1030" i="4"/>
  <c r="Q1030" i="4" s="1"/>
  <c r="O1031" i="4"/>
  <c r="P1031" i="4"/>
  <c r="Q1031" i="4" s="1"/>
  <c r="O1032" i="4"/>
  <c r="P1032" i="4"/>
  <c r="Q1032" i="4" s="1"/>
  <c r="O1033" i="4"/>
  <c r="P1033" i="4"/>
  <c r="Q1033" i="4" s="1"/>
  <c r="O1034" i="4"/>
  <c r="S1034" i="4" s="1"/>
  <c r="P1034" i="4"/>
  <c r="Q1034" i="4" s="1"/>
  <c r="T1026" i="4"/>
  <c r="T1028" i="4"/>
  <c r="T1027" i="4"/>
  <c r="T1025" i="4"/>
  <c r="R1025" i="4"/>
  <c r="T1024" i="4"/>
  <c r="T1023" i="4"/>
  <c r="O1021" i="4"/>
  <c r="S1021" i="4" s="1"/>
  <c r="P1021" i="4"/>
  <c r="Q1021" i="4" s="1"/>
  <c r="P1024" i="4"/>
  <c r="Q1024" i="4" s="1"/>
  <c r="O1024" i="4"/>
  <c r="U1024" i="4" s="1"/>
  <c r="P1022" i="4"/>
  <c r="Q1022" i="4" s="1"/>
  <c r="O1022" i="4"/>
  <c r="U1022" i="4" s="1"/>
  <c r="O1023" i="4"/>
  <c r="S1023" i="4" s="1"/>
  <c r="P1023" i="4"/>
  <c r="Q1023" i="4" s="1"/>
  <c r="O1025" i="4"/>
  <c r="P1025" i="4"/>
  <c r="Q1025" i="4" s="1"/>
  <c r="O1026" i="4"/>
  <c r="U1026" i="4" s="1"/>
  <c r="P1026" i="4"/>
  <c r="Q1026" i="4" s="1"/>
  <c r="O1027" i="4"/>
  <c r="S1027" i="4" s="1"/>
  <c r="P1027" i="4"/>
  <c r="Q1027" i="4" s="1"/>
  <c r="P1028" i="4"/>
  <c r="Q1028" i="4" s="1"/>
  <c r="O1028" i="4"/>
  <c r="J1811" i="11"/>
  <c r="K1811" i="11" s="1"/>
  <c r="T335" i="4"/>
  <c r="O335" i="4"/>
  <c r="S335" i="4" s="1"/>
  <c r="P335" i="4"/>
  <c r="Q335" i="4" s="1"/>
  <c r="I150" i="12"/>
  <c r="L150" i="12" s="1"/>
  <c r="K150" i="12"/>
  <c r="J155" i="12"/>
  <c r="L155" i="12" s="1"/>
  <c r="O662" i="4"/>
  <c r="S662" i="4" s="1"/>
  <c r="P662" i="4"/>
  <c r="Q662" i="4" s="1"/>
  <c r="A221" i="4"/>
  <c r="N221" i="4" s="1"/>
  <c r="B3" i="12"/>
  <c r="H3" i="12"/>
  <c r="I3" i="12" s="1"/>
  <c r="B163" i="12"/>
  <c r="H163" i="12"/>
  <c r="I163" i="12" s="1"/>
  <c r="B159" i="12"/>
  <c r="H159" i="12"/>
  <c r="I159" i="12" s="1"/>
  <c r="B37" i="12"/>
  <c r="H37" i="12"/>
  <c r="I37" i="12" s="1"/>
  <c r="B121" i="12"/>
  <c r="H121" i="12"/>
  <c r="I121" i="12" s="1"/>
  <c r="B188" i="12"/>
  <c r="H188" i="12"/>
  <c r="I188" i="12" s="1"/>
  <c r="L188" i="12"/>
  <c r="B189" i="12"/>
  <c r="H189" i="12"/>
  <c r="I189" i="12" s="1"/>
  <c r="L189" i="12"/>
  <c r="B117" i="12"/>
  <c r="H117" i="12"/>
  <c r="I117" i="12" s="1"/>
  <c r="B128" i="12"/>
  <c r="H128" i="12"/>
  <c r="J128" i="12" s="1"/>
  <c r="B164" i="12"/>
  <c r="H164" i="12"/>
  <c r="I164" i="12" s="1"/>
  <c r="L164" i="12"/>
  <c r="B165" i="12"/>
  <c r="H165" i="12"/>
  <c r="B166" i="12"/>
  <c r="H166" i="12"/>
  <c r="I166" i="12" s="1"/>
  <c r="B160" i="12"/>
  <c r="H160" i="12"/>
  <c r="I160" i="12" s="1"/>
  <c r="L160" i="12"/>
  <c r="B161" i="12"/>
  <c r="H161" i="12"/>
  <c r="I161" i="12" s="1"/>
  <c r="B162" i="12"/>
  <c r="H162" i="12"/>
  <c r="I162" i="12" s="1"/>
  <c r="B39" i="12"/>
  <c r="H39" i="12"/>
  <c r="I39" i="12" s="1"/>
  <c r="B38" i="12"/>
  <c r="H38" i="12"/>
  <c r="I38" i="12" s="1"/>
  <c r="L38" i="12"/>
  <c r="B40" i="12"/>
  <c r="H40" i="12"/>
  <c r="I40" i="12" s="1"/>
  <c r="B191" i="12"/>
  <c r="H191" i="12"/>
  <c r="I191" i="12" s="1"/>
  <c r="B190" i="12"/>
  <c r="H190" i="12"/>
  <c r="I190" i="12" s="1"/>
  <c r="B184" i="12"/>
  <c r="B185" i="12"/>
  <c r="B186" i="12"/>
  <c r="B187" i="12"/>
  <c r="H184" i="12"/>
  <c r="I184" i="12" s="1"/>
  <c r="H185" i="12"/>
  <c r="I185" i="12" s="1"/>
  <c r="H186" i="12"/>
  <c r="J186" i="12" s="1"/>
  <c r="H187" i="12"/>
  <c r="J187" i="12" s="1"/>
  <c r="B183" i="12"/>
  <c r="H183" i="12"/>
  <c r="I183" i="12" s="1"/>
  <c r="L183" i="12"/>
  <c r="B182" i="12"/>
  <c r="H182" i="12"/>
  <c r="I182" i="12" s="1"/>
  <c r="L182" i="12"/>
  <c r="A165" i="4"/>
  <c r="N165" i="4" s="1"/>
  <c r="A166" i="4"/>
  <c r="N166" i="4" s="1"/>
  <c r="B136" i="12"/>
  <c r="H136" i="12"/>
  <c r="I136" i="12" s="1"/>
  <c r="B135" i="12"/>
  <c r="H135" i="12"/>
  <c r="I135" i="12" s="1"/>
  <c r="R97" i="4" l="1"/>
  <c r="U97" i="4" s="1"/>
  <c r="P97" i="4"/>
  <c r="Q97" i="4" s="1"/>
  <c r="S97" i="4"/>
  <c r="U1032" i="4"/>
  <c r="U1033" i="4"/>
  <c r="U1029" i="4"/>
  <c r="U1031" i="4"/>
  <c r="S1029" i="4"/>
  <c r="S1032" i="4"/>
  <c r="S1031" i="4"/>
  <c r="U1030" i="4"/>
  <c r="C1030" i="4" s="1"/>
  <c r="S1033" i="4"/>
  <c r="U1034" i="4"/>
  <c r="C1034" i="4" s="1"/>
  <c r="S1025" i="4"/>
  <c r="U1028" i="4"/>
  <c r="U1027" i="4"/>
  <c r="C1027" i="4" s="1"/>
  <c r="S1024" i="4"/>
  <c r="C1024" i="4" s="1"/>
  <c r="U1023" i="4"/>
  <c r="C1023" i="4" s="1"/>
  <c r="U1021" i="4"/>
  <c r="C1021" i="4" s="1"/>
  <c r="U1025" i="4"/>
  <c r="S1022" i="4"/>
  <c r="C1022" i="4" s="1"/>
  <c r="S1026" i="4"/>
  <c r="C1026" i="4" s="1"/>
  <c r="S1028" i="4"/>
  <c r="L1811" i="11" a="1"/>
  <c r="L1811" i="11" s="1"/>
  <c r="U335" i="4"/>
  <c r="C335" i="4" s="1"/>
  <c r="K155" i="12"/>
  <c r="J3" i="12"/>
  <c r="K3" i="12" s="1"/>
  <c r="J163" i="12"/>
  <c r="L163" i="12" s="1"/>
  <c r="J159" i="12"/>
  <c r="K159" i="12" s="1"/>
  <c r="J37" i="12"/>
  <c r="L37" i="12" s="1"/>
  <c r="J189" i="12"/>
  <c r="K189" i="12" s="1"/>
  <c r="J121" i="12"/>
  <c r="K121" i="12" s="1"/>
  <c r="J188" i="12"/>
  <c r="K188" i="12" s="1"/>
  <c r="J117" i="12"/>
  <c r="L117" i="12" s="1"/>
  <c r="I128" i="12"/>
  <c r="L128" i="12" s="1"/>
  <c r="J165" i="12"/>
  <c r="K165" i="12" s="1"/>
  <c r="K128" i="12"/>
  <c r="I165" i="12"/>
  <c r="J166" i="12"/>
  <c r="L166" i="12" s="1"/>
  <c r="J164" i="12"/>
  <c r="K164" i="12" s="1"/>
  <c r="J160" i="12"/>
  <c r="K160" i="12" s="1"/>
  <c r="I187" i="12"/>
  <c r="L187" i="12" s="1"/>
  <c r="J161" i="12"/>
  <c r="L161" i="12" s="1"/>
  <c r="J162" i="12"/>
  <c r="L162" i="12" s="1"/>
  <c r="J39" i="12"/>
  <c r="K39" i="12" s="1"/>
  <c r="J184" i="12"/>
  <c r="K184" i="12" s="1"/>
  <c r="J38" i="12"/>
  <c r="K38" i="12" s="1"/>
  <c r="J40" i="12"/>
  <c r="K40" i="12" s="1"/>
  <c r="J191" i="12"/>
  <c r="K191" i="12" s="1"/>
  <c r="J190" i="12"/>
  <c r="L190" i="12" s="1"/>
  <c r="K187" i="12"/>
  <c r="J185" i="12"/>
  <c r="L185" i="12" s="1"/>
  <c r="K186" i="12"/>
  <c r="I186" i="12"/>
  <c r="L186" i="12" s="1"/>
  <c r="J183" i="12"/>
  <c r="K183" i="12" s="1"/>
  <c r="J182" i="12"/>
  <c r="K182" i="12" s="1"/>
  <c r="J136" i="12"/>
  <c r="L136" i="12" s="1"/>
  <c r="J135" i="12"/>
  <c r="K135" i="12" s="1"/>
  <c r="B63" i="12"/>
  <c r="H63" i="12"/>
  <c r="I63" i="12" s="1"/>
  <c r="B64" i="12"/>
  <c r="H64" i="12"/>
  <c r="I64" i="12" s="1"/>
  <c r="C97" i="4" l="1"/>
  <c r="C1033" i="4"/>
  <c r="C1032" i="4"/>
  <c r="C1031" i="4"/>
  <c r="C1029" i="4"/>
  <c r="C1025" i="4"/>
  <c r="C1028" i="4"/>
  <c r="K37" i="12"/>
  <c r="L3" i="12"/>
  <c r="K163" i="12"/>
  <c r="L159" i="12"/>
  <c r="L121" i="12"/>
  <c r="L165" i="12"/>
  <c r="K166" i="12"/>
  <c r="K117" i="12"/>
  <c r="K162" i="12"/>
  <c r="K161" i="12"/>
  <c r="L40" i="12"/>
  <c r="L39" i="12"/>
  <c r="L184" i="12"/>
  <c r="L191" i="12"/>
  <c r="K190" i="12"/>
  <c r="K185" i="12"/>
  <c r="K136" i="12"/>
  <c r="L135" i="12"/>
  <c r="J63" i="12"/>
  <c r="L63" i="12" s="1"/>
  <c r="J64" i="12"/>
  <c r="K64" i="12" s="1"/>
  <c r="A332" i="4"/>
  <c r="N332" i="4" s="1"/>
  <c r="A333" i="4"/>
  <c r="N333" i="4" s="1"/>
  <c r="A334" i="4"/>
  <c r="N334" i="4" s="1"/>
  <c r="A336" i="4"/>
  <c r="N336" i="4" s="1"/>
  <c r="A337" i="4"/>
  <c r="N337" i="4" s="1"/>
  <c r="R337" i="4" s="1"/>
  <c r="A331" i="4"/>
  <c r="N331" i="4" s="1"/>
  <c r="R331" i="4"/>
  <c r="T331" i="4"/>
  <c r="R336" i="4" l="1"/>
  <c r="C336" i="4"/>
  <c r="L64" i="12"/>
  <c r="K63" i="12"/>
  <c r="T337" i="4"/>
  <c r="T336" i="4"/>
  <c r="O332" i="4"/>
  <c r="P332" i="4"/>
  <c r="Q332" i="4" s="1"/>
  <c r="O333" i="4"/>
  <c r="P333" i="4"/>
  <c r="Q333" i="4" s="1"/>
  <c r="O334" i="4"/>
  <c r="P334" i="4"/>
  <c r="Q334" i="4" s="1"/>
  <c r="P336" i="4"/>
  <c r="Q336" i="4" s="1"/>
  <c r="O336" i="4"/>
  <c r="S336" i="4" s="1"/>
  <c r="O337" i="4"/>
  <c r="S337" i="4" s="1"/>
  <c r="P337" i="4"/>
  <c r="Q337" i="4" s="1"/>
  <c r="O331" i="4"/>
  <c r="U331" i="4" s="1"/>
  <c r="P331" i="4"/>
  <c r="Q331" i="4" s="1"/>
  <c r="A1094" i="4"/>
  <c r="N1094" i="4" s="1"/>
  <c r="R1094" i="4"/>
  <c r="T1094" i="4"/>
  <c r="A1095" i="4"/>
  <c r="N1095" i="4" s="1"/>
  <c r="A1096" i="4"/>
  <c r="N1096" i="4" s="1"/>
  <c r="A1097" i="4"/>
  <c r="N1097" i="4" s="1"/>
  <c r="A1098" i="4"/>
  <c r="N1098" i="4" s="1"/>
  <c r="A1069" i="4"/>
  <c r="N1069" i="4" s="1"/>
  <c r="A971" i="4"/>
  <c r="N971" i="4" s="1"/>
  <c r="T985" i="4"/>
  <c r="R985" i="4"/>
  <c r="A985" i="4"/>
  <c r="N985" i="4" s="1"/>
  <c r="N986" i="4"/>
  <c r="A986" i="4"/>
  <c r="A987" i="4"/>
  <c r="N987" i="4" s="1"/>
  <c r="A988" i="4"/>
  <c r="N988" i="4" s="1"/>
  <c r="A989" i="4"/>
  <c r="N989" i="4" s="1"/>
  <c r="A128" i="4"/>
  <c r="N128" i="4" s="1"/>
  <c r="A129" i="4"/>
  <c r="N129" i="4" s="1"/>
  <c r="A127" i="4"/>
  <c r="N127" i="4" s="1"/>
  <c r="A130" i="4"/>
  <c r="N130" i="4" s="1"/>
  <c r="A116" i="4"/>
  <c r="N116" i="4" s="1"/>
  <c r="A11" i="4"/>
  <c r="N11" i="4" s="1"/>
  <c r="B11" i="4"/>
  <c r="A1742" i="4"/>
  <c r="N1742" i="4" s="1"/>
  <c r="A1735" i="4"/>
  <c r="N1735" i="4" s="1"/>
  <c r="A1728" i="4"/>
  <c r="N1728" i="4" s="1"/>
  <c r="A1721" i="4"/>
  <c r="N1721" i="4" s="1"/>
  <c r="A1711" i="4"/>
  <c r="N1711" i="4" s="1"/>
  <c r="A1696" i="4"/>
  <c r="N1696" i="4" s="1"/>
  <c r="A1687" i="4"/>
  <c r="N1687" i="4" s="1"/>
  <c r="A1672" i="4"/>
  <c r="N1672" i="4" s="1"/>
  <c r="A1659" i="4"/>
  <c r="N1659" i="4" s="1"/>
  <c r="A1638" i="4"/>
  <c r="N1638" i="4" s="1"/>
  <c r="A1618" i="4"/>
  <c r="N1618" i="4" s="1"/>
  <c r="A1599" i="4"/>
  <c r="N1599" i="4" s="1"/>
  <c r="A1567" i="4"/>
  <c r="N1567" i="4" s="1"/>
  <c r="A1533" i="4"/>
  <c r="N1533" i="4" s="1"/>
  <c r="A1500" i="4"/>
  <c r="N1500" i="4" s="1"/>
  <c r="A1473" i="4"/>
  <c r="N1473" i="4" s="1"/>
  <c r="A1460" i="4"/>
  <c r="N1460" i="4" s="1"/>
  <c r="A1422" i="4"/>
  <c r="N1422" i="4" s="1"/>
  <c r="A1411" i="4"/>
  <c r="N1411" i="4" s="1"/>
  <c r="A1388" i="4"/>
  <c r="N1388" i="4" s="1"/>
  <c r="A1371" i="4"/>
  <c r="N1371" i="4" s="1"/>
  <c r="A1352" i="4"/>
  <c r="N1352" i="4" s="1"/>
  <c r="A1338" i="4"/>
  <c r="N1338" i="4" s="1"/>
  <c r="A1309" i="4"/>
  <c r="N1309" i="4" s="1"/>
  <c r="A1294" i="4"/>
  <c r="N1294" i="4" s="1"/>
  <c r="A1268" i="4"/>
  <c r="N1268" i="4" s="1"/>
  <c r="A1256" i="4"/>
  <c r="N1256" i="4" s="1"/>
  <c r="A1231" i="4"/>
  <c r="N1231" i="4" s="1"/>
  <c r="A1216" i="4"/>
  <c r="N1216" i="4" s="1"/>
  <c r="A1194" i="4"/>
  <c r="N1194" i="4" s="1"/>
  <c r="A1168" i="4"/>
  <c r="N1168" i="4" s="1"/>
  <c r="A1144" i="4"/>
  <c r="N1144" i="4" s="1"/>
  <c r="A1130" i="4"/>
  <c r="N1130" i="4" s="1"/>
  <c r="A1111" i="4"/>
  <c r="N1111" i="4" s="1"/>
  <c r="A1084" i="4"/>
  <c r="N1084" i="4" s="1"/>
  <c r="A1070" i="4"/>
  <c r="N1070" i="4" s="1"/>
  <c r="A1044" i="4"/>
  <c r="N1044" i="4" s="1"/>
  <c r="A1019" i="4"/>
  <c r="N1019" i="4" s="1"/>
  <c r="A972" i="4"/>
  <c r="N972" i="4" s="1"/>
  <c r="A953" i="4"/>
  <c r="N953" i="4" s="1"/>
  <c r="A934" i="4"/>
  <c r="N934" i="4" s="1"/>
  <c r="A923" i="4"/>
  <c r="N923" i="4" s="1"/>
  <c r="A910" i="4"/>
  <c r="N910" i="4" s="1"/>
  <c r="A889" i="4"/>
  <c r="N889" i="4" s="1"/>
  <c r="A875" i="4"/>
  <c r="N875" i="4" s="1"/>
  <c r="A844" i="4"/>
  <c r="N844" i="4" s="1"/>
  <c r="A834" i="4"/>
  <c r="N834" i="4" s="1"/>
  <c r="A821" i="4"/>
  <c r="N821" i="4" s="1"/>
  <c r="A807" i="4"/>
  <c r="N807" i="4" s="1"/>
  <c r="A681" i="4"/>
  <c r="N681" i="4" s="1"/>
  <c r="A644" i="4"/>
  <c r="N644" i="4" s="1"/>
  <c r="A632" i="4"/>
  <c r="N632" i="4" s="1"/>
  <c r="A597" i="4"/>
  <c r="N597" i="4" s="1"/>
  <c r="A586" i="4"/>
  <c r="N586" i="4" s="1"/>
  <c r="A562" i="4"/>
  <c r="N562" i="4" s="1"/>
  <c r="A547" i="4"/>
  <c r="N547" i="4" s="1"/>
  <c r="A508" i="4"/>
  <c r="N508" i="4" s="1"/>
  <c r="A496" i="4"/>
  <c r="N496" i="4" s="1"/>
  <c r="A461" i="4"/>
  <c r="N461" i="4" s="1"/>
  <c r="A445" i="4"/>
  <c r="N445" i="4" s="1"/>
  <c r="A430" i="4"/>
  <c r="N430" i="4" s="1"/>
  <c r="A420" i="4"/>
  <c r="N420" i="4" s="1"/>
  <c r="A413" i="4"/>
  <c r="N413" i="4" s="1"/>
  <c r="A401" i="4"/>
  <c r="N401" i="4" s="1"/>
  <c r="A382" i="4"/>
  <c r="N382" i="4" s="1"/>
  <c r="A372" i="4"/>
  <c r="N372" i="4" s="1"/>
  <c r="A347" i="4"/>
  <c r="N347" i="4" s="1"/>
  <c r="A328" i="4"/>
  <c r="N328" i="4" s="1"/>
  <c r="A276" i="4"/>
  <c r="N276" i="4" s="1"/>
  <c r="A268" i="4"/>
  <c r="N268" i="4" s="1"/>
  <c r="A249" i="4"/>
  <c r="N249" i="4" s="1"/>
  <c r="A213" i="4"/>
  <c r="N213" i="4" s="1"/>
  <c r="A115" i="4"/>
  <c r="N115" i="4" s="1"/>
  <c r="A93" i="4"/>
  <c r="N93" i="4" s="1"/>
  <c r="A73" i="4"/>
  <c r="N73" i="4" s="1"/>
  <c r="A54" i="4"/>
  <c r="N54" i="4" s="1"/>
  <c r="A137" i="4"/>
  <c r="N137" i="4" s="1"/>
  <c r="A136" i="4"/>
  <c r="N136" i="4" s="1"/>
  <c r="R136" i="4" s="1"/>
  <c r="A132" i="4"/>
  <c r="N132" i="4" s="1"/>
  <c r="A133" i="4"/>
  <c r="N133" i="4" s="1"/>
  <c r="A16" i="4"/>
  <c r="N16" i="4" s="1"/>
  <c r="R16" i="4"/>
  <c r="T16" i="4"/>
  <c r="A131" i="4"/>
  <c r="N131" i="4"/>
  <c r="R131" i="4"/>
  <c r="T131" i="4"/>
  <c r="A134" i="4"/>
  <c r="N134" i="4" s="1"/>
  <c r="A135" i="4"/>
  <c r="N135" i="4" s="1"/>
  <c r="A239" i="4"/>
  <c r="N239" i="4" s="1"/>
  <c r="A231" i="4"/>
  <c r="N231" i="4" s="1"/>
  <c r="C337" i="4" l="1"/>
  <c r="U336" i="4"/>
  <c r="U337" i="4"/>
  <c r="S331" i="4"/>
  <c r="C331" i="4" s="1"/>
  <c r="T136" i="4"/>
  <c r="A126" i="4"/>
  <c r="N126" i="4" s="1"/>
  <c r="R126" i="4"/>
  <c r="T126" i="4"/>
  <c r="A778" i="4" l="1"/>
  <c r="N778" i="4" s="1"/>
  <c r="A779" i="4"/>
  <c r="N779" i="4" s="1"/>
  <c r="A780" i="4"/>
  <c r="N780" i="4" s="1"/>
  <c r="A781" i="4"/>
  <c r="N781" i="4" s="1"/>
  <c r="A782" i="4"/>
  <c r="N782" i="4" s="1"/>
  <c r="A783" i="4"/>
  <c r="N783" i="4" s="1"/>
  <c r="A784" i="4"/>
  <c r="N784" i="4" s="1"/>
  <c r="A785" i="4"/>
  <c r="N785" i="4" s="1"/>
  <c r="A786" i="4"/>
  <c r="N786" i="4" s="1"/>
  <c r="O778" i="4" l="1"/>
  <c r="S778" i="4" s="1"/>
  <c r="P778" i="4"/>
  <c r="Q778" i="4" s="1"/>
  <c r="O779" i="4"/>
  <c r="P779" i="4"/>
  <c r="Q779" i="4" s="1"/>
  <c r="O780" i="4"/>
  <c r="S780" i="4" s="1"/>
  <c r="P780" i="4"/>
  <c r="Q780" i="4" s="1"/>
  <c r="O781" i="4"/>
  <c r="P781" i="4"/>
  <c r="Q781" i="4" s="1"/>
  <c r="O782" i="4"/>
  <c r="P782" i="4"/>
  <c r="Q782" i="4" s="1"/>
  <c r="P783" i="4"/>
  <c r="Q783" i="4" s="1"/>
  <c r="O783" i="4"/>
  <c r="S783" i="4" s="1"/>
  <c r="O784" i="4"/>
  <c r="P784" i="4"/>
  <c r="Q784" i="4" s="1"/>
  <c r="O785" i="4"/>
  <c r="P785" i="4"/>
  <c r="Q785" i="4" s="1"/>
  <c r="O786" i="4"/>
  <c r="S786" i="4" s="1"/>
  <c r="P786" i="4"/>
  <c r="Q786" i="4" s="1"/>
  <c r="A811" i="4"/>
  <c r="N811" i="4" s="1"/>
  <c r="O811" i="4" s="1"/>
  <c r="A812" i="4"/>
  <c r="N812" i="4" s="1"/>
  <c r="O812" i="4" s="1"/>
  <c r="S784" i="4" l="1"/>
  <c r="S779" i="4"/>
  <c r="S782" i="4"/>
  <c r="S781" i="4"/>
  <c r="S785" i="4"/>
  <c r="P811" i="4"/>
  <c r="Q811" i="4" s="1"/>
  <c r="S811" i="4"/>
  <c r="P812" i="4"/>
  <c r="Q812" i="4" s="1"/>
  <c r="S812" i="4"/>
  <c r="A330" i="4"/>
  <c r="N330" i="4" s="1"/>
  <c r="O330" i="4" s="1"/>
  <c r="A1622" i="4"/>
  <c r="N1622" i="4" s="1"/>
  <c r="A1628" i="4"/>
  <c r="N1628" i="4" s="1"/>
  <c r="O1628" i="4" s="1"/>
  <c r="A1623" i="4"/>
  <c r="N1623" i="4" s="1"/>
  <c r="A1624" i="4"/>
  <c r="N1624" i="4" s="1"/>
  <c r="P1624" i="4" s="1"/>
  <c r="Q1624" i="4" s="1"/>
  <c r="A1625" i="4"/>
  <c r="N1625" i="4" s="1"/>
  <c r="A1626" i="4"/>
  <c r="N1626" i="4" s="1"/>
  <c r="A1627" i="4"/>
  <c r="N1627" i="4" s="1"/>
  <c r="O1627" i="4" s="1"/>
  <c r="A1621" i="4"/>
  <c r="N1621" i="4" s="1"/>
  <c r="A826" i="4"/>
  <c r="N826" i="4" s="1"/>
  <c r="O826" i="4" s="1"/>
  <c r="R826" i="4"/>
  <c r="T826" i="4"/>
  <c r="A827" i="4"/>
  <c r="N827" i="4" s="1"/>
  <c r="O827" i="4" s="1"/>
  <c r="R827" i="4"/>
  <c r="T827" i="4"/>
  <c r="A828" i="4"/>
  <c r="N828" i="4" s="1"/>
  <c r="O828" i="4" s="1"/>
  <c r="R828" i="4"/>
  <c r="T828" i="4"/>
  <c r="P330" i="4" l="1"/>
  <c r="Q330" i="4" s="1"/>
  <c r="O1622" i="4"/>
  <c r="S1622" i="4" s="1"/>
  <c r="P1622" i="4"/>
  <c r="Q1622" i="4" s="1"/>
  <c r="P1628" i="4"/>
  <c r="Q1628" i="4" s="1"/>
  <c r="S1628" i="4"/>
  <c r="O1623" i="4"/>
  <c r="S1623" i="4" s="1"/>
  <c r="O1624" i="4"/>
  <c r="S1624" i="4" s="1"/>
  <c r="P1625" i="4"/>
  <c r="Q1625" i="4" s="1"/>
  <c r="P1626" i="4"/>
  <c r="Q1626" i="4" s="1"/>
  <c r="O1626" i="4"/>
  <c r="S1626" i="4" s="1"/>
  <c r="O1625" i="4"/>
  <c r="P1627" i="4"/>
  <c r="Q1627" i="4" s="1"/>
  <c r="P1623" i="4"/>
  <c r="Q1623" i="4" s="1"/>
  <c r="S1627" i="4"/>
  <c r="O1621" i="4"/>
  <c r="P1621" i="4"/>
  <c r="Q1621" i="4" s="1"/>
  <c r="U826" i="4"/>
  <c r="U827" i="4"/>
  <c r="P826" i="4"/>
  <c r="Q826" i="4" s="1"/>
  <c r="S826" i="4"/>
  <c r="U828" i="4"/>
  <c r="P827" i="4"/>
  <c r="Q827" i="4" s="1"/>
  <c r="S827" i="4"/>
  <c r="P828" i="4"/>
  <c r="Q828" i="4" s="1"/>
  <c r="S828" i="4"/>
  <c r="S1625" i="4" l="1"/>
  <c r="C828" i="4"/>
  <c r="C826" i="4"/>
  <c r="C827" i="4"/>
  <c r="A777" i="4" l="1"/>
  <c r="N777" i="4" s="1"/>
  <c r="A754" i="4"/>
  <c r="N754" i="4" s="1"/>
  <c r="O754" i="4" s="1"/>
  <c r="A755" i="4"/>
  <c r="N755" i="4" s="1"/>
  <c r="A756" i="4"/>
  <c r="N756" i="4" s="1"/>
  <c r="A757" i="4"/>
  <c r="N757" i="4" s="1"/>
  <c r="A758" i="4"/>
  <c r="N758" i="4" s="1"/>
  <c r="O758" i="4" s="1"/>
  <c r="A759" i="4"/>
  <c r="N759" i="4" s="1"/>
  <c r="A760" i="4"/>
  <c r="N760" i="4" s="1"/>
  <c r="A761" i="4"/>
  <c r="N761" i="4" s="1"/>
  <c r="A762" i="4"/>
  <c r="N762" i="4" s="1"/>
  <c r="O762" i="4" s="1"/>
  <c r="A763" i="4"/>
  <c r="N763" i="4" s="1"/>
  <c r="P763" i="4" s="1"/>
  <c r="Q763" i="4" s="1"/>
  <c r="A764" i="4"/>
  <c r="N764" i="4" s="1"/>
  <c r="A765" i="4"/>
  <c r="N765" i="4" s="1"/>
  <c r="A766" i="4"/>
  <c r="N766" i="4" s="1"/>
  <c r="A767" i="4"/>
  <c r="N767" i="4" s="1"/>
  <c r="P767" i="4" s="1"/>
  <c r="Q767" i="4" s="1"/>
  <c r="A768" i="4"/>
  <c r="N768" i="4" s="1"/>
  <c r="A769" i="4"/>
  <c r="N769" i="4" s="1"/>
  <c r="A770" i="4"/>
  <c r="N770" i="4" s="1"/>
  <c r="O770" i="4" s="1"/>
  <c r="A771" i="4"/>
  <c r="N771" i="4" s="1"/>
  <c r="A772" i="4"/>
  <c r="N772" i="4" s="1"/>
  <c r="A773" i="4"/>
  <c r="N773" i="4" s="1"/>
  <c r="A774" i="4"/>
  <c r="N774" i="4" s="1"/>
  <c r="O774" i="4" s="1"/>
  <c r="A775" i="4"/>
  <c r="N775" i="4" s="1"/>
  <c r="P775" i="4" s="1"/>
  <c r="Q775" i="4" s="1"/>
  <c r="A776" i="4"/>
  <c r="N776" i="4" s="1"/>
  <c r="A715" i="4"/>
  <c r="N715" i="4" s="1"/>
  <c r="O715" i="4" s="1"/>
  <c r="S715" i="4" s="1"/>
  <c r="A716" i="4"/>
  <c r="N716" i="4" s="1"/>
  <c r="P716" i="4" s="1"/>
  <c r="A717" i="4"/>
  <c r="N717" i="4" s="1"/>
  <c r="O717" i="4" s="1"/>
  <c r="A718" i="4"/>
  <c r="N718" i="4" s="1"/>
  <c r="A719" i="4"/>
  <c r="N719" i="4" s="1"/>
  <c r="A720" i="4"/>
  <c r="N720" i="4" s="1"/>
  <c r="A721" i="4"/>
  <c r="N721" i="4" s="1"/>
  <c r="O721" i="4" s="1"/>
  <c r="S721" i="4" s="1"/>
  <c r="A722" i="4"/>
  <c r="N722" i="4" s="1"/>
  <c r="A723" i="4"/>
  <c r="N723" i="4" s="1"/>
  <c r="A724" i="4"/>
  <c r="N724" i="4" s="1"/>
  <c r="O724" i="4" s="1"/>
  <c r="S724" i="4" s="1"/>
  <c r="A725" i="4"/>
  <c r="N725" i="4" s="1"/>
  <c r="O725" i="4" s="1"/>
  <c r="S725" i="4" s="1"/>
  <c r="A726" i="4"/>
  <c r="N726" i="4" s="1"/>
  <c r="A727" i="4"/>
  <c r="N727" i="4" s="1"/>
  <c r="P727" i="4" s="1"/>
  <c r="A728" i="4"/>
  <c r="N728" i="4" s="1"/>
  <c r="P728" i="4" s="1"/>
  <c r="A729" i="4"/>
  <c r="N729" i="4" s="1"/>
  <c r="A730" i="4"/>
  <c r="N730" i="4" s="1"/>
  <c r="O730" i="4" s="1"/>
  <c r="A731" i="4"/>
  <c r="N731" i="4" s="1"/>
  <c r="P731" i="4" s="1"/>
  <c r="A732" i="4"/>
  <c r="N732" i="4" s="1"/>
  <c r="P732" i="4" s="1"/>
  <c r="A733" i="4"/>
  <c r="N733" i="4" s="1"/>
  <c r="P733" i="4" s="1"/>
  <c r="A734" i="4"/>
  <c r="N734" i="4" s="1"/>
  <c r="O734" i="4" s="1"/>
  <c r="A735" i="4"/>
  <c r="N735" i="4" s="1"/>
  <c r="P735" i="4" s="1"/>
  <c r="A736" i="4"/>
  <c r="N736" i="4" s="1"/>
  <c r="A737" i="4"/>
  <c r="N737" i="4" s="1"/>
  <c r="O737" i="4" s="1"/>
  <c r="S737" i="4" s="1"/>
  <c r="A738" i="4"/>
  <c r="N738" i="4" s="1"/>
  <c r="O738" i="4" s="1"/>
  <c r="S738" i="4" s="1"/>
  <c r="A739" i="4"/>
  <c r="N739" i="4" s="1"/>
  <c r="P739" i="4" s="1"/>
  <c r="A740" i="4"/>
  <c r="N740" i="4" s="1"/>
  <c r="P740" i="4" s="1"/>
  <c r="A741" i="4"/>
  <c r="N741" i="4" s="1"/>
  <c r="P741" i="4" s="1"/>
  <c r="A742" i="4"/>
  <c r="N742" i="4" s="1"/>
  <c r="O742" i="4" s="1"/>
  <c r="A743" i="4"/>
  <c r="N743" i="4" s="1"/>
  <c r="P743" i="4" s="1"/>
  <c r="A744" i="4"/>
  <c r="N744" i="4" s="1"/>
  <c r="P744" i="4" s="1"/>
  <c r="A745" i="4"/>
  <c r="N745" i="4" s="1"/>
  <c r="P745" i="4" s="1"/>
  <c r="A746" i="4"/>
  <c r="N746" i="4" s="1"/>
  <c r="O746" i="4" s="1"/>
  <c r="A747" i="4"/>
  <c r="N747" i="4" s="1"/>
  <c r="O747" i="4" s="1"/>
  <c r="A748" i="4"/>
  <c r="N748" i="4" s="1"/>
  <c r="A749" i="4"/>
  <c r="N749" i="4" s="1"/>
  <c r="A750" i="4"/>
  <c r="N750" i="4" s="1"/>
  <c r="O750" i="4" s="1"/>
  <c r="S750" i="4" s="1"/>
  <c r="A751" i="4"/>
  <c r="N751" i="4" s="1"/>
  <c r="O751" i="4" s="1"/>
  <c r="S751" i="4" s="1"/>
  <c r="A752" i="4"/>
  <c r="N752" i="4" s="1"/>
  <c r="A753" i="4"/>
  <c r="N753" i="4" s="1"/>
  <c r="Q715" i="4"/>
  <c r="Q716" i="4"/>
  <c r="Q717" i="4"/>
  <c r="Q718" i="4"/>
  <c r="Q719" i="4"/>
  <c r="Q720" i="4"/>
  <c r="Q721" i="4"/>
  <c r="Q722" i="4"/>
  <c r="Q723" i="4"/>
  <c r="Q724" i="4"/>
  <c r="Q725" i="4"/>
  <c r="Q726" i="4"/>
  <c r="Q727" i="4"/>
  <c r="Q728" i="4"/>
  <c r="Q729" i="4"/>
  <c r="Q730" i="4"/>
  <c r="Q731" i="4"/>
  <c r="Q732" i="4"/>
  <c r="Q733" i="4"/>
  <c r="Q735" i="4"/>
  <c r="Q738" i="4"/>
  <c r="Q739" i="4"/>
  <c r="Q740" i="4"/>
  <c r="Q741" i="4"/>
  <c r="Q742" i="4"/>
  <c r="Q743" i="4"/>
  <c r="Q744" i="4"/>
  <c r="Q745" i="4"/>
  <c r="Q746" i="4"/>
  <c r="Q747" i="4"/>
  <c r="Q748" i="4"/>
  <c r="Q749" i="4"/>
  <c r="Q750" i="4"/>
  <c r="Q751" i="4"/>
  <c r="Q752" i="4"/>
  <c r="Q753" i="4"/>
  <c r="A712" i="4"/>
  <c r="N712" i="4" s="1"/>
  <c r="O712" i="4" s="1"/>
  <c r="A713" i="4"/>
  <c r="N713" i="4" s="1"/>
  <c r="A714" i="4"/>
  <c r="N714" i="4" s="1"/>
  <c r="A690" i="4"/>
  <c r="N690" i="4" s="1"/>
  <c r="A691" i="4"/>
  <c r="N691" i="4" s="1"/>
  <c r="O691" i="4" s="1"/>
  <c r="A692" i="4"/>
  <c r="N692" i="4" s="1"/>
  <c r="O692" i="4" s="1"/>
  <c r="A693" i="4"/>
  <c r="N693" i="4" s="1"/>
  <c r="O693" i="4" s="1"/>
  <c r="A694" i="4"/>
  <c r="N694" i="4" s="1"/>
  <c r="O694" i="4" s="1"/>
  <c r="A695" i="4"/>
  <c r="N695" i="4" s="1"/>
  <c r="O695" i="4" s="1"/>
  <c r="A696" i="4"/>
  <c r="N696" i="4" s="1"/>
  <c r="O696" i="4" s="1"/>
  <c r="A697" i="4"/>
  <c r="N697" i="4" s="1"/>
  <c r="O697" i="4" s="1"/>
  <c r="A698" i="4"/>
  <c r="N698" i="4" s="1"/>
  <c r="O698" i="4" s="1"/>
  <c r="A699" i="4"/>
  <c r="N699" i="4" s="1"/>
  <c r="O699" i="4" s="1"/>
  <c r="A700" i="4"/>
  <c r="N700" i="4" s="1"/>
  <c r="O700" i="4" s="1"/>
  <c r="A701" i="4"/>
  <c r="N701" i="4" s="1"/>
  <c r="O701" i="4" s="1"/>
  <c r="A702" i="4"/>
  <c r="N702" i="4" s="1"/>
  <c r="O702" i="4" s="1"/>
  <c r="A703" i="4"/>
  <c r="N703" i="4" s="1"/>
  <c r="O703" i="4" s="1"/>
  <c r="A704" i="4"/>
  <c r="N704" i="4" s="1"/>
  <c r="O704" i="4" s="1"/>
  <c r="A705" i="4"/>
  <c r="N705" i="4" s="1"/>
  <c r="O705" i="4" s="1"/>
  <c r="A706" i="4"/>
  <c r="N706" i="4" s="1"/>
  <c r="O706" i="4" s="1"/>
  <c r="A707" i="4"/>
  <c r="N707" i="4" s="1"/>
  <c r="O707" i="4" s="1"/>
  <c r="A708" i="4"/>
  <c r="N708" i="4" s="1"/>
  <c r="O708" i="4" s="1"/>
  <c r="A709" i="4"/>
  <c r="N709" i="4" s="1"/>
  <c r="A689" i="4"/>
  <c r="N689" i="4" s="1"/>
  <c r="O689" i="4" s="1"/>
  <c r="A710" i="4"/>
  <c r="N710" i="4" s="1"/>
  <c r="O710" i="4" s="1"/>
  <c r="A711" i="4"/>
  <c r="N711" i="4" s="1"/>
  <c r="O711" i="4" s="1"/>
  <c r="A1172" i="4"/>
  <c r="N1172" i="4" s="1"/>
  <c r="O1172" i="4" s="1"/>
  <c r="A1173" i="4"/>
  <c r="N1173" i="4" s="1"/>
  <c r="O1173" i="4" s="1"/>
  <c r="A1174" i="4"/>
  <c r="N1174" i="4" s="1"/>
  <c r="O1174" i="4" s="1"/>
  <c r="A1175" i="4"/>
  <c r="N1175" i="4" s="1"/>
  <c r="O1175" i="4" s="1"/>
  <c r="A1176" i="4"/>
  <c r="N1176" i="4" s="1"/>
  <c r="O1176" i="4" s="1"/>
  <c r="A1177" i="4"/>
  <c r="N1177" i="4" s="1"/>
  <c r="O1177" i="4" s="1"/>
  <c r="A1178" i="4"/>
  <c r="N1178" i="4" s="1"/>
  <c r="O1178" i="4" s="1"/>
  <c r="A1179" i="4"/>
  <c r="N1179" i="4" s="1"/>
  <c r="O1179" i="4" s="1"/>
  <c r="A1180" i="4"/>
  <c r="N1180" i="4" s="1"/>
  <c r="O1180" i="4" s="1"/>
  <c r="A1181" i="4"/>
  <c r="N1181" i="4" s="1"/>
  <c r="A1182" i="4"/>
  <c r="N1182" i="4" s="1"/>
  <c r="O1182" i="4" s="1"/>
  <c r="A1183" i="4"/>
  <c r="N1183" i="4" s="1"/>
  <c r="O1183" i="4" s="1"/>
  <c r="A1184" i="4"/>
  <c r="N1184" i="4" s="1"/>
  <c r="O1184" i="4" s="1"/>
  <c r="P762" i="4" l="1"/>
  <c r="Q762" i="4" s="1"/>
  <c r="O716" i="4"/>
  <c r="S716" i="4" s="1"/>
  <c r="P736" i="4"/>
  <c r="Q736" i="4" s="1"/>
  <c r="P737" i="4"/>
  <c r="Q737" i="4" s="1"/>
  <c r="O741" i="4"/>
  <c r="S741" i="4" s="1"/>
  <c r="O736" i="4"/>
  <c r="S736" i="4" s="1"/>
  <c r="P724" i="4"/>
  <c r="O732" i="4"/>
  <c r="S732" i="4" s="1"/>
  <c r="P720" i="4"/>
  <c r="O720" i="4"/>
  <c r="S720" i="4" s="1"/>
  <c r="P771" i="4"/>
  <c r="Q771" i="4" s="1"/>
  <c r="O771" i="4"/>
  <c r="S771" i="4" s="1"/>
  <c r="O766" i="4"/>
  <c r="S766" i="4" s="1"/>
  <c r="P766" i="4"/>
  <c r="Q766" i="4" s="1"/>
  <c r="P717" i="4"/>
  <c r="P749" i="4"/>
  <c r="P729" i="4"/>
  <c r="O753" i="4"/>
  <c r="S753" i="4" s="1"/>
  <c r="O728" i="4"/>
  <c r="S728" i="4" s="1"/>
  <c r="P759" i="4"/>
  <c r="Q759" i="4" s="1"/>
  <c r="P753" i="4"/>
  <c r="O745" i="4"/>
  <c r="S745" i="4" s="1"/>
  <c r="O729" i="4"/>
  <c r="S729" i="4" s="1"/>
  <c r="P754" i="4"/>
  <c r="Q754" i="4" s="1"/>
  <c r="P755" i="4"/>
  <c r="Q755" i="4" s="1"/>
  <c r="O755" i="4"/>
  <c r="S755" i="4" s="1"/>
  <c r="O777" i="4"/>
  <c r="S777" i="4" s="1"/>
  <c r="P777" i="4"/>
  <c r="Q777" i="4" s="1"/>
  <c r="P750" i="4"/>
  <c r="P715" i="4"/>
  <c r="P742" i="4"/>
  <c r="P734" i="4"/>
  <c r="Q734" i="4" s="1"/>
  <c r="O749" i="4"/>
  <c r="S749" i="4" s="1"/>
  <c r="O733" i="4"/>
  <c r="P770" i="4"/>
  <c r="Q770" i="4" s="1"/>
  <c r="P758" i="4"/>
  <c r="Q758" i="4" s="1"/>
  <c r="O763" i="4"/>
  <c r="S763" i="4" s="1"/>
  <c r="P723" i="4"/>
  <c r="P719" i="4"/>
  <c r="O723" i="4"/>
  <c r="S723" i="4" s="1"/>
  <c r="O719" i="4"/>
  <c r="S719" i="4" s="1"/>
  <c r="P726" i="4"/>
  <c r="P722" i="4"/>
  <c r="O726" i="4"/>
  <c r="S726" i="4" s="1"/>
  <c r="O722" i="4"/>
  <c r="S722" i="4" s="1"/>
  <c r="S717" i="4"/>
  <c r="P730" i="4"/>
  <c r="P725" i="4"/>
  <c r="P721" i="4"/>
  <c r="O731" i="4"/>
  <c r="S731" i="4" s="1"/>
  <c r="O775" i="4"/>
  <c r="S775" i="4" s="1"/>
  <c r="S730" i="4"/>
  <c r="P718" i="4"/>
  <c r="O744" i="4"/>
  <c r="S744" i="4" s="1"/>
  <c r="O740" i="4"/>
  <c r="S740" i="4" s="1"/>
  <c r="O743" i="4"/>
  <c r="S743" i="4" s="1"/>
  <c r="O739" i="4"/>
  <c r="S739" i="4" s="1"/>
  <c r="O735" i="4"/>
  <c r="S735" i="4" s="1"/>
  <c r="O718" i="4"/>
  <c r="S718" i="4" s="1"/>
  <c r="S742" i="4"/>
  <c r="S734" i="4"/>
  <c r="P752" i="4"/>
  <c r="P738" i="4"/>
  <c r="P774" i="4"/>
  <c r="Q774" i="4" s="1"/>
  <c r="O767" i="4"/>
  <c r="S767" i="4" s="1"/>
  <c r="O727" i="4"/>
  <c r="S727" i="4" s="1"/>
  <c r="P751" i="4"/>
  <c r="O752" i="4"/>
  <c r="O759" i="4"/>
  <c r="P761" i="4"/>
  <c r="Q761" i="4" s="1"/>
  <c r="O761" i="4"/>
  <c r="S761" i="4" s="1"/>
  <c r="P773" i="4"/>
  <c r="Q773" i="4" s="1"/>
  <c r="O773" i="4"/>
  <c r="S773" i="4" s="1"/>
  <c r="P769" i="4"/>
  <c r="Q769" i="4" s="1"/>
  <c r="O769" i="4"/>
  <c r="S769" i="4" s="1"/>
  <c r="P765" i="4"/>
  <c r="Q765" i="4" s="1"/>
  <c r="O765" i="4"/>
  <c r="S765" i="4" s="1"/>
  <c r="P757" i="4"/>
  <c r="Q757" i="4" s="1"/>
  <c r="O757" i="4"/>
  <c r="S757" i="4" s="1"/>
  <c r="O776" i="4"/>
  <c r="S776" i="4" s="1"/>
  <c r="O772" i="4"/>
  <c r="S772" i="4" s="1"/>
  <c r="O768" i="4"/>
  <c r="S768" i="4" s="1"/>
  <c r="O764" i="4"/>
  <c r="S764" i="4" s="1"/>
  <c r="O760" i="4"/>
  <c r="S760" i="4" s="1"/>
  <c r="O756" i="4"/>
  <c r="S756" i="4" s="1"/>
  <c r="P776" i="4"/>
  <c r="Q776" i="4" s="1"/>
  <c r="P772" i="4"/>
  <c r="Q772" i="4" s="1"/>
  <c r="P768" i="4"/>
  <c r="Q768" i="4" s="1"/>
  <c r="P764" i="4"/>
  <c r="Q764" i="4" s="1"/>
  <c r="P760" i="4"/>
  <c r="Q760" i="4" s="1"/>
  <c r="P756" i="4"/>
  <c r="Q756" i="4" s="1"/>
  <c r="S747" i="4"/>
  <c r="P748" i="4"/>
  <c r="O748" i="4"/>
  <c r="S746" i="4"/>
  <c r="P747" i="4"/>
  <c r="P746" i="4"/>
  <c r="S774" i="4"/>
  <c r="S770" i="4"/>
  <c r="S762" i="4"/>
  <c r="S758" i="4"/>
  <c r="S754" i="4"/>
  <c r="P714" i="4"/>
  <c r="Q714" i="4" s="1"/>
  <c r="O714" i="4"/>
  <c r="S714" i="4" s="1"/>
  <c r="P713" i="4"/>
  <c r="Q713" i="4" s="1"/>
  <c r="O713" i="4"/>
  <c r="S713" i="4" s="1"/>
  <c r="P712" i="4"/>
  <c r="Q712" i="4" s="1"/>
  <c r="S712" i="4"/>
  <c r="O690" i="4"/>
  <c r="S690" i="4" s="1"/>
  <c r="P690" i="4"/>
  <c r="Q690" i="4" s="1"/>
  <c r="P691" i="4"/>
  <c r="Q691" i="4" s="1"/>
  <c r="S691" i="4"/>
  <c r="P692" i="4"/>
  <c r="Q692" i="4" s="1"/>
  <c r="S692" i="4"/>
  <c r="P693" i="4"/>
  <c r="Q693" i="4" s="1"/>
  <c r="S693" i="4"/>
  <c r="P694" i="4"/>
  <c r="Q694" i="4" s="1"/>
  <c r="S694" i="4"/>
  <c r="P695" i="4"/>
  <c r="Q695" i="4" s="1"/>
  <c r="S695" i="4"/>
  <c r="P696" i="4"/>
  <c r="Q696" i="4" s="1"/>
  <c r="S696" i="4"/>
  <c r="P697" i="4"/>
  <c r="Q697" i="4" s="1"/>
  <c r="S697" i="4"/>
  <c r="P698" i="4"/>
  <c r="Q698" i="4" s="1"/>
  <c r="S698" i="4"/>
  <c r="P699" i="4"/>
  <c r="Q699" i="4" s="1"/>
  <c r="S699" i="4"/>
  <c r="P700" i="4"/>
  <c r="Q700" i="4" s="1"/>
  <c r="S700" i="4"/>
  <c r="P701" i="4"/>
  <c r="Q701" i="4" s="1"/>
  <c r="S701" i="4"/>
  <c r="P702" i="4"/>
  <c r="Q702" i="4" s="1"/>
  <c r="S702" i="4"/>
  <c r="P703" i="4"/>
  <c r="Q703" i="4" s="1"/>
  <c r="S703" i="4"/>
  <c r="P704" i="4"/>
  <c r="Q704" i="4" s="1"/>
  <c r="S704" i="4"/>
  <c r="P705" i="4"/>
  <c r="Q705" i="4" s="1"/>
  <c r="S705" i="4"/>
  <c r="P706" i="4"/>
  <c r="Q706" i="4" s="1"/>
  <c r="S706" i="4"/>
  <c r="P707" i="4"/>
  <c r="Q707" i="4" s="1"/>
  <c r="S707" i="4"/>
  <c r="P709" i="4"/>
  <c r="Q709" i="4" s="1"/>
  <c r="O709" i="4"/>
  <c r="P708" i="4"/>
  <c r="Q708" i="4" s="1"/>
  <c r="S708" i="4"/>
  <c r="P689" i="4"/>
  <c r="Q689" i="4" s="1"/>
  <c r="P710" i="4"/>
  <c r="Q710" i="4" s="1"/>
  <c r="S710" i="4"/>
  <c r="P711" i="4"/>
  <c r="Q711" i="4" s="1"/>
  <c r="S711" i="4"/>
  <c r="P1172" i="4"/>
  <c r="Q1172" i="4" s="1"/>
  <c r="S1172" i="4"/>
  <c r="P1173" i="4"/>
  <c r="Q1173" i="4" s="1"/>
  <c r="S1173" i="4"/>
  <c r="P1174" i="4"/>
  <c r="Q1174" i="4" s="1"/>
  <c r="S1174" i="4"/>
  <c r="P1175" i="4"/>
  <c r="Q1175" i="4" s="1"/>
  <c r="S1175" i="4"/>
  <c r="P1176" i="4"/>
  <c r="Q1176" i="4" s="1"/>
  <c r="S1176" i="4"/>
  <c r="P1177" i="4"/>
  <c r="Q1177" i="4" s="1"/>
  <c r="S1177" i="4"/>
  <c r="P1178" i="4"/>
  <c r="Q1178" i="4" s="1"/>
  <c r="S1178" i="4"/>
  <c r="P1179" i="4"/>
  <c r="Q1179" i="4" s="1"/>
  <c r="S1179" i="4"/>
  <c r="P1180" i="4"/>
  <c r="Q1180" i="4" s="1"/>
  <c r="S1180" i="4"/>
  <c r="O1181" i="4"/>
  <c r="S1181" i="4" s="1"/>
  <c r="P1181" i="4"/>
  <c r="Q1181" i="4" s="1"/>
  <c r="P1182" i="4"/>
  <c r="Q1182" i="4" s="1"/>
  <c r="S1182" i="4"/>
  <c r="P1183" i="4"/>
  <c r="Q1183" i="4" s="1"/>
  <c r="S1183" i="4"/>
  <c r="P1184" i="4"/>
  <c r="Q1184" i="4" s="1"/>
  <c r="S1184" i="4"/>
  <c r="A790" i="4"/>
  <c r="N790" i="4" s="1"/>
  <c r="O790" i="4" s="1"/>
  <c r="S748" i="4" l="1"/>
  <c r="S733" i="4"/>
  <c r="S752" i="4"/>
  <c r="S759" i="4"/>
  <c r="S709" i="4"/>
  <c r="P790" i="4"/>
  <c r="Q790" i="4" s="1"/>
  <c r="S790" i="4"/>
  <c r="Q31" i="4"/>
  <c r="A31" i="4"/>
  <c r="N31" i="4" s="1"/>
  <c r="O31" i="4" l="1"/>
  <c r="S31" i="4" s="1"/>
  <c r="P31" i="4"/>
  <c r="A1523" i="4"/>
  <c r="N1523" i="4" s="1"/>
  <c r="A1490" i="4"/>
  <c r="N1490" i="4" s="1"/>
  <c r="O1490" i="4" s="1"/>
  <c r="A1522" i="4"/>
  <c r="N1522" i="4" s="1"/>
  <c r="O1522" i="4" s="1"/>
  <c r="A1489" i="4"/>
  <c r="N1489" i="4" s="1"/>
  <c r="O1489" i="4" s="1"/>
  <c r="A668" i="4"/>
  <c r="N668" i="4" s="1"/>
  <c r="O668" i="4" s="1"/>
  <c r="O1523" i="4" l="1"/>
  <c r="P1523" i="4"/>
  <c r="Q1523" i="4" s="1"/>
  <c r="P1490" i="4"/>
  <c r="Q1490" i="4" s="1"/>
  <c r="P1522" i="4"/>
  <c r="Q1522" i="4" s="1"/>
  <c r="P1489" i="4"/>
  <c r="Q1489" i="4" s="1"/>
  <c r="P668" i="4"/>
  <c r="Q668" i="4" s="1"/>
  <c r="S668" i="4"/>
  <c r="T2" i="4" l="1"/>
  <c r="T14" i="4"/>
  <c r="T24" i="4"/>
  <c r="T62" i="4"/>
  <c r="T64" i="4"/>
  <c r="T15" i="4"/>
  <c r="T83" i="4"/>
  <c r="T100" i="4"/>
  <c r="T106" i="4"/>
  <c r="T17" i="4"/>
  <c r="T138" i="4"/>
  <c r="T143" i="4"/>
  <c r="T149" i="4"/>
  <c r="T167" i="4"/>
  <c r="T172" i="4"/>
  <c r="T178" i="4"/>
  <c r="T183" i="4"/>
  <c r="T188" i="4"/>
  <c r="T194" i="4"/>
  <c r="T189" i="4"/>
  <c r="T18" i="4"/>
  <c r="T196" i="4"/>
  <c r="T220" i="4"/>
  <c r="T228" i="4"/>
  <c r="T238" i="4"/>
  <c r="T229" i="4"/>
  <c r="T230" i="4"/>
  <c r="T19" i="4"/>
  <c r="T259" i="4"/>
  <c r="T270" i="4"/>
  <c r="T278" i="4"/>
  <c r="T280" i="4"/>
  <c r="T290" i="4"/>
  <c r="T323" i="4"/>
  <c r="T291" i="4"/>
  <c r="T305" i="4"/>
  <c r="T338" i="4"/>
  <c r="T313" i="4"/>
  <c r="T20" i="4"/>
  <c r="T357" i="4"/>
  <c r="T21" i="4"/>
  <c r="T22" i="4"/>
  <c r="T392" i="4"/>
  <c r="T407" i="4"/>
  <c r="T414" i="4"/>
  <c r="T415" i="4"/>
  <c r="T402" i="4"/>
  <c r="T440" i="4"/>
  <c r="T23" i="4"/>
  <c r="T448" i="4"/>
  <c r="T467" i="4"/>
  <c r="T471" i="4"/>
  <c r="T477" i="4"/>
  <c r="T538" i="4"/>
  <c r="T499" i="4"/>
  <c r="T557" i="4"/>
  <c r="T472" i="4"/>
  <c r="T565" i="4"/>
  <c r="T588" i="4"/>
  <c r="T473" i="4"/>
  <c r="T607" i="4"/>
  <c r="T635" i="4"/>
  <c r="T474" i="4"/>
  <c r="T654" i="4"/>
  <c r="T801" i="4"/>
  <c r="T808" i="4"/>
  <c r="T813" i="4"/>
  <c r="T829" i="4"/>
  <c r="T825" i="4"/>
  <c r="T800" i="4"/>
  <c r="T854" i="4"/>
  <c r="T860" i="4"/>
  <c r="T475" i="4"/>
  <c r="T862" i="4"/>
  <c r="T880" i="4"/>
  <c r="T476" i="4"/>
  <c r="T899" i="4"/>
  <c r="T925" i="4"/>
  <c r="T912" i="4"/>
  <c r="T944" i="4"/>
  <c r="T468" i="4"/>
  <c r="T982" i="4"/>
  <c r="T990" i="4"/>
  <c r="T469" i="4"/>
  <c r="T993" i="4"/>
  <c r="T1004" i="4"/>
  <c r="T1035" i="4"/>
  <c r="T1054" i="4"/>
  <c r="T1057" i="4"/>
  <c r="T994" i="4"/>
  <c r="T1060" i="4"/>
  <c r="T1075" i="4"/>
  <c r="T995" i="4"/>
  <c r="T1099" i="4"/>
  <c r="T1102" i="4"/>
  <c r="T996" i="4"/>
  <c r="T1121" i="4"/>
  <c r="T1135" i="4"/>
  <c r="T997" i="4"/>
  <c r="T1154" i="4"/>
  <c r="T1185" i="4"/>
  <c r="T998" i="4"/>
  <c r="T1204" i="4"/>
  <c r="T1222" i="4"/>
  <c r="T1241" i="4"/>
  <c r="T1244" i="4"/>
  <c r="T999" i="4"/>
  <c r="T1247" i="4"/>
  <c r="T1259" i="4"/>
  <c r="T1000" i="4"/>
  <c r="T1278" i="4"/>
  <c r="T1300" i="4"/>
  <c r="T1319" i="4"/>
  <c r="T1322" i="4"/>
  <c r="T1001" i="4"/>
  <c r="T1325" i="4"/>
  <c r="T1343" i="4"/>
  <c r="T1002" i="4"/>
  <c r="T1362" i="4"/>
  <c r="T1379" i="4"/>
  <c r="T1003" i="4"/>
  <c r="T1398" i="4"/>
  <c r="T1413" i="4"/>
  <c r="T1432" i="4"/>
  <c r="T1435" i="4"/>
  <c r="T470" i="4"/>
  <c r="T1438" i="4"/>
  <c r="T1450" i="4"/>
  <c r="T1464" i="4"/>
  <c r="T1439" i="4"/>
  <c r="T1483" i="4"/>
  <c r="T1545" i="4"/>
  <c r="T1558" i="4"/>
  <c r="T1516" i="4"/>
  <c r="T1577" i="4"/>
  <c r="T1590" i="4"/>
  <c r="T1440" i="4"/>
  <c r="T1609" i="4"/>
  <c r="T1629" i="4"/>
  <c r="T1441" i="4"/>
  <c r="T1648" i="4"/>
  <c r="T1442" i="4"/>
  <c r="T1664" i="4"/>
  <c r="T1673" i="4"/>
  <c r="T1676" i="4"/>
  <c r="T1678" i="4"/>
  <c r="T1446" i="4"/>
  <c r="T1688" i="4"/>
  <c r="T1697" i="4"/>
  <c r="T1700" i="4"/>
  <c r="T1702" i="4"/>
  <c r="T12" i="4"/>
  <c r="T1712" i="4"/>
  <c r="T1716" i="4"/>
  <c r="T1730" i="4"/>
  <c r="T1737" i="4"/>
  <c r="T1744" i="4"/>
  <c r="T1723" i="4"/>
  <c r="T1747" i="4"/>
  <c r="T13" i="4"/>
  <c r="T1750" i="4"/>
  <c r="T1751" i="4"/>
  <c r="T1752" i="4"/>
  <c r="T1753" i="4"/>
  <c r="T1754" i="4"/>
  <c r="T1755" i="4"/>
  <c r="R2" i="4"/>
  <c r="R14" i="4"/>
  <c r="R24" i="4"/>
  <c r="R62" i="4"/>
  <c r="R64" i="4"/>
  <c r="R15" i="4"/>
  <c r="R83" i="4"/>
  <c r="R100" i="4"/>
  <c r="R106" i="4"/>
  <c r="R17" i="4"/>
  <c r="R138" i="4"/>
  <c r="R143" i="4"/>
  <c r="R149" i="4"/>
  <c r="R167" i="4"/>
  <c r="R172" i="4"/>
  <c r="R178" i="4"/>
  <c r="R183" i="4"/>
  <c r="R188" i="4"/>
  <c r="R194" i="4"/>
  <c r="R189" i="4"/>
  <c r="R18" i="4"/>
  <c r="R196" i="4"/>
  <c r="R220" i="4"/>
  <c r="R228" i="4"/>
  <c r="R238" i="4"/>
  <c r="R229" i="4"/>
  <c r="R230" i="4"/>
  <c r="R19" i="4"/>
  <c r="R259" i="4"/>
  <c r="R270" i="4"/>
  <c r="R278" i="4"/>
  <c r="R280" i="4"/>
  <c r="R290" i="4"/>
  <c r="R323" i="4"/>
  <c r="R291" i="4"/>
  <c r="R305" i="4"/>
  <c r="R338" i="4"/>
  <c r="R313" i="4"/>
  <c r="R20" i="4"/>
  <c r="R357" i="4"/>
  <c r="R21" i="4"/>
  <c r="R22" i="4"/>
  <c r="R392" i="4"/>
  <c r="R407" i="4"/>
  <c r="R414" i="4"/>
  <c r="R415" i="4"/>
  <c r="R402" i="4"/>
  <c r="R440" i="4"/>
  <c r="R23" i="4"/>
  <c r="R448" i="4"/>
  <c r="R467" i="4"/>
  <c r="R471" i="4"/>
  <c r="R477" i="4"/>
  <c r="R538" i="4"/>
  <c r="R499" i="4"/>
  <c r="R557" i="4"/>
  <c r="R472" i="4"/>
  <c r="R565" i="4"/>
  <c r="R588" i="4"/>
  <c r="R473" i="4"/>
  <c r="R607" i="4"/>
  <c r="R635" i="4"/>
  <c r="R474" i="4"/>
  <c r="R654" i="4"/>
  <c r="R801" i="4"/>
  <c r="R808" i="4"/>
  <c r="R813" i="4"/>
  <c r="R829" i="4"/>
  <c r="R825" i="4"/>
  <c r="R800" i="4"/>
  <c r="R854" i="4"/>
  <c r="R860" i="4"/>
  <c r="R475" i="4"/>
  <c r="R862" i="4"/>
  <c r="R880" i="4"/>
  <c r="R476" i="4"/>
  <c r="R899" i="4"/>
  <c r="R925" i="4"/>
  <c r="R912" i="4"/>
  <c r="R944" i="4"/>
  <c r="R468" i="4"/>
  <c r="R982" i="4"/>
  <c r="R990" i="4"/>
  <c r="R469" i="4"/>
  <c r="R993" i="4"/>
  <c r="R1004" i="4"/>
  <c r="R1035" i="4"/>
  <c r="R1054" i="4"/>
  <c r="R1057" i="4"/>
  <c r="R994" i="4"/>
  <c r="R1060" i="4"/>
  <c r="R1075" i="4"/>
  <c r="R995" i="4"/>
  <c r="R1099" i="4"/>
  <c r="R1102" i="4"/>
  <c r="R996" i="4"/>
  <c r="R1121" i="4"/>
  <c r="R1135" i="4"/>
  <c r="R997" i="4"/>
  <c r="R1154" i="4"/>
  <c r="R1185" i="4"/>
  <c r="R998" i="4"/>
  <c r="R1204" i="4"/>
  <c r="R1222" i="4"/>
  <c r="R1241" i="4"/>
  <c r="R1244" i="4"/>
  <c r="R999" i="4"/>
  <c r="R1247" i="4"/>
  <c r="R1259" i="4"/>
  <c r="R1000" i="4"/>
  <c r="R1278" i="4"/>
  <c r="R1300" i="4"/>
  <c r="R1319" i="4"/>
  <c r="R1322" i="4"/>
  <c r="R1001" i="4"/>
  <c r="R1325" i="4"/>
  <c r="R1343" i="4"/>
  <c r="R1002" i="4"/>
  <c r="R1362" i="4"/>
  <c r="R1379" i="4"/>
  <c r="R1003" i="4"/>
  <c r="R1398" i="4"/>
  <c r="R1413" i="4"/>
  <c r="R1432" i="4"/>
  <c r="R1435" i="4"/>
  <c r="R470" i="4"/>
  <c r="R1438" i="4"/>
  <c r="R1450" i="4"/>
  <c r="R1464" i="4"/>
  <c r="R1439" i="4"/>
  <c r="R1483" i="4"/>
  <c r="R1545" i="4"/>
  <c r="R1558" i="4"/>
  <c r="R1516" i="4"/>
  <c r="R1577" i="4"/>
  <c r="R1590" i="4"/>
  <c r="R1440" i="4"/>
  <c r="R1609" i="4"/>
  <c r="R1629" i="4"/>
  <c r="R1441" i="4"/>
  <c r="R1648" i="4"/>
  <c r="R1442" i="4"/>
  <c r="R1664" i="4"/>
  <c r="R1673" i="4"/>
  <c r="R1676" i="4"/>
  <c r="R1678" i="4"/>
  <c r="R1446" i="4"/>
  <c r="R1688" i="4"/>
  <c r="R1697" i="4"/>
  <c r="R1700" i="4"/>
  <c r="R1702" i="4"/>
  <c r="R12" i="4"/>
  <c r="R1712" i="4"/>
  <c r="R1716" i="4"/>
  <c r="R1730" i="4"/>
  <c r="R1737" i="4"/>
  <c r="R1744" i="4"/>
  <c r="R1723" i="4"/>
  <c r="R1747" i="4"/>
  <c r="R13" i="4"/>
  <c r="R1750" i="4"/>
  <c r="R1751" i="4"/>
  <c r="R1752" i="4"/>
  <c r="R1753" i="4"/>
  <c r="R1754" i="4"/>
  <c r="R1755" i="4"/>
  <c r="B181" i="12"/>
  <c r="H181" i="12"/>
  <c r="J181" i="12" s="1"/>
  <c r="K181" i="12" s="1"/>
  <c r="B179" i="12"/>
  <c r="B180" i="12"/>
  <c r="H179" i="12"/>
  <c r="I179" i="12" s="1"/>
  <c r="H180" i="12"/>
  <c r="D2" i="13"/>
  <c r="D3" i="13"/>
  <c r="D4" i="13"/>
  <c r="D5" i="13"/>
  <c r="D6" i="13"/>
  <c r="D7" i="13"/>
  <c r="D8" i="13"/>
  <c r="D9" i="13"/>
  <c r="D10" i="13"/>
  <c r="D11" i="13"/>
  <c r="D12" i="13"/>
  <c r="D13" i="13"/>
  <c r="D14" i="13"/>
  <c r="D15" i="13"/>
  <c r="D16" i="13"/>
  <c r="D17" i="13"/>
  <c r="D18" i="13"/>
  <c r="D19" i="13"/>
  <c r="D20" i="13"/>
  <c r="D21" i="13"/>
  <c r="A66" i="4"/>
  <c r="A67" i="4"/>
  <c r="A68" i="4"/>
  <c r="A69" i="4"/>
  <c r="A70" i="4"/>
  <c r="A71" i="4"/>
  <c r="A72" i="4"/>
  <c r="A74" i="4"/>
  <c r="A75" i="4"/>
  <c r="A76" i="4"/>
  <c r="A77" i="4"/>
  <c r="A78" i="4"/>
  <c r="A79" i="4"/>
  <c r="A80" i="4"/>
  <c r="A81" i="4"/>
  <c r="A82" i="4"/>
  <c r="A108" i="4"/>
  <c r="A109" i="4"/>
  <c r="A110" i="4"/>
  <c r="A111" i="4"/>
  <c r="A112" i="4"/>
  <c r="A113" i="4"/>
  <c r="A114" i="4"/>
  <c r="A117" i="4"/>
  <c r="A118" i="4"/>
  <c r="A119" i="4"/>
  <c r="A120" i="4"/>
  <c r="A121" i="4"/>
  <c r="A122" i="4"/>
  <c r="A123" i="4"/>
  <c r="A124" i="4"/>
  <c r="A125" i="4"/>
  <c r="A242" i="4"/>
  <c r="A243" i="4"/>
  <c r="A244" i="4"/>
  <c r="A245" i="4"/>
  <c r="A246" i="4"/>
  <c r="A247" i="4"/>
  <c r="A248" i="4"/>
  <c r="A250" i="4"/>
  <c r="A251" i="4"/>
  <c r="A252" i="4"/>
  <c r="A253" i="4"/>
  <c r="A254" i="4"/>
  <c r="A255" i="4"/>
  <c r="A256" i="4"/>
  <c r="A257" i="4"/>
  <c r="A258" i="4"/>
  <c r="A340" i="4"/>
  <c r="A341" i="4"/>
  <c r="A342" i="4"/>
  <c r="A343" i="4"/>
  <c r="A344" i="4"/>
  <c r="A345" i="4"/>
  <c r="A346" i="4"/>
  <c r="A348" i="4"/>
  <c r="A349" i="4"/>
  <c r="A350" i="4"/>
  <c r="A351" i="4"/>
  <c r="A352" i="4"/>
  <c r="A353" i="4"/>
  <c r="A354" i="4"/>
  <c r="A355" i="4"/>
  <c r="A356" i="4"/>
  <c r="A375" i="4"/>
  <c r="N375" i="4" s="1"/>
  <c r="P375" i="4" s="1"/>
  <c r="Q375" i="4" s="1"/>
  <c r="A376" i="4"/>
  <c r="A377" i="4"/>
  <c r="A378" i="4"/>
  <c r="A379" i="4"/>
  <c r="A380" i="4"/>
  <c r="A381" i="4"/>
  <c r="A383" i="4"/>
  <c r="A384" i="4"/>
  <c r="N384" i="4" s="1"/>
  <c r="P384" i="4" s="1"/>
  <c r="Q384" i="4" s="1"/>
  <c r="A385" i="4"/>
  <c r="N385" i="4" s="1"/>
  <c r="O385" i="4" s="1"/>
  <c r="A386" i="4"/>
  <c r="N386" i="4" s="1"/>
  <c r="P386" i="4" s="1"/>
  <c r="A387" i="4"/>
  <c r="N387" i="4" s="1"/>
  <c r="O387" i="4" s="1"/>
  <c r="A388" i="4"/>
  <c r="N388" i="4" s="1"/>
  <c r="A389" i="4"/>
  <c r="N389" i="4" s="1"/>
  <c r="A390" i="4"/>
  <c r="N390" i="4" s="1"/>
  <c r="P390" i="4" s="1"/>
  <c r="A391" i="4"/>
  <c r="N391" i="4" s="1"/>
  <c r="A423" i="4"/>
  <c r="N423" i="4" s="1"/>
  <c r="A424" i="4"/>
  <c r="A425" i="4"/>
  <c r="A426" i="4"/>
  <c r="A427" i="4"/>
  <c r="A428" i="4"/>
  <c r="A429" i="4"/>
  <c r="A431" i="4"/>
  <c r="A432" i="4"/>
  <c r="N432" i="4" s="1"/>
  <c r="A433" i="4"/>
  <c r="N433" i="4" s="1"/>
  <c r="A434" i="4"/>
  <c r="N434" i="4" s="1"/>
  <c r="O434" i="4" s="1"/>
  <c r="S434" i="4" s="1"/>
  <c r="A435" i="4"/>
  <c r="N435" i="4" s="1"/>
  <c r="A436" i="4"/>
  <c r="N436" i="4" s="1"/>
  <c r="A437" i="4"/>
  <c r="N437" i="4" s="1"/>
  <c r="O437" i="4" s="1"/>
  <c r="S437" i="4" s="1"/>
  <c r="A438" i="4"/>
  <c r="N438" i="4" s="1"/>
  <c r="A439" i="4"/>
  <c r="N439" i="4" s="1"/>
  <c r="O439" i="4" s="1"/>
  <c r="A540" i="4"/>
  <c r="N540" i="4" s="1"/>
  <c r="O540" i="4" s="1"/>
  <c r="A541" i="4"/>
  <c r="A542" i="4"/>
  <c r="A543" i="4"/>
  <c r="A544" i="4"/>
  <c r="A545" i="4"/>
  <c r="A546" i="4"/>
  <c r="A548" i="4"/>
  <c r="A549" i="4"/>
  <c r="N549" i="4" s="1"/>
  <c r="A550" i="4"/>
  <c r="N550" i="4" s="1"/>
  <c r="O550" i="4" s="1"/>
  <c r="A551" i="4"/>
  <c r="N551" i="4" s="1"/>
  <c r="A552" i="4"/>
  <c r="N552" i="4" s="1"/>
  <c r="P552" i="4" s="1"/>
  <c r="A553" i="4"/>
  <c r="N553" i="4" s="1"/>
  <c r="A554" i="4"/>
  <c r="N554" i="4" s="1"/>
  <c r="A555" i="4"/>
  <c r="N555" i="4" s="1"/>
  <c r="A556" i="4"/>
  <c r="N556" i="4" s="1"/>
  <c r="A590" i="4"/>
  <c r="N590" i="4" s="1"/>
  <c r="P590" i="4" s="1"/>
  <c r="Q590" i="4" s="1"/>
  <c r="A591" i="4"/>
  <c r="A592" i="4"/>
  <c r="A593" i="4"/>
  <c r="A594" i="4"/>
  <c r="A595" i="4"/>
  <c r="A596" i="4"/>
  <c r="A598" i="4"/>
  <c r="A599" i="4"/>
  <c r="N599" i="4" s="1"/>
  <c r="A600" i="4"/>
  <c r="N600" i="4" s="1"/>
  <c r="A601" i="4"/>
  <c r="N601" i="4" s="1"/>
  <c r="A602" i="4"/>
  <c r="N602" i="4" s="1"/>
  <c r="A603" i="4"/>
  <c r="N603" i="4" s="1"/>
  <c r="A604" i="4"/>
  <c r="N604" i="4" s="1"/>
  <c r="P604" i="4" s="1"/>
  <c r="A605" i="4"/>
  <c r="N605" i="4" s="1"/>
  <c r="A606" i="4"/>
  <c r="N606" i="4" s="1"/>
  <c r="P606" i="4" s="1"/>
  <c r="A637" i="4"/>
  <c r="N637" i="4" s="1"/>
  <c r="A638" i="4"/>
  <c r="A639" i="4"/>
  <c r="A640" i="4"/>
  <c r="A641" i="4"/>
  <c r="A642" i="4"/>
  <c r="A643" i="4"/>
  <c r="A645" i="4"/>
  <c r="A646" i="4"/>
  <c r="N646" i="4" s="1"/>
  <c r="A647" i="4"/>
  <c r="N647" i="4" s="1"/>
  <c r="O647" i="4" s="1"/>
  <c r="A648" i="4"/>
  <c r="N648" i="4" s="1"/>
  <c r="A649" i="4"/>
  <c r="N649" i="4" s="1"/>
  <c r="A650" i="4"/>
  <c r="N650" i="4" s="1"/>
  <c r="A651" i="4"/>
  <c r="N651" i="4" s="1"/>
  <c r="A652" i="4"/>
  <c r="N652" i="4" s="1"/>
  <c r="P652" i="4" s="1"/>
  <c r="A653" i="4"/>
  <c r="N653" i="4" s="1"/>
  <c r="A837" i="4"/>
  <c r="N837" i="4" s="1"/>
  <c r="P837" i="4" s="1"/>
  <c r="Q837" i="4" s="1"/>
  <c r="A838" i="4"/>
  <c r="A839" i="4"/>
  <c r="A840" i="4"/>
  <c r="A841" i="4"/>
  <c r="A842" i="4"/>
  <c r="A843" i="4"/>
  <c r="A845" i="4"/>
  <c r="A846" i="4"/>
  <c r="N846" i="4" s="1"/>
  <c r="A847" i="4"/>
  <c r="N847" i="4" s="1"/>
  <c r="P847" i="4" s="1"/>
  <c r="Q847" i="4" s="1"/>
  <c r="A848" i="4"/>
  <c r="N848" i="4" s="1"/>
  <c r="A849" i="4"/>
  <c r="N849" i="4" s="1"/>
  <c r="A850" i="4"/>
  <c r="N850" i="4" s="1"/>
  <c r="A851" i="4"/>
  <c r="N851" i="4" s="1"/>
  <c r="A852" i="4"/>
  <c r="N852" i="4" s="1"/>
  <c r="A853" i="4"/>
  <c r="N853" i="4" s="1"/>
  <c r="A882" i="4"/>
  <c r="N882" i="4" s="1"/>
  <c r="O882" i="4" s="1"/>
  <c r="A883" i="4"/>
  <c r="A884" i="4"/>
  <c r="A885" i="4"/>
  <c r="A886" i="4"/>
  <c r="A887" i="4"/>
  <c r="A888" i="4"/>
  <c r="A890" i="4"/>
  <c r="A891" i="4"/>
  <c r="N891" i="4" s="1"/>
  <c r="A892" i="4"/>
  <c r="N892" i="4" s="1"/>
  <c r="A893" i="4"/>
  <c r="N893" i="4" s="1"/>
  <c r="A894" i="4"/>
  <c r="N894" i="4" s="1"/>
  <c r="A895" i="4"/>
  <c r="N895" i="4" s="1"/>
  <c r="A896" i="4"/>
  <c r="N896" i="4" s="1"/>
  <c r="O896" i="4" s="1"/>
  <c r="S896" i="4" s="1"/>
  <c r="A897" i="4"/>
  <c r="N897" i="4" s="1"/>
  <c r="P897" i="4" s="1"/>
  <c r="A898" i="4"/>
  <c r="N898" i="4" s="1"/>
  <c r="A927" i="4"/>
  <c r="N927" i="4" s="1"/>
  <c r="P927" i="4" s="1"/>
  <c r="Q927" i="4" s="1"/>
  <c r="A928" i="4"/>
  <c r="A929" i="4"/>
  <c r="A930" i="4"/>
  <c r="A931" i="4"/>
  <c r="A932" i="4"/>
  <c r="A933" i="4"/>
  <c r="A935" i="4"/>
  <c r="A936" i="4"/>
  <c r="N936" i="4" s="1"/>
  <c r="A937" i="4"/>
  <c r="N937" i="4" s="1"/>
  <c r="P937" i="4" s="1"/>
  <c r="Q937" i="4" s="1"/>
  <c r="A938" i="4"/>
  <c r="N938" i="4" s="1"/>
  <c r="A939" i="4"/>
  <c r="N939" i="4" s="1"/>
  <c r="A940" i="4"/>
  <c r="N940" i="4" s="1"/>
  <c r="A941" i="4"/>
  <c r="N941" i="4" s="1"/>
  <c r="A942" i="4"/>
  <c r="N942" i="4" s="1"/>
  <c r="A943" i="4"/>
  <c r="N943" i="4" s="1"/>
  <c r="A946" i="4"/>
  <c r="N946" i="4" s="1"/>
  <c r="A947" i="4"/>
  <c r="A948" i="4"/>
  <c r="A949" i="4"/>
  <c r="A950" i="4"/>
  <c r="A951" i="4"/>
  <c r="A952" i="4"/>
  <c r="A954" i="4"/>
  <c r="A955" i="4"/>
  <c r="N955" i="4" s="1"/>
  <c r="P955" i="4" s="1"/>
  <c r="Q955" i="4" s="1"/>
  <c r="A956" i="4"/>
  <c r="N956" i="4" s="1"/>
  <c r="O956" i="4" s="1"/>
  <c r="A957" i="4"/>
  <c r="N957" i="4" s="1"/>
  <c r="A958" i="4"/>
  <c r="N958" i="4" s="1"/>
  <c r="A959" i="4"/>
  <c r="N959" i="4" s="1"/>
  <c r="A960" i="4"/>
  <c r="N960" i="4" s="1"/>
  <c r="A961" i="4"/>
  <c r="N961" i="4" s="1"/>
  <c r="A962" i="4"/>
  <c r="N962" i="4" s="1"/>
  <c r="A964" i="4"/>
  <c r="N964" i="4" s="1"/>
  <c r="A965" i="4"/>
  <c r="A966" i="4"/>
  <c r="A967" i="4"/>
  <c r="A968" i="4"/>
  <c r="A969" i="4"/>
  <c r="A970" i="4"/>
  <c r="A973" i="4"/>
  <c r="A974" i="4"/>
  <c r="N974" i="4" s="1"/>
  <c r="A975" i="4"/>
  <c r="N975" i="4" s="1"/>
  <c r="A976" i="4"/>
  <c r="N976" i="4" s="1"/>
  <c r="P976" i="4" s="1"/>
  <c r="A977" i="4"/>
  <c r="N977" i="4" s="1"/>
  <c r="P977" i="4" s="1"/>
  <c r="A978" i="4"/>
  <c r="N978" i="4" s="1"/>
  <c r="P978" i="4" s="1"/>
  <c r="A979" i="4"/>
  <c r="N979" i="4" s="1"/>
  <c r="A980" i="4"/>
  <c r="N980" i="4" s="1"/>
  <c r="A981" i="4"/>
  <c r="N981" i="4" s="1"/>
  <c r="A1037" i="4"/>
  <c r="N1037" i="4" s="1"/>
  <c r="A1038" i="4"/>
  <c r="A1039" i="4"/>
  <c r="A1040" i="4"/>
  <c r="A1041" i="4"/>
  <c r="A1042" i="4"/>
  <c r="A1043" i="4"/>
  <c r="A1045" i="4"/>
  <c r="A1046" i="4"/>
  <c r="N1046" i="4" s="1"/>
  <c r="A1047" i="4"/>
  <c r="N1047" i="4" s="1"/>
  <c r="A1048" i="4"/>
  <c r="N1048" i="4" s="1"/>
  <c r="O1048" i="4" s="1"/>
  <c r="A1049" i="4"/>
  <c r="N1049" i="4" s="1"/>
  <c r="A1050" i="4"/>
  <c r="N1050" i="4" s="1"/>
  <c r="A1051" i="4"/>
  <c r="N1051" i="4" s="1"/>
  <c r="A1052" i="4"/>
  <c r="N1052" i="4" s="1"/>
  <c r="A1053" i="4"/>
  <c r="N1053" i="4" s="1"/>
  <c r="A1077" i="4"/>
  <c r="N1077" i="4" s="1"/>
  <c r="A1078" i="4"/>
  <c r="A1079" i="4"/>
  <c r="A1080" i="4"/>
  <c r="A1081" i="4"/>
  <c r="A1082" i="4"/>
  <c r="A1083" i="4"/>
  <c r="A1085" i="4"/>
  <c r="A1086" i="4"/>
  <c r="N1086" i="4" s="1"/>
  <c r="A1087" i="4"/>
  <c r="N1087" i="4" s="1"/>
  <c r="A1088" i="4"/>
  <c r="N1088" i="4" s="1"/>
  <c r="A1089" i="4"/>
  <c r="N1089" i="4" s="1"/>
  <c r="A1090" i="4"/>
  <c r="N1090" i="4" s="1"/>
  <c r="A1091" i="4"/>
  <c r="N1091" i="4" s="1"/>
  <c r="A1092" i="4"/>
  <c r="N1092" i="4" s="1"/>
  <c r="P1092" i="4" s="1"/>
  <c r="A1093" i="4"/>
  <c r="N1093" i="4" s="1"/>
  <c r="A1104" i="4"/>
  <c r="N1104" i="4" s="1"/>
  <c r="P1104" i="4" s="1"/>
  <c r="Q1104" i="4" s="1"/>
  <c r="A1105" i="4"/>
  <c r="A1106" i="4"/>
  <c r="A1107" i="4"/>
  <c r="A1108" i="4"/>
  <c r="A1109" i="4"/>
  <c r="A1110" i="4"/>
  <c r="A1112" i="4"/>
  <c r="A1113" i="4"/>
  <c r="N1113" i="4" s="1"/>
  <c r="A1114" i="4"/>
  <c r="N1114" i="4" s="1"/>
  <c r="A1115" i="4"/>
  <c r="N1115" i="4" s="1"/>
  <c r="A1116" i="4"/>
  <c r="N1116" i="4" s="1"/>
  <c r="A1117" i="4"/>
  <c r="N1117" i="4" s="1"/>
  <c r="A1118" i="4"/>
  <c r="N1118" i="4" s="1"/>
  <c r="A1119" i="4"/>
  <c r="N1119" i="4" s="1"/>
  <c r="P1119" i="4" s="1"/>
  <c r="A1120" i="4"/>
  <c r="N1120" i="4" s="1"/>
  <c r="A1137" i="4"/>
  <c r="N1137" i="4" s="1"/>
  <c r="A1138" i="4"/>
  <c r="A1139" i="4"/>
  <c r="A1140" i="4"/>
  <c r="A1141" i="4"/>
  <c r="A1142" i="4"/>
  <c r="A1143" i="4"/>
  <c r="A1145" i="4"/>
  <c r="A1146" i="4"/>
  <c r="N1146" i="4" s="1"/>
  <c r="A1147" i="4"/>
  <c r="N1147" i="4" s="1"/>
  <c r="A1148" i="4"/>
  <c r="N1148" i="4" s="1"/>
  <c r="P1148" i="4" s="1"/>
  <c r="A1149" i="4"/>
  <c r="N1149" i="4" s="1"/>
  <c r="A1150" i="4"/>
  <c r="N1150" i="4" s="1"/>
  <c r="O1150" i="4" s="1"/>
  <c r="S1150" i="4" s="1"/>
  <c r="A1151" i="4"/>
  <c r="N1151" i="4" s="1"/>
  <c r="A1152" i="4"/>
  <c r="N1152" i="4" s="1"/>
  <c r="A1153" i="4"/>
  <c r="N1153" i="4" s="1"/>
  <c r="A1187" i="4"/>
  <c r="N1187" i="4" s="1"/>
  <c r="O1187" i="4" s="1"/>
  <c r="A1188" i="4"/>
  <c r="A1189" i="4"/>
  <c r="A1190" i="4"/>
  <c r="A1191" i="4"/>
  <c r="A1192" i="4"/>
  <c r="A1193" i="4"/>
  <c r="A1195" i="4"/>
  <c r="A1196" i="4"/>
  <c r="N1196" i="4" s="1"/>
  <c r="P1196" i="4" s="1"/>
  <c r="Q1196" i="4" s="1"/>
  <c r="A1197" i="4"/>
  <c r="N1197" i="4" s="1"/>
  <c r="A1198" i="4"/>
  <c r="N1198" i="4" s="1"/>
  <c r="A1199" i="4"/>
  <c r="N1199" i="4" s="1"/>
  <c r="A1200" i="4"/>
  <c r="N1200" i="4" s="1"/>
  <c r="A1201" i="4"/>
  <c r="N1201" i="4" s="1"/>
  <c r="A1202" i="4"/>
  <c r="N1202" i="4" s="1"/>
  <c r="A1203" i="4"/>
  <c r="N1203" i="4" s="1"/>
  <c r="A1224" i="4"/>
  <c r="N1224" i="4" s="1"/>
  <c r="A1225" i="4"/>
  <c r="A1226" i="4"/>
  <c r="A1227" i="4"/>
  <c r="A1228" i="4"/>
  <c r="A1229" i="4"/>
  <c r="A1230" i="4"/>
  <c r="A1232" i="4"/>
  <c r="A1233" i="4"/>
  <c r="N1233" i="4" s="1"/>
  <c r="P1233" i="4" s="1"/>
  <c r="Q1233" i="4" s="1"/>
  <c r="A1234" i="4"/>
  <c r="N1234" i="4" s="1"/>
  <c r="A1235" i="4"/>
  <c r="N1235" i="4" s="1"/>
  <c r="A1236" i="4"/>
  <c r="N1236" i="4" s="1"/>
  <c r="A1237" i="4"/>
  <c r="N1237" i="4" s="1"/>
  <c r="A1238" i="4"/>
  <c r="N1238" i="4" s="1"/>
  <c r="A1239" i="4"/>
  <c r="N1239" i="4" s="1"/>
  <c r="A1240" i="4"/>
  <c r="N1240" i="4" s="1"/>
  <c r="A1261" i="4"/>
  <c r="N1261" i="4" s="1"/>
  <c r="A1262" i="4"/>
  <c r="A1263" i="4"/>
  <c r="A1264" i="4"/>
  <c r="A1265" i="4"/>
  <c r="A1266" i="4"/>
  <c r="A1267" i="4"/>
  <c r="A1269" i="4"/>
  <c r="A1270" i="4"/>
  <c r="N1270" i="4" s="1"/>
  <c r="A1271" i="4"/>
  <c r="N1271" i="4" s="1"/>
  <c r="O1271" i="4" s="1"/>
  <c r="A1272" i="4"/>
  <c r="N1272" i="4" s="1"/>
  <c r="A1273" i="4"/>
  <c r="N1273" i="4" s="1"/>
  <c r="A1274" i="4"/>
  <c r="N1274" i="4" s="1"/>
  <c r="A1275" i="4"/>
  <c r="N1275" i="4" s="1"/>
  <c r="A1276" i="4"/>
  <c r="N1276" i="4" s="1"/>
  <c r="A1277" i="4"/>
  <c r="N1277" i="4" s="1"/>
  <c r="A1302" i="4"/>
  <c r="N1302" i="4" s="1"/>
  <c r="A1303" i="4"/>
  <c r="A1304" i="4"/>
  <c r="A1305" i="4"/>
  <c r="A1306" i="4"/>
  <c r="A1307" i="4"/>
  <c r="A1308" i="4"/>
  <c r="A1310" i="4"/>
  <c r="A1311" i="4"/>
  <c r="N1311" i="4" s="1"/>
  <c r="O1311" i="4" s="1"/>
  <c r="A1312" i="4"/>
  <c r="N1312" i="4" s="1"/>
  <c r="O1312" i="4" s="1"/>
  <c r="A1313" i="4"/>
  <c r="N1313" i="4" s="1"/>
  <c r="A1314" i="4"/>
  <c r="N1314" i="4" s="1"/>
  <c r="A1315" i="4"/>
  <c r="N1315" i="4" s="1"/>
  <c r="A1316" i="4"/>
  <c r="N1316" i="4" s="1"/>
  <c r="A1317" i="4"/>
  <c r="N1317" i="4" s="1"/>
  <c r="A1318" i="4"/>
  <c r="N1318" i="4" s="1"/>
  <c r="A1345" i="4"/>
  <c r="N1345" i="4" s="1"/>
  <c r="P1345" i="4" s="1"/>
  <c r="Q1345" i="4" s="1"/>
  <c r="A1346" i="4"/>
  <c r="A1347" i="4"/>
  <c r="A1348" i="4"/>
  <c r="A1349" i="4"/>
  <c r="A1350" i="4"/>
  <c r="A1351" i="4"/>
  <c r="A1353" i="4"/>
  <c r="A1354" i="4"/>
  <c r="N1354" i="4" s="1"/>
  <c r="A1355" i="4"/>
  <c r="N1355" i="4" s="1"/>
  <c r="O1355" i="4" s="1"/>
  <c r="A1356" i="4"/>
  <c r="N1356" i="4" s="1"/>
  <c r="A1357" i="4"/>
  <c r="N1357" i="4" s="1"/>
  <c r="A1358" i="4"/>
  <c r="N1358" i="4" s="1"/>
  <c r="A1359" i="4"/>
  <c r="N1359" i="4" s="1"/>
  <c r="A1360" i="4"/>
  <c r="N1360" i="4" s="1"/>
  <c r="A1361" i="4"/>
  <c r="N1361" i="4" s="1"/>
  <c r="A1381" i="4"/>
  <c r="N1381" i="4" s="1"/>
  <c r="P1381" i="4" s="1"/>
  <c r="Q1381" i="4" s="1"/>
  <c r="A1382" i="4"/>
  <c r="A1383" i="4"/>
  <c r="A1384" i="4"/>
  <c r="A1385" i="4"/>
  <c r="A1386" i="4"/>
  <c r="A1387" i="4"/>
  <c r="A1389" i="4"/>
  <c r="A1390" i="4"/>
  <c r="N1390" i="4" s="1"/>
  <c r="A1391" i="4"/>
  <c r="N1391" i="4" s="1"/>
  <c r="A1392" i="4"/>
  <c r="N1392" i="4" s="1"/>
  <c r="A1393" i="4"/>
  <c r="N1393" i="4" s="1"/>
  <c r="A1394" i="4"/>
  <c r="N1394" i="4" s="1"/>
  <c r="A1395" i="4"/>
  <c r="N1395" i="4" s="1"/>
  <c r="A1396" i="4"/>
  <c r="N1396" i="4" s="1"/>
  <c r="A1397" i="4"/>
  <c r="N1397" i="4" s="1"/>
  <c r="A1415" i="4"/>
  <c r="N1415" i="4" s="1"/>
  <c r="A1416" i="4"/>
  <c r="A1417" i="4"/>
  <c r="A1418" i="4"/>
  <c r="A1419" i="4"/>
  <c r="A1420" i="4"/>
  <c r="A1421" i="4"/>
  <c r="A1423" i="4"/>
  <c r="A1424" i="4"/>
  <c r="N1424" i="4" s="1"/>
  <c r="A1425" i="4"/>
  <c r="N1425" i="4" s="1"/>
  <c r="A1426" i="4"/>
  <c r="N1426" i="4" s="1"/>
  <c r="A1427" i="4"/>
  <c r="N1427" i="4" s="1"/>
  <c r="A1428" i="4"/>
  <c r="N1428" i="4" s="1"/>
  <c r="A1429" i="4"/>
  <c r="N1429" i="4" s="1"/>
  <c r="O1429" i="4" s="1"/>
  <c r="A1430" i="4"/>
  <c r="N1430" i="4" s="1"/>
  <c r="A1431" i="4"/>
  <c r="N1431" i="4" s="1"/>
  <c r="A1466" i="4"/>
  <c r="N1466" i="4" s="1"/>
  <c r="A1467" i="4"/>
  <c r="A1468" i="4"/>
  <c r="A1469" i="4"/>
  <c r="A1470" i="4"/>
  <c r="A1471" i="4"/>
  <c r="A1472" i="4"/>
  <c r="A1474" i="4"/>
  <c r="A1475" i="4"/>
  <c r="N1475" i="4" s="1"/>
  <c r="P1475" i="4" s="1"/>
  <c r="Q1475" i="4" s="1"/>
  <c r="A1476" i="4"/>
  <c r="N1476" i="4" s="1"/>
  <c r="A1477" i="4"/>
  <c r="N1477" i="4" s="1"/>
  <c r="A1478" i="4"/>
  <c r="N1478" i="4" s="1"/>
  <c r="A1479" i="4"/>
  <c r="N1479" i="4" s="1"/>
  <c r="A1480" i="4"/>
  <c r="N1480" i="4" s="1"/>
  <c r="A1481" i="4"/>
  <c r="N1481" i="4" s="1"/>
  <c r="A1482" i="4"/>
  <c r="N1482" i="4" s="1"/>
  <c r="A1560" i="4"/>
  <c r="N1560" i="4" s="1"/>
  <c r="P1560" i="4" s="1"/>
  <c r="Q1560" i="4" s="1"/>
  <c r="A1561" i="4"/>
  <c r="A1562" i="4"/>
  <c r="A1563" i="4"/>
  <c r="A1564" i="4"/>
  <c r="A1565" i="4"/>
  <c r="A1566" i="4"/>
  <c r="A1568" i="4"/>
  <c r="A1569" i="4"/>
  <c r="N1569" i="4" s="1"/>
  <c r="A1570" i="4"/>
  <c r="N1570" i="4" s="1"/>
  <c r="O1570" i="4" s="1"/>
  <c r="A1571" i="4"/>
  <c r="N1571" i="4" s="1"/>
  <c r="A1572" i="4"/>
  <c r="N1572" i="4" s="1"/>
  <c r="A1573" i="4"/>
  <c r="N1573" i="4" s="1"/>
  <c r="A1574" i="4"/>
  <c r="N1574" i="4" s="1"/>
  <c r="A1575" i="4"/>
  <c r="N1575" i="4" s="1"/>
  <c r="A1576" i="4"/>
  <c r="N1576" i="4" s="1"/>
  <c r="A1592" i="4"/>
  <c r="N1592" i="4" s="1"/>
  <c r="P1592" i="4" s="1"/>
  <c r="Q1592" i="4" s="1"/>
  <c r="A1593" i="4"/>
  <c r="A1594" i="4"/>
  <c r="A1595" i="4"/>
  <c r="A1596" i="4"/>
  <c r="A1597" i="4"/>
  <c r="A1598" i="4"/>
  <c r="A1600" i="4"/>
  <c r="A1601" i="4"/>
  <c r="N1601" i="4" s="1"/>
  <c r="O1601" i="4" s="1"/>
  <c r="A1602" i="4"/>
  <c r="N1602" i="4" s="1"/>
  <c r="A1603" i="4"/>
  <c r="N1603" i="4" s="1"/>
  <c r="A1604" i="4"/>
  <c r="N1604" i="4" s="1"/>
  <c r="A1605" i="4"/>
  <c r="N1605" i="4" s="1"/>
  <c r="A1606" i="4"/>
  <c r="N1606" i="4" s="1"/>
  <c r="A1607" i="4"/>
  <c r="N1607" i="4" s="1"/>
  <c r="O1607" i="4" s="1"/>
  <c r="A1608" i="4"/>
  <c r="N1608" i="4" s="1"/>
  <c r="A1631" i="4"/>
  <c r="N1631" i="4" s="1"/>
  <c r="O1631" i="4" s="1"/>
  <c r="A1632" i="4"/>
  <c r="A1633" i="4"/>
  <c r="A1634" i="4"/>
  <c r="A1635" i="4"/>
  <c r="A1636" i="4"/>
  <c r="A1637" i="4"/>
  <c r="A1639" i="4"/>
  <c r="A1640" i="4"/>
  <c r="N1640" i="4" s="1"/>
  <c r="A1641" i="4"/>
  <c r="N1641" i="4" s="1"/>
  <c r="A1642" i="4"/>
  <c r="N1642" i="4" s="1"/>
  <c r="A1643" i="4"/>
  <c r="N1643" i="4" s="1"/>
  <c r="A1644" i="4"/>
  <c r="N1644" i="4" s="1"/>
  <c r="A1645" i="4"/>
  <c r="N1645" i="4" s="1"/>
  <c r="A1646" i="4"/>
  <c r="N1646" i="4" s="1"/>
  <c r="A1647" i="4"/>
  <c r="N1647" i="4" s="1"/>
  <c r="N66" i="4"/>
  <c r="N67" i="4"/>
  <c r="N68" i="4"/>
  <c r="N69" i="4"/>
  <c r="N70" i="4"/>
  <c r="N71" i="4"/>
  <c r="N72" i="4"/>
  <c r="N74" i="4"/>
  <c r="N75" i="4"/>
  <c r="N76" i="4"/>
  <c r="O76" i="4" s="1"/>
  <c r="N77" i="4"/>
  <c r="N108" i="4"/>
  <c r="N109" i="4"/>
  <c r="N110" i="4"/>
  <c r="N111" i="4"/>
  <c r="N112" i="4"/>
  <c r="N113" i="4"/>
  <c r="N114" i="4"/>
  <c r="N117" i="4"/>
  <c r="N118" i="4"/>
  <c r="N119" i="4"/>
  <c r="N120" i="4"/>
  <c r="N121" i="4"/>
  <c r="N122" i="4"/>
  <c r="N123" i="4"/>
  <c r="N124" i="4"/>
  <c r="N125" i="4"/>
  <c r="N242" i="4"/>
  <c r="N243" i="4"/>
  <c r="N244" i="4"/>
  <c r="N245" i="4"/>
  <c r="N246" i="4"/>
  <c r="N247" i="4"/>
  <c r="N248" i="4"/>
  <c r="N250" i="4"/>
  <c r="N251" i="4"/>
  <c r="N252" i="4"/>
  <c r="N253" i="4"/>
  <c r="N254" i="4"/>
  <c r="N255" i="4"/>
  <c r="N256" i="4"/>
  <c r="N257" i="4"/>
  <c r="N258" i="4"/>
  <c r="N341" i="4"/>
  <c r="N342" i="4"/>
  <c r="N343" i="4"/>
  <c r="N344" i="4"/>
  <c r="N345" i="4"/>
  <c r="N346" i="4"/>
  <c r="N348" i="4"/>
  <c r="N376" i="4"/>
  <c r="N377" i="4"/>
  <c r="N378" i="4"/>
  <c r="N379" i="4"/>
  <c r="N380" i="4"/>
  <c r="N381" i="4"/>
  <c r="N383" i="4"/>
  <c r="N424" i="4"/>
  <c r="N425" i="4"/>
  <c r="N426" i="4"/>
  <c r="N427" i="4"/>
  <c r="N428" i="4"/>
  <c r="N429" i="4"/>
  <c r="N431" i="4"/>
  <c r="N541" i="4"/>
  <c r="N542" i="4"/>
  <c r="N543" i="4"/>
  <c r="N544" i="4"/>
  <c r="N545" i="4"/>
  <c r="N546" i="4"/>
  <c r="N548" i="4"/>
  <c r="N591" i="4"/>
  <c r="N592" i="4"/>
  <c r="N593" i="4"/>
  <c r="N594" i="4"/>
  <c r="N595" i="4"/>
  <c r="N596" i="4"/>
  <c r="N598" i="4"/>
  <c r="N638" i="4"/>
  <c r="N639" i="4"/>
  <c r="N640" i="4"/>
  <c r="N641" i="4"/>
  <c r="N642" i="4"/>
  <c r="N643" i="4"/>
  <c r="N645" i="4"/>
  <c r="N838" i="4"/>
  <c r="N839" i="4"/>
  <c r="N840" i="4"/>
  <c r="N841" i="4"/>
  <c r="N842" i="4"/>
  <c r="N843" i="4"/>
  <c r="N845" i="4"/>
  <c r="N883" i="4"/>
  <c r="N884" i="4"/>
  <c r="N885" i="4"/>
  <c r="N886" i="4"/>
  <c r="N887" i="4"/>
  <c r="N888" i="4"/>
  <c r="N890" i="4"/>
  <c r="N928" i="4"/>
  <c r="N929" i="4"/>
  <c r="N930" i="4"/>
  <c r="N931" i="4"/>
  <c r="N932" i="4"/>
  <c r="N933" i="4"/>
  <c r="N935" i="4"/>
  <c r="N947" i="4"/>
  <c r="N948" i="4"/>
  <c r="N949" i="4"/>
  <c r="N950" i="4"/>
  <c r="N951" i="4"/>
  <c r="N952" i="4"/>
  <c r="N954" i="4"/>
  <c r="N965" i="4"/>
  <c r="N966" i="4"/>
  <c r="N967" i="4"/>
  <c r="N968" i="4"/>
  <c r="N969" i="4"/>
  <c r="N970" i="4"/>
  <c r="N973" i="4"/>
  <c r="N1038" i="4"/>
  <c r="N1039" i="4"/>
  <c r="N1040" i="4"/>
  <c r="N1041" i="4"/>
  <c r="N1042" i="4"/>
  <c r="N1043" i="4"/>
  <c r="N1045" i="4"/>
  <c r="N1078" i="4"/>
  <c r="N1079" i="4"/>
  <c r="N1080" i="4"/>
  <c r="N1081" i="4"/>
  <c r="N1082" i="4"/>
  <c r="N1083" i="4"/>
  <c r="N1085" i="4"/>
  <c r="N1105" i="4"/>
  <c r="N1106" i="4"/>
  <c r="N1107" i="4"/>
  <c r="N1108" i="4"/>
  <c r="N1109" i="4"/>
  <c r="N1110" i="4"/>
  <c r="N1112" i="4"/>
  <c r="N1138" i="4"/>
  <c r="N1139" i="4"/>
  <c r="N1140" i="4"/>
  <c r="N1141" i="4"/>
  <c r="N1142" i="4"/>
  <c r="N1143" i="4"/>
  <c r="N1145" i="4"/>
  <c r="N1188" i="4"/>
  <c r="N1189" i="4"/>
  <c r="N1190" i="4"/>
  <c r="N1191" i="4"/>
  <c r="N1192" i="4"/>
  <c r="N1193" i="4"/>
  <c r="N1195" i="4"/>
  <c r="N1225" i="4"/>
  <c r="N1226" i="4"/>
  <c r="N1227" i="4"/>
  <c r="N1228" i="4"/>
  <c r="N1229" i="4"/>
  <c r="N1230" i="4"/>
  <c r="N1232" i="4"/>
  <c r="N1262" i="4"/>
  <c r="N1263" i="4"/>
  <c r="N1264" i="4"/>
  <c r="N1265" i="4"/>
  <c r="N1266" i="4"/>
  <c r="N1267" i="4"/>
  <c r="N1269" i="4"/>
  <c r="N1303" i="4"/>
  <c r="N1304" i="4"/>
  <c r="N1305" i="4"/>
  <c r="N1306" i="4"/>
  <c r="N1307" i="4"/>
  <c r="N1308" i="4"/>
  <c r="N1310" i="4"/>
  <c r="N1346" i="4"/>
  <c r="N1347" i="4"/>
  <c r="N1348" i="4"/>
  <c r="N1349" i="4"/>
  <c r="N1350" i="4"/>
  <c r="N1351" i="4"/>
  <c r="N1353" i="4"/>
  <c r="N1382" i="4"/>
  <c r="N1383" i="4"/>
  <c r="N1384" i="4"/>
  <c r="N1385" i="4"/>
  <c r="N1386" i="4"/>
  <c r="N1387" i="4"/>
  <c r="N1389" i="4"/>
  <c r="N1416" i="4"/>
  <c r="N1417" i="4"/>
  <c r="N1418" i="4"/>
  <c r="N1419" i="4"/>
  <c r="N1420" i="4"/>
  <c r="N1421" i="4"/>
  <c r="N1423" i="4"/>
  <c r="N1467" i="4"/>
  <c r="N1468" i="4"/>
  <c r="N1469" i="4"/>
  <c r="N1470" i="4"/>
  <c r="N1471" i="4"/>
  <c r="N1472" i="4"/>
  <c r="N1474" i="4"/>
  <c r="N1561" i="4"/>
  <c r="N1562" i="4"/>
  <c r="N1563" i="4"/>
  <c r="N1564" i="4"/>
  <c r="N1565" i="4"/>
  <c r="N1566" i="4"/>
  <c r="N1568" i="4"/>
  <c r="N1593" i="4"/>
  <c r="N1594" i="4"/>
  <c r="N1595" i="4"/>
  <c r="N1596" i="4"/>
  <c r="N1597" i="4"/>
  <c r="N1598" i="4"/>
  <c r="N1600" i="4"/>
  <c r="N1632" i="4"/>
  <c r="N1633" i="4"/>
  <c r="N1634" i="4"/>
  <c r="N1635" i="4"/>
  <c r="N1636" i="4"/>
  <c r="N1637" i="4"/>
  <c r="N1639" i="4"/>
  <c r="Q68" i="4"/>
  <c r="Q69" i="4"/>
  <c r="Q70" i="4"/>
  <c r="Q77" i="4"/>
  <c r="Q78" i="4"/>
  <c r="Q79" i="4"/>
  <c r="Q80" i="4"/>
  <c r="Q81" i="4"/>
  <c r="Q82" i="4"/>
  <c r="Q110" i="4"/>
  <c r="Q111" i="4"/>
  <c r="Q112" i="4"/>
  <c r="Q120" i="4"/>
  <c r="Q121" i="4"/>
  <c r="Q122" i="4"/>
  <c r="Q123" i="4"/>
  <c r="Q124" i="4"/>
  <c r="Q125" i="4"/>
  <c r="Q244" i="4"/>
  <c r="Q245" i="4"/>
  <c r="Q246" i="4"/>
  <c r="Q253" i="4"/>
  <c r="Q254" i="4"/>
  <c r="Q255" i="4"/>
  <c r="Q256" i="4"/>
  <c r="Q257" i="4"/>
  <c r="Q258" i="4"/>
  <c r="Q342" i="4"/>
  <c r="Q343" i="4"/>
  <c r="Q344" i="4"/>
  <c r="Q351" i="4"/>
  <c r="Q352" i="4"/>
  <c r="Q353" i="4"/>
  <c r="Q354" i="4"/>
  <c r="Q355" i="4"/>
  <c r="Q356" i="4"/>
  <c r="Q377" i="4"/>
  <c r="Q378" i="4"/>
  <c r="Q379" i="4"/>
  <c r="Q386" i="4"/>
  <c r="Q387" i="4"/>
  <c r="Q388" i="4"/>
  <c r="Q389" i="4"/>
  <c r="Q390" i="4"/>
  <c r="Q391" i="4"/>
  <c r="Q425" i="4"/>
  <c r="Q426" i="4"/>
  <c r="Q427" i="4"/>
  <c r="Q434" i="4"/>
  <c r="Q435" i="4"/>
  <c r="Q436" i="4"/>
  <c r="Q437" i="4"/>
  <c r="Q438" i="4"/>
  <c r="Q439" i="4"/>
  <c r="Q542" i="4"/>
  <c r="Q543" i="4"/>
  <c r="Q544" i="4"/>
  <c r="Q551" i="4"/>
  <c r="Q552" i="4"/>
  <c r="Q553" i="4"/>
  <c r="Q554" i="4"/>
  <c r="Q555" i="4"/>
  <c r="Q556" i="4"/>
  <c r="Q592" i="4"/>
  <c r="Q593" i="4"/>
  <c r="Q594" i="4"/>
  <c r="Q601" i="4"/>
  <c r="Q602" i="4"/>
  <c r="Q603" i="4"/>
  <c r="Q604" i="4"/>
  <c r="Q605" i="4"/>
  <c r="Q606" i="4"/>
  <c r="Q639" i="4"/>
  <c r="Q640" i="4"/>
  <c r="Q641" i="4"/>
  <c r="Q648" i="4"/>
  <c r="Q649" i="4"/>
  <c r="Q650" i="4"/>
  <c r="Q651" i="4"/>
  <c r="Q652" i="4"/>
  <c r="Q653" i="4"/>
  <c r="Q839" i="4"/>
  <c r="Q840" i="4"/>
  <c r="Q841" i="4"/>
  <c r="Q848" i="4"/>
  <c r="Q849" i="4"/>
  <c r="Q850" i="4"/>
  <c r="Q851" i="4"/>
  <c r="Q852" i="4"/>
  <c r="Q853" i="4"/>
  <c r="Q884" i="4"/>
  <c r="Q885" i="4"/>
  <c r="Q886" i="4"/>
  <c r="Q893" i="4"/>
  <c r="Q894" i="4"/>
  <c r="Q895" i="4"/>
  <c r="Q896" i="4"/>
  <c r="Q897" i="4"/>
  <c r="Q898" i="4"/>
  <c r="Q929" i="4"/>
  <c r="Q930" i="4"/>
  <c r="Q931" i="4"/>
  <c r="Q938" i="4"/>
  <c r="Q939" i="4"/>
  <c r="Q940" i="4"/>
  <c r="Q941" i="4"/>
  <c r="Q942" i="4"/>
  <c r="Q943" i="4"/>
  <c r="Q948" i="4"/>
  <c r="Q949" i="4"/>
  <c r="Q950" i="4"/>
  <c r="Q957" i="4"/>
  <c r="Q958" i="4"/>
  <c r="Q959" i="4"/>
  <c r="Q960" i="4"/>
  <c r="Q961" i="4"/>
  <c r="Q962" i="4"/>
  <c r="Q966" i="4"/>
  <c r="Q967" i="4"/>
  <c r="Q968" i="4"/>
  <c r="Q976" i="4"/>
  <c r="Q977" i="4"/>
  <c r="Q978" i="4"/>
  <c r="Q979" i="4"/>
  <c r="Q980" i="4"/>
  <c r="Q981" i="4"/>
  <c r="Q1039" i="4"/>
  <c r="Q1040" i="4"/>
  <c r="Q1041" i="4"/>
  <c r="Q1048" i="4"/>
  <c r="Q1049" i="4"/>
  <c r="Q1050" i="4"/>
  <c r="Q1051" i="4"/>
  <c r="Q1052" i="4"/>
  <c r="Q1053" i="4"/>
  <c r="Q1079" i="4"/>
  <c r="Q1080" i="4"/>
  <c r="Q1081" i="4"/>
  <c r="Q1088" i="4"/>
  <c r="Q1089" i="4"/>
  <c r="Q1090" i="4"/>
  <c r="Q1091" i="4"/>
  <c r="Q1092" i="4"/>
  <c r="Q1093" i="4"/>
  <c r="Q1106" i="4"/>
  <c r="Q1107" i="4"/>
  <c r="Q1108" i="4"/>
  <c r="Q1115" i="4"/>
  <c r="Q1116" i="4"/>
  <c r="Q1117" i="4"/>
  <c r="Q1118" i="4"/>
  <c r="Q1119" i="4"/>
  <c r="Q1120" i="4"/>
  <c r="Q1139" i="4"/>
  <c r="Q1140" i="4"/>
  <c r="Q1141" i="4"/>
  <c r="Q1148" i="4"/>
  <c r="Q1149" i="4"/>
  <c r="Q1150" i="4"/>
  <c r="Q1151" i="4"/>
  <c r="Q1152" i="4"/>
  <c r="Q1153" i="4"/>
  <c r="Q1189" i="4"/>
  <c r="Q1190" i="4"/>
  <c r="Q1191" i="4"/>
  <c r="Q1198" i="4"/>
  <c r="Q1199" i="4"/>
  <c r="Q1200" i="4"/>
  <c r="Q1201" i="4"/>
  <c r="Q1202" i="4"/>
  <c r="Q1203" i="4"/>
  <c r="Q1226" i="4"/>
  <c r="Q1227" i="4"/>
  <c r="Q1228" i="4"/>
  <c r="Q1235" i="4"/>
  <c r="Q1236" i="4"/>
  <c r="Q1237" i="4"/>
  <c r="Q1238" i="4"/>
  <c r="Q1239" i="4"/>
  <c r="Q1240" i="4"/>
  <c r="Q1263" i="4"/>
  <c r="Q1264" i="4"/>
  <c r="Q1265" i="4"/>
  <c r="Q1272" i="4"/>
  <c r="Q1273" i="4"/>
  <c r="Q1274" i="4"/>
  <c r="Q1275" i="4"/>
  <c r="Q1276" i="4"/>
  <c r="Q1277" i="4"/>
  <c r="Q1304" i="4"/>
  <c r="Q1305" i="4"/>
  <c r="Q1306" i="4"/>
  <c r="Q1313" i="4"/>
  <c r="Q1314" i="4"/>
  <c r="Q1315" i="4"/>
  <c r="Q1316" i="4"/>
  <c r="Q1317" i="4"/>
  <c r="Q1318" i="4"/>
  <c r="Q1347" i="4"/>
  <c r="Q1348" i="4"/>
  <c r="Q1349" i="4"/>
  <c r="Q1356" i="4"/>
  <c r="Q1357" i="4"/>
  <c r="Q1358" i="4"/>
  <c r="Q1359" i="4"/>
  <c r="Q1360" i="4"/>
  <c r="Q1361" i="4"/>
  <c r="Q1383" i="4"/>
  <c r="Q1384" i="4"/>
  <c r="Q1385" i="4"/>
  <c r="Q1392" i="4"/>
  <c r="Q1393" i="4"/>
  <c r="Q1394" i="4"/>
  <c r="Q1395" i="4"/>
  <c r="Q1396" i="4"/>
  <c r="Q1397" i="4"/>
  <c r="Q1417" i="4"/>
  <c r="Q1418" i="4"/>
  <c r="Q1419" i="4"/>
  <c r="Q1426" i="4"/>
  <c r="Q1427" i="4"/>
  <c r="Q1428" i="4"/>
  <c r="Q1429" i="4"/>
  <c r="Q1430" i="4"/>
  <c r="Q1431" i="4"/>
  <c r="Q1468" i="4"/>
  <c r="Q1469" i="4"/>
  <c r="Q1470" i="4"/>
  <c r="Q1477" i="4"/>
  <c r="Q1478" i="4"/>
  <c r="Q1479" i="4"/>
  <c r="Q1480" i="4"/>
  <c r="Q1481" i="4"/>
  <c r="Q1482" i="4"/>
  <c r="Q1562" i="4"/>
  <c r="Q1563" i="4"/>
  <c r="Q1564" i="4"/>
  <c r="Q1571" i="4"/>
  <c r="Q1572" i="4"/>
  <c r="Q1573" i="4"/>
  <c r="Q1574" i="4"/>
  <c r="Q1575" i="4"/>
  <c r="Q1576" i="4"/>
  <c r="Q1594" i="4"/>
  <c r="Q1595" i="4"/>
  <c r="Q1596" i="4"/>
  <c r="Q1603" i="4"/>
  <c r="Q1604" i="4"/>
  <c r="Q1605" i="4"/>
  <c r="Q1606" i="4"/>
  <c r="Q1607" i="4"/>
  <c r="Q1608" i="4"/>
  <c r="Q1633" i="4"/>
  <c r="Q1634" i="4"/>
  <c r="Q1635" i="4"/>
  <c r="Q1642" i="4"/>
  <c r="Q1643" i="4"/>
  <c r="Q1644" i="4"/>
  <c r="Q1645" i="4"/>
  <c r="Q1646" i="4"/>
  <c r="Q1647" i="4"/>
  <c r="A982" i="4"/>
  <c r="N982" i="4" s="1"/>
  <c r="O982" i="4" s="1"/>
  <c r="A984" i="4"/>
  <c r="N984" i="4" s="1"/>
  <c r="O984" i="4" s="1"/>
  <c r="A983" i="4"/>
  <c r="N983" i="4" s="1"/>
  <c r="A990" i="4"/>
  <c r="N990" i="4" s="1"/>
  <c r="O990" i="4" s="1"/>
  <c r="A992" i="4"/>
  <c r="N992" i="4" s="1"/>
  <c r="A991" i="4"/>
  <c r="N991" i="4" s="1"/>
  <c r="A1432" i="4"/>
  <c r="N1432" i="4" s="1"/>
  <c r="A1434" i="4"/>
  <c r="N1434" i="4" s="1"/>
  <c r="A1433" i="4"/>
  <c r="N1433" i="4" s="1"/>
  <c r="A1435" i="4"/>
  <c r="N1435" i="4" s="1"/>
  <c r="A1437" i="4"/>
  <c r="N1437" i="4" s="1"/>
  <c r="A1436" i="4"/>
  <c r="N1436" i="4" s="1"/>
  <c r="A1054" i="4"/>
  <c r="N1054" i="4" s="1"/>
  <c r="O1054" i="4" s="1"/>
  <c r="S1054" i="4" s="1"/>
  <c r="A1056" i="4"/>
  <c r="N1056" i="4" s="1"/>
  <c r="A1055" i="4"/>
  <c r="N1055" i="4" s="1"/>
  <c r="A1057" i="4"/>
  <c r="N1057" i="4" s="1"/>
  <c r="O1057" i="4" s="1"/>
  <c r="A1059" i="4"/>
  <c r="N1059" i="4" s="1"/>
  <c r="P1059" i="4" s="1"/>
  <c r="Q1059" i="4" s="1"/>
  <c r="A1058" i="4"/>
  <c r="N1058" i="4" s="1"/>
  <c r="O1058" i="4" s="1"/>
  <c r="A1241" i="4"/>
  <c r="N1241" i="4" s="1"/>
  <c r="P1241" i="4" s="1"/>
  <c r="Q1241" i="4" s="1"/>
  <c r="A1243" i="4"/>
  <c r="N1243" i="4" s="1"/>
  <c r="A1242" i="4"/>
  <c r="N1242" i="4" s="1"/>
  <c r="A1244" i="4"/>
  <c r="N1244" i="4" s="1"/>
  <c r="A1246" i="4"/>
  <c r="N1246" i="4" s="1"/>
  <c r="A1245" i="4"/>
  <c r="N1245" i="4" s="1"/>
  <c r="O1245" i="4" s="1"/>
  <c r="A1319" i="4"/>
  <c r="N1319" i="4" s="1"/>
  <c r="P1319" i="4" s="1"/>
  <c r="Q1319" i="4" s="1"/>
  <c r="A1321" i="4"/>
  <c r="N1321" i="4" s="1"/>
  <c r="O1321" i="4" s="1"/>
  <c r="A1320" i="4"/>
  <c r="N1320" i="4" s="1"/>
  <c r="P1320" i="4" s="1"/>
  <c r="Q1320" i="4" s="1"/>
  <c r="A1322" i="4"/>
  <c r="N1322" i="4" s="1"/>
  <c r="A1324" i="4"/>
  <c r="N1324" i="4" s="1"/>
  <c r="O1324" i="4" s="1"/>
  <c r="A1323" i="4"/>
  <c r="N1323" i="4" s="1"/>
  <c r="A85" i="4"/>
  <c r="A89" i="4"/>
  <c r="A90" i="4"/>
  <c r="A91" i="4"/>
  <c r="A92" i="4"/>
  <c r="A447" i="4"/>
  <c r="N85" i="4"/>
  <c r="N89" i="4"/>
  <c r="N90" i="4"/>
  <c r="N91" i="4"/>
  <c r="N92" i="4"/>
  <c r="N447" i="4"/>
  <c r="Q90" i="4"/>
  <c r="Q91" i="4"/>
  <c r="Q92" i="4"/>
  <c r="N7" i="4"/>
  <c r="N8" i="4"/>
  <c r="N9" i="4"/>
  <c r="N10" i="4"/>
  <c r="N49" i="4"/>
  <c r="N50" i="4"/>
  <c r="N51" i="4"/>
  <c r="N52" i="4"/>
  <c r="N53" i="4"/>
  <c r="N55" i="4"/>
  <c r="N15" i="4"/>
  <c r="N83" i="4"/>
  <c r="N84" i="4"/>
  <c r="N86" i="4"/>
  <c r="N87" i="4"/>
  <c r="N88" i="4"/>
  <c r="N94" i="4"/>
  <c r="N95" i="4"/>
  <c r="N96" i="4"/>
  <c r="N98" i="4"/>
  <c r="N99" i="4"/>
  <c r="N100" i="4"/>
  <c r="N101" i="4"/>
  <c r="N102" i="4"/>
  <c r="N103" i="4"/>
  <c r="N104" i="4"/>
  <c r="N105" i="4"/>
  <c r="N106" i="4"/>
  <c r="N107" i="4"/>
  <c r="N1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7" i="4"/>
  <c r="N168" i="4"/>
  <c r="N169" i="4"/>
  <c r="N170" i="4"/>
  <c r="N171" i="4"/>
  <c r="N172" i="4"/>
  <c r="N173" i="4"/>
  <c r="N174" i="4"/>
  <c r="N175" i="4"/>
  <c r="N176" i="4"/>
  <c r="N177" i="4"/>
  <c r="N178" i="4"/>
  <c r="N179" i="4"/>
  <c r="N180" i="4"/>
  <c r="N181" i="4"/>
  <c r="N182" i="4"/>
  <c r="N183" i="4"/>
  <c r="N184" i="4"/>
  <c r="N185" i="4"/>
  <c r="N186" i="4"/>
  <c r="N187" i="4"/>
  <c r="N188" i="4"/>
  <c r="N194" i="4"/>
  <c r="N195" i="4"/>
  <c r="N189" i="4"/>
  <c r="N190" i="4"/>
  <c r="N191" i="4"/>
  <c r="N192" i="4"/>
  <c r="N193" i="4"/>
  <c r="N18" i="4"/>
  <c r="N196" i="4"/>
  <c r="N197" i="4"/>
  <c r="N198" i="4"/>
  <c r="N199" i="4"/>
  <c r="N200" i="4"/>
  <c r="N201" i="4"/>
  <c r="N202" i="4"/>
  <c r="N203" i="4"/>
  <c r="N204" i="4"/>
  <c r="N205" i="4"/>
  <c r="N206" i="4"/>
  <c r="N207" i="4"/>
  <c r="N208" i="4"/>
  <c r="N209" i="4"/>
  <c r="N210" i="4"/>
  <c r="N211" i="4"/>
  <c r="N212" i="4"/>
  <c r="N214" i="4"/>
  <c r="N215" i="4"/>
  <c r="N216" i="4"/>
  <c r="N217" i="4"/>
  <c r="N218" i="4"/>
  <c r="N219" i="4"/>
  <c r="N220" i="4"/>
  <c r="N222" i="4"/>
  <c r="N223" i="4"/>
  <c r="N224" i="4"/>
  <c r="N225" i="4"/>
  <c r="N226" i="4"/>
  <c r="N227" i="4"/>
  <c r="N228" i="4"/>
  <c r="N238" i="4"/>
  <c r="N240" i="4"/>
  <c r="N229" i="4"/>
  <c r="N241" i="4"/>
  <c r="N230" i="4"/>
  <c r="N232" i="4"/>
  <c r="N233" i="4"/>
  <c r="N234" i="4"/>
  <c r="N235" i="4"/>
  <c r="N236" i="4"/>
  <c r="N237" i="4"/>
  <c r="N264" i="4"/>
  <c r="N265" i="4"/>
  <c r="N266" i="4"/>
  <c r="N267" i="4"/>
  <c r="N272" i="4"/>
  <c r="N273" i="4"/>
  <c r="N274" i="4"/>
  <c r="N275" i="4"/>
  <c r="N280" i="4"/>
  <c r="N281" i="4"/>
  <c r="N282" i="4"/>
  <c r="N283" i="4"/>
  <c r="N284" i="4"/>
  <c r="N285" i="4"/>
  <c r="N286" i="4"/>
  <c r="N287" i="4"/>
  <c r="N288" i="4"/>
  <c r="N289" i="4"/>
  <c r="N324" i="4"/>
  <c r="N325" i="4"/>
  <c r="N326" i="4"/>
  <c r="N327" i="4"/>
  <c r="N368" i="4"/>
  <c r="N369" i="4"/>
  <c r="N370" i="4"/>
  <c r="N371" i="4"/>
  <c r="N397" i="4"/>
  <c r="N398" i="4"/>
  <c r="N399" i="4"/>
  <c r="N400" i="4"/>
  <c r="N409" i="4"/>
  <c r="N410" i="4"/>
  <c r="N411" i="4"/>
  <c r="N412" i="4"/>
  <c r="N416" i="4"/>
  <c r="N417" i="4"/>
  <c r="N418" i="4"/>
  <c r="N419" i="4"/>
  <c r="N402" i="4"/>
  <c r="N403" i="4"/>
  <c r="N404" i="4"/>
  <c r="N405" i="4"/>
  <c r="N406" i="4"/>
  <c r="N440" i="4"/>
  <c r="N441" i="4"/>
  <c r="N442" i="4"/>
  <c r="N443" i="4"/>
  <c r="N444" i="4"/>
  <c r="N446" i="4"/>
  <c r="N457" i="4"/>
  <c r="N458" i="4"/>
  <c r="N459" i="4"/>
  <c r="N460" i="4"/>
  <c r="N492" i="4"/>
  <c r="N493" i="4"/>
  <c r="N494" i="4"/>
  <c r="N495" i="4"/>
  <c r="N497" i="4"/>
  <c r="N504" i="4"/>
  <c r="N505" i="4"/>
  <c r="N506" i="4"/>
  <c r="N507" i="4"/>
  <c r="N558" i="4"/>
  <c r="N559" i="4"/>
  <c r="N560" i="4"/>
  <c r="N561" i="4"/>
  <c r="N578" i="4"/>
  <c r="N579" i="4"/>
  <c r="N580" i="4"/>
  <c r="N581" i="4"/>
  <c r="N582" i="4"/>
  <c r="N613" i="4"/>
  <c r="N614" i="4"/>
  <c r="N615" i="4"/>
  <c r="N616" i="4"/>
  <c r="N617" i="4"/>
  <c r="N618" i="4"/>
  <c r="N619" i="4"/>
  <c r="N620" i="4"/>
  <c r="N621" i="4"/>
  <c r="N622" i="4"/>
  <c r="N623" i="4"/>
  <c r="N624" i="4"/>
  <c r="N625" i="4"/>
  <c r="N626" i="4"/>
  <c r="N627" i="4"/>
  <c r="N628" i="4"/>
  <c r="N629" i="4"/>
  <c r="N630" i="4"/>
  <c r="N631" i="4"/>
  <c r="N671" i="4"/>
  <c r="N672" i="4"/>
  <c r="N673" i="4"/>
  <c r="N674" i="4"/>
  <c r="N675" i="4"/>
  <c r="N676" i="4"/>
  <c r="N677" i="4"/>
  <c r="N678" i="4"/>
  <c r="N679" i="4"/>
  <c r="N680" i="4"/>
  <c r="N682" i="4"/>
  <c r="N683" i="4"/>
  <c r="N684" i="4"/>
  <c r="N685" i="4"/>
  <c r="N686" i="4"/>
  <c r="N803" i="4"/>
  <c r="N804" i="4"/>
  <c r="N805" i="4"/>
  <c r="N806" i="4"/>
  <c r="N817" i="4"/>
  <c r="N818" i="4"/>
  <c r="N819" i="4"/>
  <c r="N820" i="4"/>
  <c r="N830" i="4"/>
  <c r="N831" i="4"/>
  <c r="N832" i="4"/>
  <c r="N833" i="4"/>
  <c r="N871" i="4"/>
  <c r="N872" i="4"/>
  <c r="N873" i="4"/>
  <c r="N874" i="4"/>
  <c r="N906" i="4"/>
  <c r="N907" i="4"/>
  <c r="N908" i="4"/>
  <c r="N909" i="4"/>
  <c r="N919" i="4"/>
  <c r="N920" i="4"/>
  <c r="N921" i="4"/>
  <c r="N922" i="4"/>
  <c r="N1015" i="4"/>
  <c r="N1016" i="4"/>
  <c r="N1017" i="4"/>
  <c r="N1018" i="4"/>
  <c r="N1065" i="4"/>
  <c r="N1066" i="4"/>
  <c r="N1067" i="4"/>
  <c r="N1068" i="4"/>
  <c r="N1126" i="4"/>
  <c r="N1127" i="4"/>
  <c r="N1128" i="4"/>
  <c r="N1129" i="4"/>
  <c r="N1162" i="4"/>
  <c r="N1163" i="4"/>
  <c r="N1164" i="4"/>
  <c r="N1165" i="4"/>
  <c r="N1166" i="4"/>
  <c r="N1167" i="4"/>
  <c r="N1212" i="4"/>
  <c r="N1213" i="4"/>
  <c r="N1214" i="4"/>
  <c r="N1215" i="4"/>
  <c r="N1252" i="4"/>
  <c r="N1253" i="4"/>
  <c r="N1254" i="4"/>
  <c r="N1255" i="4"/>
  <c r="N1290" i="4"/>
  <c r="N1291" i="4"/>
  <c r="N1292" i="4"/>
  <c r="N1293" i="4"/>
  <c r="N1334" i="4"/>
  <c r="N1335" i="4"/>
  <c r="N1336" i="4"/>
  <c r="N1337" i="4"/>
  <c r="N1367" i="4"/>
  <c r="N1368" i="4"/>
  <c r="N1369" i="4"/>
  <c r="N1370" i="4"/>
  <c r="N1372" i="4"/>
  <c r="N1373" i="4"/>
  <c r="N1374" i="4"/>
  <c r="N1375" i="4"/>
  <c r="N1376" i="4"/>
  <c r="N1377" i="4"/>
  <c r="N1406" i="4"/>
  <c r="N1407" i="4"/>
  <c r="N1408" i="4"/>
  <c r="N1409" i="4"/>
  <c r="N1410" i="4"/>
  <c r="N1456" i="4"/>
  <c r="N1457" i="4"/>
  <c r="N1458" i="4"/>
  <c r="N1459" i="4"/>
  <c r="N1492" i="4"/>
  <c r="N1493" i="4"/>
  <c r="N1494" i="4"/>
  <c r="N1495" i="4"/>
  <c r="N1496" i="4"/>
  <c r="N1497" i="4"/>
  <c r="N1498" i="4"/>
  <c r="N1499" i="4"/>
  <c r="N1525" i="4"/>
  <c r="N1526" i="4"/>
  <c r="N1527" i="4"/>
  <c r="N1528" i="4"/>
  <c r="N1529" i="4"/>
  <c r="N1530" i="4"/>
  <c r="N1531" i="4"/>
  <c r="N1532" i="4"/>
  <c r="N1614" i="4"/>
  <c r="N1615" i="4"/>
  <c r="N1616" i="4"/>
  <c r="N1617" i="4"/>
  <c r="N1655" i="4"/>
  <c r="N1656" i="4"/>
  <c r="N1657" i="4"/>
  <c r="N1658" i="4"/>
  <c r="N1668" i="4"/>
  <c r="N1669" i="4"/>
  <c r="N1670" i="4"/>
  <c r="N1671" i="4"/>
  <c r="N1683" i="4"/>
  <c r="N1684" i="4"/>
  <c r="N1685" i="4"/>
  <c r="N1686" i="4"/>
  <c r="N1692" i="4"/>
  <c r="N1693" i="4"/>
  <c r="N1694" i="4"/>
  <c r="N1695" i="4"/>
  <c r="N1707" i="4"/>
  <c r="N1708" i="4"/>
  <c r="N1709" i="4"/>
  <c r="N1710" i="4"/>
  <c r="N1717" i="4"/>
  <c r="N1718" i="4"/>
  <c r="N1719" i="4"/>
  <c r="N1720" i="4"/>
  <c r="N1731" i="4"/>
  <c r="N1732" i="4"/>
  <c r="N1733" i="4"/>
  <c r="N1734" i="4"/>
  <c r="N1738" i="4"/>
  <c r="N1739" i="4"/>
  <c r="N1740" i="4"/>
  <c r="N1741" i="4"/>
  <c r="N1724" i="4"/>
  <c r="N1725" i="4"/>
  <c r="N1726" i="4"/>
  <c r="N1727" i="4"/>
  <c r="H2024" i="11"/>
  <c r="J2024" i="11" s="1"/>
  <c r="H2025" i="11"/>
  <c r="J2025" i="11" s="1"/>
  <c r="K2025" i="11" s="1"/>
  <c r="H2026" i="11"/>
  <c r="I2026" i="11" s="1"/>
  <c r="H2027" i="11"/>
  <c r="H2028" i="11"/>
  <c r="I2028" i="11" s="1"/>
  <c r="H2029" i="11"/>
  <c r="J2029" i="11" s="1"/>
  <c r="H2030" i="11"/>
  <c r="H2031" i="11"/>
  <c r="I2031" i="11" s="1"/>
  <c r="H2032" i="11"/>
  <c r="J2032" i="11" s="1"/>
  <c r="K2032" i="11" s="1"/>
  <c r="H2033" i="11"/>
  <c r="H2034" i="11"/>
  <c r="J2034" i="11" s="1"/>
  <c r="H2035" i="11"/>
  <c r="J2035" i="11" s="1"/>
  <c r="H2036" i="11"/>
  <c r="I2036" i="11" s="1"/>
  <c r="H2037" i="11"/>
  <c r="I2037" i="11" s="1"/>
  <c r="H2038" i="11"/>
  <c r="J2038" i="11" s="1"/>
  <c r="K2038" i="11" s="1"/>
  <c r="H2023" i="11"/>
  <c r="I2023" i="11" s="1"/>
  <c r="L2023" i="11" a="1"/>
  <c r="L2023" i="11" s="1"/>
  <c r="A1171" i="4"/>
  <c r="N1171" i="4" s="1"/>
  <c r="O1171" i="4" s="1"/>
  <c r="B102" i="12"/>
  <c r="H102" i="12"/>
  <c r="I102" i="12" s="1"/>
  <c r="A408" i="4"/>
  <c r="A409" i="4"/>
  <c r="A410" i="4"/>
  <c r="A411" i="4"/>
  <c r="A412" i="4"/>
  <c r="A478" i="4"/>
  <c r="N478" i="4" s="1"/>
  <c r="A479" i="4"/>
  <c r="N479" i="4" s="1"/>
  <c r="A480" i="4"/>
  <c r="N480" i="4" s="1"/>
  <c r="A486" i="4"/>
  <c r="N486" i="4" s="1"/>
  <c r="P486" i="4" s="1"/>
  <c r="Q486" i="4" s="1"/>
  <c r="A492" i="4"/>
  <c r="A493" i="4"/>
  <c r="A494" i="4"/>
  <c r="A495" i="4"/>
  <c r="A498" i="4"/>
  <c r="N498" i="4" s="1"/>
  <c r="A500" i="4"/>
  <c r="N500" i="4" s="1"/>
  <c r="A501" i="4"/>
  <c r="N501" i="4" s="1"/>
  <c r="A502" i="4"/>
  <c r="N502" i="4" s="1"/>
  <c r="O502" i="4" s="1"/>
  <c r="A504" i="4"/>
  <c r="A505" i="4"/>
  <c r="A506" i="4"/>
  <c r="A507" i="4"/>
  <c r="A558" i="4"/>
  <c r="A559" i="4"/>
  <c r="A560" i="4"/>
  <c r="A561" i="4"/>
  <c r="A1451" i="4"/>
  <c r="N1451" i="4" s="1"/>
  <c r="A1452" i="4"/>
  <c r="N1452" i="4" s="1"/>
  <c r="P1452" i="4" s="1"/>
  <c r="Q1452" i="4" s="1"/>
  <c r="A1453" i="4"/>
  <c r="N1453" i="4" s="1"/>
  <c r="A1454" i="4"/>
  <c r="N1454" i="4" s="1"/>
  <c r="A1456" i="4"/>
  <c r="A1457" i="4"/>
  <c r="A1458" i="4"/>
  <c r="A1459" i="4"/>
  <c r="A1461" i="4"/>
  <c r="N1461" i="4" s="1"/>
  <c r="A1005" i="4"/>
  <c r="N1005" i="4" s="1"/>
  <c r="A1006" i="4"/>
  <c r="N1006" i="4" s="1"/>
  <c r="A1007" i="4"/>
  <c r="N1007" i="4" s="1"/>
  <c r="A1008" i="4"/>
  <c r="N1008" i="4" s="1"/>
  <c r="A1015" i="4"/>
  <c r="A1016" i="4"/>
  <c r="A1017" i="4"/>
  <c r="A1018" i="4"/>
  <c r="A1020" i="4"/>
  <c r="N1020" i="4" s="1"/>
  <c r="A1665" i="4"/>
  <c r="N1665" i="4" s="1"/>
  <c r="A1666" i="4"/>
  <c r="N1666" i="4" s="1"/>
  <c r="A1667" i="4"/>
  <c r="N1667" i="4" s="1"/>
  <c r="O1667" i="4" s="1"/>
  <c r="A1668" i="4"/>
  <c r="A1669" i="4"/>
  <c r="A1670" i="4"/>
  <c r="A1671" i="4"/>
  <c r="A1689" i="4"/>
  <c r="N1689" i="4" s="1"/>
  <c r="O1689" i="4" s="1"/>
  <c r="A1690" i="4"/>
  <c r="N1690" i="4" s="1"/>
  <c r="O1690" i="4" s="1"/>
  <c r="A1691" i="4"/>
  <c r="N1691" i="4" s="1"/>
  <c r="A1692" i="4"/>
  <c r="A1693" i="4"/>
  <c r="A1694" i="4"/>
  <c r="A1695" i="4"/>
  <c r="A1550" i="4"/>
  <c r="N1550" i="4" s="1"/>
  <c r="O1550" i="4" s="1"/>
  <c r="A1582" i="4"/>
  <c r="N1582" i="4" s="1"/>
  <c r="A1674" i="4"/>
  <c r="N1674" i="4" s="1"/>
  <c r="P1674" i="4" s="1"/>
  <c r="Q1674" i="4" s="1"/>
  <c r="A1698" i="4"/>
  <c r="N1698" i="4" s="1"/>
  <c r="A25" i="4"/>
  <c r="A26" i="4"/>
  <c r="A27" i="4"/>
  <c r="N27" i="4" s="1"/>
  <c r="A49" i="4"/>
  <c r="A50" i="4"/>
  <c r="A51" i="4"/>
  <c r="A52" i="4"/>
  <c r="A1484" i="4"/>
  <c r="N1484" i="4" s="1"/>
  <c r="P1484" i="4" s="1"/>
  <c r="Q1484" i="4" s="1"/>
  <c r="A1485" i="4"/>
  <c r="N1485" i="4" s="1"/>
  <c r="O1485" i="4" s="1"/>
  <c r="A1487" i="4"/>
  <c r="N1487" i="4" s="1"/>
  <c r="A1488" i="4"/>
  <c r="N1488" i="4" s="1"/>
  <c r="P1488" i="4" s="1"/>
  <c r="Q1488" i="4" s="1"/>
  <c r="A1492" i="4"/>
  <c r="A1493" i="4"/>
  <c r="A1494" i="4"/>
  <c r="A1495" i="4"/>
  <c r="A1505" i="4"/>
  <c r="N1505" i="4" s="1"/>
  <c r="A1610" i="4"/>
  <c r="N1610" i="4" s="1"/>
  <c r="A1611" i="4"/>
  <c r="N1611" i="4" s="1"/>
  <c r="O1611" i="4" s="1"/>
  <c r="A1612" i="4"/>
  <c r="N1612" i="4" s="1"/>
  <c r="A1613" i="4"/>
  <c r="N1613" i="4" s="1"/>
  <c r="A1614" i="4"/>
  <c r="A1615" i="4"/>
  <c r="A1616" i="4"/>
  <c r="A1617" i="4"/>
  <c r="A1620" i="4"/>
  <c r="N1620" i="4" s="1"/>
  <c r="A566" i="4"/>
  <c r="N566" i="4" s="1"/>
  <c r="A567" i="4"/>
  <c r="N567" i="4" s="1"/>
  <c r="A571" i="4"/>
  <c r="N571" i="4" s="1"/>
  <c r="A576" i="4"/>
  <c r="N576" i="4" s="1"/>
  <c r="A578" i="4"/>
  <c r="A579" i="4"/>
  <c r="A580" i="4"/>
  <c r="A581" i="4"/>
  <c r="A587" i="4"/>
  <c r="N587" i="4" s="1"/>
  <c r="A272" i="4"/>
  <c r="A273" i="4"/>
  <c r="A274" i="4"/>
  <c r="A275" i="4"/>
  <c r="A1061" i="4"/>
  <c r="N1061" i="4" s="1"/>
  <c r="P1061" i="4" s="1"/>
  <c r="Q1061" i="4" s="1"/>
  <c r="A1062" i="4"/>
  <c r="N1062" i="4" s="1"/>
  <c r="A1063" i="4"/>
  <c r="N1063" i="4" s="1"/>
  <c r="A1064" i="4"/>
  <c r="N1064" i="4" s="1"/>
  <c r="A1065" i="4"/>
  <c r="A1066" i="4"/>
  <c r="A1067" i="4"/>
  <c r="A1068" i="4"/>
  <c r="A1071" i="4"/>
  <c r="N1071" i="4" s="1"/>
  <c r="A803" i="4"/>
  <c r="A804" i="4"/>
  <c r="A805" i="4"/>
  <c r="A806" i="4"/>
  <c r="A1100" i="4"/>
  <c r="N1100" i="4" s="1"/>
  <c r="A1101" i="4"/>
  <c r="N1101" i="4" s="1"/>
  <c r="A1122" i="4"/>
  <c r="N1122" i="4" s="1"/>
  <c r="A1123" i="4"/>
  <c r="N1123" i="4" s="1"/>
  <c r="P1123" i="4" s="1"/>
  <c r="Q1123" i="4" s="1"/>
  <c r="A1124" i="4"/>
  <c r="N1124" i="4" s="1"/>
  <c r="A1125" i="4"/>
  <c r="N1125" i="4" s="1"/>
  <c r="A1126" i="4"/>
  <c r="A1127" i="4"/>
  <c r="A1128" i="4"/>
  <c r="A1129" i="4"/>
  <c r="A1131" i="4"/>
  <c r="N1131" i="4" s="1"/>
  <c r="O1131" i="4" s="1"/>
  <c r="A3" i="4"/>
  <c r="O3" i="14" s="1"/>
  <c r="A4" i="4"/>
  <c r="O4" i="14" s="1"/>
  <c r="A5" i="4"/>
  <c r="A7" i="4"/>
  <c r="A8" i="4"/>
  <c r="A9" i="4"/>
  <c r="A10" i="4"/>
  <c r="A1156" i="4"/>
  <c r="N1156" i="4" s="1"/>
  <c r="P1156" i="4" s="1"/>
  <c r="Q1156" i="4" s="1"/>
  <c r="A1157" i="4"/>
  <c r="N1157" i="4" s="1"/>
  <c r="P1157" i="4" s="1"/>
  <c r="Q1157" i="4" s="1"/>
  <c r="A1159" i="4"/>
  <c r="N1159" i="4" s="1"/>
  <c r="A1160" i="4"/>
  <c r="N1160" i="4" s="1"/>
  <c r="A1162" i="4"/>
  <c r="A1163" i="4"/>
  <c r="A1164" i="4"/>
  <c r="A1165" i="4"/>
  <c r="A1170" i="4"/>
  <c r="N1170" i="4" s="1"/>
  <c r="A393" i="4"/>
  <c r="A394" i="4"/>
  <c r="A395" i="4"/>
  <c r="A397" i="4"/>
  <c r="A398" i="4"/>
  <c r="A399" i="4"/>
  <c r="A400" i="4"/>
  <c r="A1717" i="4"/>
  <c r="A1718" i="4"/>
  <c r="A1719" i="4"/>
  <c r="A1720" i="4"/>
  <c r="A608" i="4"/>
  <c r="N608" i="4" s="1"/>
  <c r="A609" i="4"/>
  <c r="N609" i="4" s="1"/>
  <c r="A610" i="4"/>
  <c r="N610" i="4" s="1"/>
  <c r="A611" i="4"/>
  <c r="N611" i="4" s="1"/>
  <c r="A613" i="4"/>
  <c r="A614" i="4"/>
  <c r="A615" i="4"/>
  <c r="A616" i="4"/>
  <c r="A634" i="4"/>
  <c r="N634" i="4" s="1"/>
  <c r="A1650" i="4"/>
  <c r="N1650" i="4" s="1"/>
  <c r="A1652" i="4"/>
  <c r="N1652" i="4" s="1"/>
  <c r="A1653" i="4"/>
  <c r="N1653" i="4" s="1"/>
  <c r="A1654" i="4"/>
  <c r="N1654" i="4" s="1"/>
  <c r="A1655" i="4"/>
  <c r="A1656" i="4"/>
  <c r="A1657" i="4"/>
  <c r="A1658" i="4"/>
  <c r="A1660" i="4"/>
  <c r="N1660" i="4" s="1"/>
  <c r="A144" i="4"/>
  <c r="A146" i="4"/>
  <c r="A147" i="4"/>
  <c r="A179" i="4"/>
  <c r="A84" i="4"/>
  <c r="A86" i="4"/>
  <c r="A87" i="4"/>
  <c r="A184" i="4"/>
  <c r="A403" i="4"/>
  <c r="A404" i="4"/>
  <c r="A405" i="4"/>
  <c r="A150" i="4"/>
  <c r="A151" i="4"/>
  <c r="A152" i="4"/>
  <c r="A139" i="4"/>
  <c r="A140" i="4"/>
  <c r="A141" i="4"/>
  <c r="A190" i="4"/>
  <c r="A173" i="4"/>
  <c r="A174" i="4"/>
  <c r="A175" i="4"/>
  <c r="A199" i="4"/>
  <c r="A204" i="4"/>
  <c r="A207" i="4"/>
  <c r="A209" i="4"/>
  <c r="A210" i="4"/>
  <c r="A211" i="4"/>
  <c r="A212" i="4"/>
  <c r="A260" i="4"/>
  <c r="A261" i="4"/>
  <c r="A262" i="4"/>
  <c r="A264" i="4"/>
  <c r="A265" i="4"/>
  <c r="A266" i="4"/>
  <c r="A267" i="4"/>
  <c r="A1724" i="4"/>
  <c r="A1725" i="4"/>
  <c r="A1726" i="4"/>
  <c r="A1727" i="4"/>
  <c r="A1680" i="4"/>
  <c r="N1680" i="4" s="1"/>
  <c r="A1681" i="4"/>
  <c r="N1681" i="4" s="1"/>
  <c r="P1681" i="4" s="1"/>
  <c r="Q1681" i="4" s="1"/>
  <c r="A1682" i="4"/>
  <c r="N1682" i="4" s="1"/>
  <c r="A1683" i="4"/>
  <c r="A1684" i="4"/>
  <c r="A1685" i="4"/>
  <c r="A1686" i="4"/>
  <c r="A1704" i="4"/>
  <c r="N1704" i="4" s="1"/>
  <c r="A1705" i="4"/>
  <c r="N1705" i="4" s="1"/>
  <c r="A1706" i="4"/>
  <c r="N1706" i="4" s="1"/>
  <c r="O1706" i="4" s="1"/>
  <c r="A1707" i="4"/>
  <c r="A1708" i="4"/>
  <c r="A1709" i="4"/>
  <c r="A1710" i="4"/>
  <c r="A1205" i="4"/>
  <c r="N1205" i="4" s="1"/>
  <c r="A1206" i="4"/>
  <c r="N1206" i="4" s="1"/>
  <c r="P1206" i="4" s="1"/>
  <c r="Q1206" i="4" s="1"/>
  <c r="A1207" i="4"/>
  <c r="N1207" i="4" s="1"/>
  <c r="A1209" i="4"/>
  <c r="N1209" i="4" s="1"/>
  <c r="A1212" i="4"/>
  <c r="A1213" i="4"/>
  <c r="A1214" i="4"/>
  <c r="A1215" i="4"/>
  <c r="A1218" i="4"/>
  <c r="N1218" i="4" s="1"/>
  <c r="A1248" i="4"/>
  <c r="N1248" i="4" s="1"/>
  <c r="A1249" i="4"/>
  <c r="N1249" i="4" s="1"/>
  <c r="A1250" i="4"/>
  <c r="N1250" i="4" s="1"/>
  <c r="A1251" i="4"/>
  <c r="N1251" i="4" s="1"/>
  <c r="A1252" i="4"/>
  <c r="A1253" i="4"/>
  <c r="A1254" i="4"/>
  <c r="A1255" i="4"/>
  <c r="A1257" i="4"/>
  <c r="N1257" i="4" s="1"/>
  <c r="A1279" i="4"/>
  <c r="N1279" i="4" s="1"/>
  <c r="O1279" i="4" s="1"/>
  <c r="A1281" i="4"/>
  <c r="N1281" i="4" s="1"/>
  <c r="O1281" i="4" s="1"/>
  <c r="A1282" i="4"/>
  <c r="N1282" i="4" s="1"/>
  <c r="A1285" i="4"/>
  <c r="N1285" i="4" s="1"/>
  <c r="A1290" i="4"/>
  <c r="A1291" i="4"/>
  <c r="A1292" i="4"/>
  <c r="A1293" i="4"/>
  <c r="A1296" i="4"/>
  <c r="N1296" i="4" s="1"/>
  <c r="A655" i="4"/>
  <c r="N655" i="4" s="1"/>
  <c r="O655" i="4" s="1"/>
  <c r="A656" i="4"/>
  <c r="N656" i="4" s="1"/>
  <c r="A658" i="4"/>
  <c r="N658" i="4" s="1"/>
  <c r="O658" i="4" s="1"/>
  <c r="A669" i="4"/>
  <c r="A671" i="4"/>
  <c r="A672" i="4"/>
  <c r="A673" i="4"/>
  <c r="A674" i="4"/>
  <c r="A688" i="4"/>
  <c r="N688" i="4" s="1"/>
  <c r="A817" i="4"/>
  <c r="A818" i="4"/>
  <c r="A819" i="4"/>
  <c r="A820" i="4"/>
  <c r="A1326" i="4"/>
  <c r="N1326" i="4" s="1"/>
  <c r="A1327" i="4"/>
  <c r="N1327" i="4" s="1"/>
  <c r="A1328" i="4"/>
  <c r="N1328" i="4" s="1"/>
  <c r="A1333" i="4"/>
  <c r="N1333" i="4" s="1"/>
  <c r="A1334" i="4"/>
  <c r="A1335" i="4"/>
  <c r="A1336" i="4"/>
  <c r="A1337" i="4"/>
  <c r="A1339" i="4"/>
  <c r="N1339" i="4" s="1"/>
  <c r="A830" i="4"/>
  <c r="A831" i="4"/>
  <c r="A832" i="4"/>
  <c r="A833" i="4"/>
  <c r="A358" i="4"/>
  <c r="A359" i="4"/>
  <c r="A360" i="4"/>
  <c r="A368" i="4"/>
  <c r="A369" i="4"/>
  <c r="A370" i="4"/>
  <c r="A371" i="4"/>
  <c r="A863" i="4"/>
  <c r="N863" i="4" s="1"/>
  <c r="A864" i="4"/>
  <c r="N864" i="4" s="1"/>
  <c r="A865" i="4"/>
  <c r="N865" i="4" s="1"/>
  <c r="A869" i="4"/>
  <c r="N869" i="4" s="1"/>
  <c r="A871" i="4"/>
  <c r="A872" i="4"/>
  <c r="A873" i="4"/>
  <c r="A874" i="4"/>
  <c r="A877" i="4"/>
  <c r="N877" i="4" s="1"/>
  <c r="A1517" i="4"/>
  <c r="N1517" i="4" s="1"/>
  <c r="A1518" i="4"/>
  <c r="N1518" i="4" s="1"/>
  <c r="A1520" i="4"/>
  <c r="N1520" i="4" s="1"/>
  <c r="A1521" i="4"/>
  <c r="N1521" i="4" s="1"/>
  <c r="A1525" i="4"/>
  <c r="A1526" i="4"/>
  <c r="A1527" i="4"/>
  <c r="A1528" i="4"/>
  <c r="A1538" i="4"/>
  <c r="N1538" i="4" s="1"/>
  <c r="P1538" i="4" s="1"/>
  <c r="Q1538" i="4" s="1"/>
  <c r="A449" i="4"/>
  <c r="N449" i="4" s="1"/>
  <c r="A450" i="4"/>
  <c r="N450" i="4" s="1"/>
  <c r="A451" i="4"/>
  <c r="N451" i="4" s="1"/>
  <c r="A457" i="4"/>
  <c r="A458" i="4"/>
  <c r="A459" i="4"/>
  <c r="A460" i="4"/>
  <c r="A1443" i="4"/>
  <c r="N1443" i="4" s="1"/>
  <c r="O1443" i="4" s="1"/>
  <c r="A1444" i="4"/>
  <c r="N1444" i="4" s="1"/>
  <c r="A1445" i="4"/>
  <c r="N1445" i="4" s="1"/>
  <c r="A900" i="4"/>
  <c r="N900" i="4" s="1"/>
  <c r="A901" i="4"/>
  <c r="N901" i="4" s="1"/>
  <c r="P901" i="4" s="1"/>
  <c r="Q901" i="4" s="1"/>
  <c r="A903" i="4"/>
  <c r="N903" i="4" s="1"/>
  <c r="O903" i="4" s="1"/>
  <c r="A904" i="4"/>
  <c r="N904" i="4" s="1"/>
  <c r="A906" i="4"/>
  <c r="A907" i="4"/>
  <c r="A908" i="4"/>
  <c r="A909" i="4"/>
  <c r="A911" i="4"/>
  <c r="N911" i="4" s="1"/>
  <c r="P911" i="4" s="1"/>
  <c r="Q911" i="4" s="1"/>
  <c r="A1738" i="4"/>
  <c r="A1739" i="4"/>
  <c r="A1740" i="4"/>
  <c r="A1741" i="4"/>
  <c r="A1447" i="4"/>
  <c r="N1447" i="4" s="1"/>
  <c r="A1448" i="4"/>
  <c r="N1448" i="4" s="1"/>
  <c r="A1449" i="4"/>
  <c r="N1449" i="4" s="1"/>
  <c r="O1449" i="4" s="1"/>
  <c r="A324" i="4"/>
  <c r="A325" i="4"/>
  <c r="A326" i="4"/>
  <c r="A327" i="4"/>
  <c r="A416" i="4"/>
  <c r="A417" i="4"/>
  <c r="A418" i="4"/>
  <c r="A419" i="4"/>
  <c r="A441" i="4"/>
  <c r="A442" i="4"/>
  <c r="A443" i="4"/>
  <c r="A444" i="4"/>
  <c r="A1731" i="4"/>
  <c r="A1732" i="4"/>
  <c r="A1733" i="4"/>
  <c r="A1734" i="4"/>
  <c r="A913" i="4"/>
  <c r="N913" i="4" s="1"/>
  <c r="O913" i="4" s="1"/>
  <c r="A914" i="4"/>
  <c r="N914" i="4" s="1"/>
  <c r="A916" i="4"/>
  <c r="N916" i="4" s="1"/>
  <c r="O916" i="4" s="1"/>
  <c r="A917" i="4"/>
  <c r="N917" i="4" s="1"/>
  <c r="A919" i="4"/>
  <c r="A920" i="4"/>
  <c r="A921" i="4"/>
  <c r="A922" i="4"/>
  <c r="A924" i="4"/>
  <c r="N924" i="4" s="1"/>
  <c r="A1363" i="4"/>
  <c r="N1363" i="4" s="1"/>
  <c r="O1363" i="4" s="1"/>
  <c r="A1364" i="4"/>
  <c r="N1364" i="4" s="1"/>
  <c r="A1365" i="4"/>
  <c r="N1365" i="4" s="1"/>
  <c r="A1366" i="4"/>
  <c r="N1366" i="4" s="1"/>
  <c r="A1367" i="4"/>
  <c r="A1368" i="4"/>
  <c r="A1369" i="4"/>
  <c r="A1370" i="4"/>
  <c r="A1378" i="4"/>
  <c r="N1378" i="4" s="1"/>
  <c r="A1399" i="4"/>
  <c r="N1399" i="4" s="1"/>
  <c r="A1400" i="4"/>
  <c r="N1400" i="4" s="1"/>
  <c r="A1402" i="4"/>
  <c r="N1402" i="4" s="1"/>
  <c r="A1403" i="4"/>
  <c r="N1403" i="4" s="1"/>
  <c r="A1406" i="4"/>
  <c r="A1407" i="4"/>
  <c r="A1408" i="4"/>
  <c r="A1409" i="4"/>
  <c r="A1412" i="4"/>
  <c r="N1412" i="4" s="1"/>
  <c r="A1713" i="4"/>
  <c r="N1713" i="4" s="1"/>
  <c r="B3" i="4"/>
  <c r="B4" i="4"/>
  <c r="B5" i="4"/>
  <c r="B7" i="4"/>
  <c r="B8" i="4"/>
  <c r="B9" i="4"/>
  <c r="B10" i="4"/>
  <c r="Q410" i="4"/>
  <c r="Q411" i="4"/>
  <c r="Q412" i="4"/>
  <c r="Q493" i="4"/>
  <c r="Q494" i="4"/>
  <c r="Q495" i="4"/>
  <c r="Q505" i="4"/>
  <c r="Q506" i="4"/>
  <c r="Q507" i="4"/>
  <c r="Q559" i="4"/>
  <c r="Q560" i="4"/>
  <c r="Q561" i="4"/>
  <c r="Q1457" i="4"/>
  <c r="Q1458" i="4"/>
  <c r="Q1459" i="4"/>
  <c r="Q1016" i="4"/>
  <c r="Q1017" i="4"/>
  <c r="Q1018" i="4"/>
  <c r="Q1669" i="4"/>
  <c r="Q1670" i="4"/>
  <c r="Q1671" i="4"/>
  <c r="Q1693" i="4"/>
  <c r="Q1694" i="4"/>
  <c r="Q1695" i="4"/>
  <c r="Q50" i="4"/>
  <c r="Q51" i="4"/>
  <c r="Q52" i="4"/>
  <c r="Q1493" i="4"/>
  <c r="Q1494" i="4"/>
  <c r="Q1495" i="4"/>
  <c r="Q1615" i="4"/>
  <c r="Q1616" i="4"/>
  <c r="Q1617" i="4"/>
  <c r="Q579" i="4"/>
  <c r="Q580" i="4"/>
  <c r="Q581" i="4"/>
  <c r="Q273" i="4"/>
  <c r="Q274" i="4"/>
  <c r="Q275" i="4"/>
  <c r="Q1066" i="4"/>
  <c r="Q1067" i="4"/>
  <c r="Q1068" i="4"/>
  <c r="Q804" i="4"/>
  <c r="Q805" i="4"/>
  <c r="Q806" i="4"/>
  <c r="Q1127" i="4"/>
  <c r="Q1128" i="4"/>
  <c r="Q1129" i="4"/>
  <c r="Q8" i="4"/>
  <c r="Q9" i="4"/>
  <c r="Q10" i="4"/>
  <c r="Q1163" i="4"/>
  <c r="Q1164" i="4"/>
  <c r="Q1165" i="4"/>
  <c r="Q398" i="4"/>
  <c r="Q399" i="4"/>
  <c r="Q400" i="4"/>
  <c r="Q1718" i="4"/>
  <c r="Q1719" i="4"/>
  <c r="Q1720" i="4"/>
  <c r="Q614" i="4"/>
  <c r="Q615" i="4"/>
  <c r="Q616" i="4"/>
  <c r="Q1656" i="4"/>
  <c r="Q1657" i="4"/>
  <c r="Q1658" i="4"/>
  <c r="Q210" i="4"/>
  <c r="Q211" i="4"/>
  <c r="Q212" i="4"/>
  <c r="Q265" i="4"/>
  <c r="Q266" i="4"/>
  <c r="Q267" i="4"/>
  <c r="Q1725" i="4"/>
  <c r="Q1726" i="4"/>
  <c r="Q1727" i="4"/>
  <c r="Q1684" i="4"/>
  <c r="Q1685" i="4"/>
  <c r="Q1686" i="4"/>
  <c r="Q1708" i="4"/>
  <c r="Q1709" i="4"/>
  <c r="Q1710" i="4"/>
  <c r="Q1213" i="4"/>
  <c r="Q1214" i="4"/>
  <c r="Q1215" i="4"/>
  <c r="Q1253" i="4"/>
  <c r="Q1254" i="4"/>
  <c r="Q1255" i="4"/>
  <c r="Q1291" i="4"/>
  <c r="Q1292" i="4"/>
  <c r="Q1293" i="4"/>
  <c r="Q672" i="4"/>
  <c r="Q673" i="4"/>
  <c r="Q674" i="4"/>
  <c r="Q818" i="4"/>
  <c r="Q819" i="4"/>
  <c r="Q820" i="4"/>
  <c r="Q1335" i="4"/>
  <c r="Q1336" i="4"/>
  <c r="Q1337" i="4"/>
  <c r="Q831" i="4"/>
  <c r="Q832" i="4"/>
  <c r="Q833" i="4"/>
  <c r="Q369" i="4"/>
  <c r="Q370" i="4"/>
  <c r="Q371" i="4"/>
  <c r="Q872" i="4"/>
  <c r="Q873" i="4"/>
  <c r="Q874" i="4"/>
  <c r="Q1526" i="4"/>
  <c r="Q1527" i="4"/>
  <c r="Q1528" i="4"/>
  <c r="Q458" i="4"/>
  <c r="Q459" i="4"/>
  <c r="Q460" i="4"/>
  <c r="Q907" i="4"/>
  <c r="Q908" i="4"/>
  <c r="Q909" i="4"/>
  <c r="Q1739" i="4"/>
  <c r="Q1740" i="4"/>
  <c r="Q1741" i="4"/>
  <c r="Q325" i="4"/>
  <c r="Q326" i="4"/>
  <c r="Q327" i="4"/>
  <c r="Q417" i="4"/>
  <c r="Q418" i="4"/>
  <c r="Q419" i="4"/>
  <c r="Q442" i="4"/>
  <c r="Q443" i="4"/>
  <c r="Q444" i="4"/>
  <c r="Q1732" i="4"/>
  <c r="Q1733" i="4"/>
  <c r="Q1734" i="4"/>
  <c r="Q920" i="4"/>
  <c r="Q921" i="4"/>
  <c r="Q922" i="4"/>
  <c r="Q1368" i="4"/>
  <c r="Q1369" i="4"/>
  <c r="Q1370" i="4"/>
  <c r="Q1407" i="4"/>
  <c r="Q1408" i="4"/>
  <c r="Q1409" i="4"/>
  <c r="Q29" i="4"/>
  <c r="Q30" i="4"/>
  <c r="Q32" i="4"/>
  <c r="Q33" i="4"/>
  <c r="Q34" i="4"/>
  <c r="Q35" i="4"/>
  <c r="Q36" i="4"/>
  <c r="Q37" i="4"/>
  <c r="Q38" i="4"/>
  <c r="Q39" i="4"/>
  <c r="Q40" i="4"/>
  <c r="Q41" i="4"/>
  <c r="Q42" i="4"/>
  <c r="Q43" i="4"/>
  <c r="Q44" i="4"/>
  <c r="Q45" i="4"/>
  <c r="Q46" i="4"/>
  <c r="Q47" i="4"/>
  <c r="Q57" i="4"/>
  <c r="Q58" i="4"/>
  <c r="Q59" i="4"/>
  <c r="Q60" i="4"/>
  <c r="Q61" i="4"/>
  <c r="Q95" i="4"/>
  <c r="Q96" i="4"/>
  <c r="Q98" i="4"/>
  <c r="Q99" i="4"/>
  <c r="Q102" i="4"/>
  <c r="Q103" i="4"/>
  <c r="Q104" i="4"/>
  <c r="Q155" i="4"/>
  <c r="Q156" i="4"/>
  <c r="Q157" i="4"/>
  <c r="Q158" i="4"/>
  <c r="Q159" i="4"/>
  <c r="Q161" i="4"/>
  <c r="Q162" i="4"/>
  <c r="Q163" i="4"/>
  <c r="Q164" i="4"/>
  <c r="Q201" i="4"/>
  <c r="Q202" i="4"/>
  <c r="Q203" i="4"/>
  <c r="Q223" i="4"/>
  <c r="Q224" i="4"/>
  <c r="Q225" i="4"/>
  <c r="Q226" i="4"/>
  <c r="Q233" i="4"/>
  <c r="Q234" i="4"/>
  <c r="Q235" i="4"/>
  <c r="Q236" i="4"/>
  <c r="Q283" i="4"/>
  <c r="Q284" i="4"/>
  <c r="Q285" i="4"/>
  <c r="Q286" i="4"/>
  <c r="Q287" i="4"/>
  <c r="Q288" i="4"/>
  <c r="Q289" i="4"/>
  <c r="Q293" i="4"/>
  <c r="Q294" i="4"/>
  <c r="Q295" i="4"/>
  <c r="Q296" i="4"/>
  <c r="Q297" i="4"/>
  <c r="Q298" i="4"/>
  <c r="Q299" i="4"/>
  <c r="Q301" i="4"/>
  <c r="Q302" i="4"/>
  <c r="Q303" i="4"/>
  <c r="Q304" i="4"/>
  <c r="Q307" i="4"/>
  <c r="Q308" i="4"/>
  <c r="Q309" i="4"/>
  <c r="Q310" i="4"/>
  <c r="Q311" i="4"/>
  <c r="Q312" i="4"/>
  <c r="Q362" i="4"/>
  <c r="Q363" i="4"/>
  <c r="Q365" i="4"/>
  <c r="Q366" i="4"/>
  <c r="Q367" i="4"/>
  <c r="Q453" i="4"/>
  <c r="Q454" i="4"/>
  <c r="Q455" i="4"/>
  <c r="Q463" i="4"/>
  <c r="Q464" i="4"/>
  <c r="Q465" i="4"/>
  <c r="Q466" i="4"/>
  <c r="Q482" i="4"/>
  <c r="Q483" i="4"/>
  <c r="Q484" i="4"/>
  <c r="Q485" i="4"/>
  <c r="Q488" i="4"/>
  <c r="Q489" i="4"/>
  <c r="Q490" i="4"/>
  <c r="Q491" i="4"/>
  <c r="Q510" i="4"/>
  <c r="Q511" i="4"/>
  <c r="Q512" i="4"/>
  <c r="Q513" i="4"/>
  <c r="Q514" i="4"/>
  <c r="Q515" i="4"/>
  <c r="Q516" i="4"/>
  <c r="Q517" i="4"/>
  <c r="Q518" i="4"/>
  <c r="Q519" i="4"/>
  <c r="Q520" i="4"/>
  <c r="Q521" i="4"/>
  <c r="Q522" i="4"/>
  <c r="Q523" i="4"/>
  <c r="Q524" i="4"/>
  <c r="Q525" i="4"/>
  <c r="Q526" i="4"/>
  <c r="Q527" i="4"/>
  <c r="Q528" i="4"/>
  <c r="Q529" i="4"/>
  <c r="Q530" i="4"/>
  <c r="Q531" i="4"/>
  <c r="Q532" i="4"/>
  <c r="Q533" i="4"/>
  <c r="Q534" i="4"/>
  <c r="Q535" i="4"/>
  <c r="Q536" i="4"/>
  <c r="Q537" i="4"/>
  <c r="Q569" i="4"/>
  <c r="Q570" i="4"/>
  <c r="Q573" i="4"/>
  <c r="Q574" i="4"/>
  <c r="Q575" i="4"/>
  <c r="Q620" i="4"/>
  <c r="Q621" i="4"/>
  <c r="Q622" i="4"/>
  <c r="Q624" i="4"/>
  <c r="Q625" i="4"/>
  <c r="Q626" i="4"/>
  <c r="Q627" i="4"/>
  <c r="Q628" i="4"/>
  <c r="Q629" i="4"/>
  <c r="Q630" i="4"/>
  <c r="Q631" i="4"/>
  <c r="Q660" i="4"/>
  <c r="Q661" i="4"/>
  <c r="Q664" i="4"/>
  <c r="Q665" i="4"/>
  <c r="Q666" i="4"/>
  <c r="Q667" i="4"/>
  <c r="Q677" i="4"/>
  <c r="Q678" i="4"/>
  <c r="Q679" i="4"/>
  <c r="Q683" i="4"/>
  <c r="Q684" i="4"/>
  <c r="Q685" i="4"/>
  <c r="Q686" i="4"/>
  <c r="Q859" i="4"/>
  <c r="Q789" i="4"/>
  <c r="Q793" i="4"/>
  <c r="Q794" i="4"/>
  <c r="Q795" i="4"/>
  <c r="Q796" i="4"/>
  <c r="Q797" i="4"/>
  <c r="Q798" i="4"/>
  <c r="Q810" i="4"/>
  <c r="Q815" i="4"/>
  <c r="Q816" i="4"/>
  <c r="Q823" i="4"/>
  <c r="Q824" i="4"/>
  <c r="Q867" i="4"/>
  <c r="Q868" i="4"/>
  <c r="Q1010" i="4"/>
  <c r="Q1011" i="4"/>
  <c r="Q1073" i="4"/>
  <c r="Q1074" i="4"/>
  <c r="Q1220" i="4"/>
  <c r="Q1221" i="4"/>
  <c r="Q1330" i="4"/>
  <c r="Q1331" i="4"/>
  <c r="Q1373" i="4"/>
  <c r="Q1374" i="4"/>
  <c r="Q1375" i="4"/>
  <c r="Q1376" i="4"/>
  <c r="Q1377" i="4"/>
  <c r="Q1463" i="4"/>
  <c r="Q1502" i="4"/>
  <c r="Q1503" i="4"/>
  <c r="Q1504" i="4"/>
  <c r="Q1507" i="4"/>
  <c r="Q1508" i="4"/>
  <c r="Q1509" i="4"/>
  <c r="Q1510" i="4"/>
  <c r="Q1513" i="4"/>
  <c r="Q1514" i="4"/>
  <c r="Q1515" i="4"/>
  <c r="Q1547" i="4"/>
  <c r="Q1548" i="4"/>
  <c r="Q1549" i="4"/>
  <c r="Q1553" i="4"/>
  <c r="Q1554" i="4"/>
  <c r="Q1535" i="4"/>
  <c r="Q1536" i="4"/>
  <c r="Q1537" i="4"/>
  <c r="Q1540" i="4"/>
  <c r="Q1541" i="4"/>
  <c r="Q1542" i="4"/>
  <c r="Q1543" i="4"/>
  <c r="Q1579" i="4"/>
  <c r="Q1580" i="4"/>
  <c r="Q1581" i="4"/>
  <c r="Q1585" i="4"/>
  <c r="Q1586" i="4"/>
  <c r="Q1662" i="4"/>
  <c r="Q1663" i="4"/>
  <c r="A1555" i="4"/>
  <c r="N1555" i="4" s="1"/>
  <c r="A1587" i="4"/>
  <c r="N1587" i="4" s="1"/>
  <c r="A304" i="4"/>
  <c r="B4" i="12"/>
  <c r="H4" i="12"/>
  <c r="J4" i="12" s="1"/>
  <c r="L4" i="12"/>
  <c r="A1701" i="4"/>
  <c r="N1701" i="4" s="1"/>
  <c r="A1702" i="4"/>
  <c r="N1702" i="4" s="1"/>
  <c r="A1679" i="4"/>
  <c r="N1679" i="4" s="1"/>
  <c r="P1679" i="4" s="1"/>
  <c r="Q1679" i="4" s="1"/>
  <c r="A1676" i="4"/>
  <c r="N1676" i="4" s="1"/>
  <c r="O1676" i="4" s="1"/>
  <c r="A1577" i="4"/>
  <c r="N1577" i="4" s="1"/>
  <c r="A415" i="4"/>
  <c r="A278" i="4"/>
  <c r="A270" i="4"/>
  <c r="A1673" i="4"/>
  <c r="N1673" i="4" s="1"/>
  <c r="A1697" i="4"/>
  <c r="N1697" i="4" s="1"/>
  <c r="A1723" i="4"/>
  <c r="N1723" i="4" s="1"/>
  <c r="A1737" i="4"/>
  <c r="N1737" i="4" s="1"/>
  <c r="P1737" i="4" s="1"/>
  <c r="Q1737" i="4" s="1"/>
  <c r="A1730" i="4"/>
  <c r="N1730" i="4" s="1"/>
  <c r="A1716" i="4"/>
  <c r="N1716" i="4" s="1"/>
  <c r="A995" i="4"/>
  <c r="N995" i="4" s="1"/>
  <c r="A859" i="4"/>
  <c r="N859" i="4" s="1"/>
  <c r="P859" i="4" s="1"/>
  <c r="A856" i="4"/>
  <c r="N856" i="4" s="1"/>
  <c r="A855" i="4"/>
  <c r="N855" i="4" s="1"/>
  <c r="O855" i="4" s="1"/>
  <c r="A857" i="4"/>
  <c r="N857" i="4" s="1"/>
  <c r="O857" i="4" s="1"/>
  <c r="A858" i="4"/>
  <c r="N858" i="4" s="1"/>
  <c r="A861" i="4"/>
  <c r="N861" i="4" s="1"/>
  <c r="A854" i="4"/>
  <c r="N854" i="4" s="1"/>
  <c r="A860" i="4"/>
  <c r="N860" i="4" s="1"/>
  <c r="A800" i="4"/>
  <c r="N800" i="4" s="1"/>
  <c r="P800" i="4" s="1"/>
  <c r="Q800" i="4" s="1"/>
  <c r="A2" i="4"/>
  <c r="A6" i="4"/>
  <c r="A14" i="4"/>
  <c r="A24" i="4"/>
  <c r="A28" i="4"/>
  <c r="A29" i="4"/>
  <c r="A30" i="4"/>
  <c r="A32" i="4"/>
  <c r="A33" i="4"/>
  <c r="A34" i="4"/>
  <c r="A35" i="4"/>
  <c r="A36" i="4"/>
  <c r="A37" i="4"/>
  <c r="A38" i="4"/>
  <c r="A39" i="4"/>
  <c r="A40" i="4"/>
  <c r="A41" i="4"/>
  <c r="A42" i="4"/>
  <c r="A43" i="4"/>
  <c r="A44" i="4"/>
  <c r="A45" i="4"/>
  <c r="A46" i="4"/>
  <c r="A47" i="4"/>
  <c r="A48" i="4"/>
  <c r="A53" i="4"/>
  <c r="A55" i="4"/>
  <c r="A56" i="4"/>
  <c r="A57" i="4"/>
  <c r="A58" i="4"/>
  <c r="A59" i="4"/>
  <c r="A60" i="4"/>
  <c r="A61" i="4"/>
  <c r="A62" i="4"/>
  <c r="A63" i="4"/>
  <c r="A64" i="4"/>
  <c r="A65" i="4"/>
  <c r="A13" i="4"/>
  <c r="N13" i="4" s="1"/>
  <c r="A1750" i="4"/>
  <c r="N1750" i="4" s="1"/>
  <c r="A1751" i="4"/>
  <c r="N1751" i="4" s="1"/>
  <c r="P1751" i="4" s="1"/>
  <c r="Q1751" i="4" s="1"/>
  <c r="A1752" i="4"/>
  <c r="N1752" i="4" s="1"/>
  <c r="A1753" i="4"/>
  <c r="N1753" i="4" s="1"/>
  <c r="A1754" i="4"/>
  <c r="N1754" i="4" s="1"/>
  <c r="A1755" i="4"/>
  <c r="N1755" i="4" s="1"/>
  <c r="A15" i="4"/>
  <c r="A83" i="4"/>
  <c r="A88" i="4"/>
  <c r="A94" i="4"/>
  <c r="A95" i="4"/>
  <c r="A96" i="4"/>
  <c r="A98" i="4"/>
  <c r="A99" i="4"/>
  <c r="A100" i="4"/>
  <c r="A101" i="4"/>
  <c r="A102" i="4"/>
  <c r="A103" i="4"/>
  <c r="A104" i="4"/>
  <c r="A105" i="4"/>
  <c r="A106" i="4"/>
  <c r="A107" i="4"/>
  <c r="A17" i="4"/>
  <c r="A138" i="4"/>
  <c r="A142" i="4"/>
  <c r="A143" i="4"/>
  <c r="A145" i="4"/>
  <c r="A148" i="4"/>
  <c r="A149" i="4"/>
  <c r="A153" i="4"/>
  <c r="A154" i="4"/>
  <c r="A155" i="4"/>
  <c r="A156" i="4"/>
  <c r="A157" i="4"/>
  <c r="A158" i="4"/>
  <c r="A159" i="4"/>
  <c r="A160" i="4"/>
  <c r="A161" i="4"/>
  <c r="A162" i="4"/>
  <c r="A163" i="4"/>
  <c r="A164" i="4"/>
  <c r="A167" i="4"/>
  <c r="A168" i="4"/>
  <c r="A169" i="4"/>
  <c r="A170" i="4"/>
  <c r="A171" i="4"/>
  <c r="A172" i="4"/>
  <c r="A176" i="4"/>
  <c r="A177" i="4"/>
  <c r="A178" i="4"/>
  <c r="A180" i="4"/>
  <c r="A181" i="4"/>
  <c r="A182" i="4"/>
  <c r="A183" i="4"/>
  <c r="A185" i="4"/>
  <c r="A186" i="4"/>
  <c r="A187" i="4"/>
  <c r="A188" i="4"/>
  <c r="A194" i="4"/>
  <c r="A195" i="4"/>
  <c r="A189" i="4"/>
  <c r="A191" i="4"/>
  <c r="A192" i="4"/>
  <c r="A193" i="4"/>
  <c r="A18" i="4"/>
  <c r="A196" i="4"/>
  <c r="A197" i="4"/>
  <c r="A198" i="4"/>
  <c r="A200" i="4"/>
  <c r="A201" i="4"/>
  <c r="A202" i="4"/>
  <c r="A203" i="4"/>
  <c r="A205" i="4"/>
  <c r="A206" i="4"/>
  <c r="A208" i="4"/>
  <c r="A214" i="4"/>
  <c r="A215" i="4"/>
  <c r="A216" i="4"/>
  <c r="A217" i="4"/>
  <c r="A218" i="4"/>
  <c r="A219" i="4"/>
  <c r="A220" i="4"/>
  <c r="A222" i="4"/>
  <c r="A223" i="4"/>
  <c r="A224" i="4"/>
  <c r="A225" i="4"/>
  <c r="A226" i="4"/>
  <c r="A227" i="4"/>
  <c r="A228" i="4"/>
  <c r="A238" i="4"/>
  <c r="A240" i="4"/>
  <c r="A229" i="4"/>
  <c r="A241" i="4"/>
  <c r="A230" i="4"/>
  <c r="A232" i="4"/>
  <c r="A233" i="4"/>
  <c r="A234" i="4"/>
  <c r="A235" i="4"/>
  <c r="A236" i="4"/>
  <c r="A237" i="4"/>
  <c r="A19" i="4"/>
  <c r="A259" i="4"/>
  <c r="A263" i="4"/>
  <c r="A269" i="4"/>
  <c r="N269" i="4" s="1"/>
  <c r="A271" i="4"/>
  <c r="A277" i="4"/>
  <c r="A279" i="4"/>
  <c r="A280" i="4"/>
  <c r="A281" i="4"/>
  <c r="A282" i="4"/>
  <c r="A283" i="4"/>
  <c r="A284" i="4"/>
  <c r="A285" i="4"/>
  <c r="A286" i="4"/>
  <c r="A287" i="4"/>
  <c r="A288" i="4"/>
  <c r="A289" i="4"/>
  <c r="A290" i="4"/>
  <c r="A323" i="4"/>
  <c r="A329" i="4"/>
  <c r="A291" i="4"/>
  <c r="A292" i="4"/>
  <c r="A293" i="4"/>
  <c r="A294" i="4"/>
  <c r="A295" i="4"/>
  <c r="A296" i="4"/>
  <c r="A297" i="4"/>
  <c r="A298" i="4"/>
  <c r="A299" i="4"/>
  <c r="A300" i="4"/>
  <c r="A301" i="4"/>
  <c r="A302" i="4"/>
  <c r="A303" i="4"/>
  <c r="A305" i="4"/>
  <c r="A306" i="4"/>
  <c r="A307" i="4"/>
  <c r="A308" i="4"/>
  <c r="A309" i="4"/>
  <c r="A310" i="4"/>
  <c r="A311" i="4"/>
  <c r="A312" i="4"/>
  <c r="A338" i="4"/>
  <c r="A339" i="4"/>
  <c r="A313" i="4"/>
  <c r="A314" i="4"/>
  <c r="A315" i="4"/>
  <c r="A316" i="4"/>
  <c r="A317" i="4"/>
  <c r="A318" i="4"/>
  <c r="A319" i="4"/>
  <c r="A320" i="4"/>
  <c r="A321" i="4"/>
  <c r="A322" i="4"/>
  <c r="A20" i="4"/>
  <c r="A357" i="4"/>
  <c r="A361" i="4"/>
  <c r="A362" i="4"/>
  <c r="A363" i="4"/>
  <c r="A364" i="4"/>
  <c r="A365" i="4"/>
  <c r="A366" i="4"/>
  <c r="A367" i="4"/>
  <c r="A373" i="4"/>
  <c r="A21" i="4"/>
  <c r="A374" i="4"/>
  <c r="A22" i="4"/>
  <c r="A392" i="4"/>
  <c r="A396" i="4"/>
  <c r="A407" i="4"/>
  <c r="A414" i="4"/>
  <c r="A422" i="4"/>
  <c r="A421" i="4"/>
  <c r="A402" i="4"/>
  <c r="A406" i="4"/>
  <c r="A440" i="4"/>
  <c r="A446" i="4"/>
  <c r="A23" i="4"/>
  <c r="N23" i="4" s="1"/>
  <c r="P23" i="4" s="1"/>
  <c r="Q23" i="4" s="1"/>
  <c r="A448" i="4"/>
  <c r="N448" i="4" s="1"/>
  <c r="A452" i="4"/>
  <c r="N452" i="4" s="1"/>
  <c r="A453" i="4"/>
  <c r="N453" i="4" s="1"/>
  <c r="A454" i="4"/>
  <c r="N454" i="4" s="1"/>
  <c r="A455" i="4"/>
  <c r="N455" i="4" s="1"/>
  <c r="O455" i="4" s="1"/>
  <c r="A456" i="4"/>
  <c r="N456" i="4" s="1"/>
  <c r="A462" i="4"/>
  <c r="N462" i="4" s="1"/>
  <c r="A463" i="4"/>
  <c r="N463" i="4" s="1"/>
  <c r="P463" i="4" s="1"/>
  <c r="A464" i="4"/>
  <c r="N464" i="4" s="1"/>
  <c r="A465" i="4"/>
  <c r="N465" i="4" s="1"/>
  <c r="A466" i="4"/>
  <c r="N466" i="4" s="1"/>
  <c r="A467" i="4"/>
  <c r="N467" i="4" s="1"/>
  <c r="P467" i="4" s="1"/>
  <c r="Q467" i="4" s="1"/>
  <c r="A471" i="4"/>
  <c r="N471" i="4" s="1"/>
  <c r="A477" i="4"/>
  <c r="N477" i="4" s="1"/>
  <c r="A481" i="4"/>
  <c r="N481" i="4" s="1"/>
  <c r="A482" i="4"/>
  <c r="N482" i="4" s="1"/>
  <c r="P482" i="4" s="1"/>
  <c r="A483" i="4"/>
  <c r="N483" i="4" s="1"/>
  <c r="P483" i="4" s="1"/>
  <c r="A484" i="4"/>
  <c r="N484" i="4" s="1"/>
  <c r="A485" i="4"/>
  <c r="N485" i="4" s="1"/>
  <c r="A487" i="4"/>
  <c r="N487" i="4" s="1"/>
  <c r="A488" i="4"/>
  <c r="N488" i="4" s="1"/>
  <c r="A489" i="4"/>
  <c r="N489" i="4" s="1"/>
  <c r="O489" i="4" s="1"/>
  <c r="S489" i="4" s="1"/>
  <c r="A490" i="4"/>
  <c r="N490" i="4" s="1"/>
  <c r="A491" i="4"/>
  <c r="N491" i="4" s="1"/>
  <c r="A497" i="4"/>
  <c r="A538" i="4"/>
  <c r="N538" i="4" s="1"/>
  <c r="A539" i="4"/>
  <c r="N539" i="4" s="1"/>
  <c r="R539" i="4" s="1"/>
  <c r="A499" i="4"/>
  <c r="N499" i="4" s="1"/>
  <c r="A503" i="4"/>
  <c r="N503" i="4" s="1"/>
  <c r="A509" i="4"/>
  <c r="N509" i="4" s="1"/>
  <c r="P509" i="4" s="1"/>
  <c r="Q509" i="4" s="1"/>
  <c r="A510" i="4"/>
  <c r="N510" i="4" s="1"/>
  <c r="A511" i="4"/>
  <c r="N511" i="4" s="1"/>
  <c r="A512" i="4"/>
  <c r="N512" i="4" s="1"/>
  <c r="A513" i="4"/>
  <c r="N513" i="4" s="1"/>
  <c r="A514" i="4"/>
  <c r="N514" i="4" s="1"/>
  <c r="A515" i="4"/>
  <c r="N515" i="4" s="1"/>
  <c r="A516" i="4"/>
  <c r="N516" i="4" s="1"/>
  <c r="A517" i="4"/>
  <c r="N517" i="4" s="1"/>
  <c r="A518" i="4"/>
  <c r="N518" i="4" s="1"/>
  <c r="A519" i="4"/>
  <c r="N519" i="4" s="1"/>
  <c r="A520" i="4"/>
  <c r="N520" i="4" s="1"/>
  <c r="A521" i="4"/>
  <c r="N521" i="4" s="1"/>
  <c r="A522" i="4"/>
  <c r="N522" i="4" s="1"/>
  <c r="A523" i="4"/>
  <c r="N523" i="4" s="1"/>
  <c r="P523" i="4" s="1"/>
  <c r="A524" i="4"/>
  <c r="N524" i="4" s="1"/>
  <c r="A525" i="4"/>
  <c r="N525" i="4" s="1"/>
  <c r="P525" i="4" s="1"/>
  <c r="A526" i="4"/>
  <c r="N526" i="4" s="1"/>
  <c r="A527" i="4"/>
  <c r="N527" i="4" s="1"/>
  <c r="A528" i="4"/>
  <c r="N528" i="4" s="1"/>
  <c r="A529" i="4"/>
  <c r="N529" i="4" s="1"/>
  <c r="P529" i="4" s="1"/>
  <c r="A530" i="4"/>
  <c r="N530" i="4" s="1"/>
  <c r="P530" i="4" s="1"/>
  <c r="A531" i="4"/>
  <c r="N531" i="4" s="1"/>
  <c r="A532" i="4"/>
  <c r="N532" i="4" s="1"/>
  <c r="A533" i="4"/>
  <c r="N533" i="4" s="1"/>
  <c r="A534" i="4"/>
  <c r="N534" i="4" s="1"/>
  <c r="A535" i="4"/>
  <c r="N535" i="4" s="1"/>
  <c r="O535" i="4" s="1"/>
  <c r="S535" i="4" s="1"/>
  <c r="A536" i="4"/>
  <c r="N536" i="4" s="1"/>
  <c r="A537" i="4"/>
  <c r="N537" i="4" s="1"/>
  <c r="A557" i="4"/>
  <c r="N557" i="4" s="1"/>
  <c r="O557" i="4" s="1"/>
  <c r="A563" i="4"/>
  <c r="N563" i="4" s="1"/>
  <c r="P563" i="4" s="1"/>
  <c r="Q563" i="4" s="1"/>
  <c r="A564" i="4"/>
  <c r="N564" i="4" s="1"/>
  <c r="A472" i="4"/>
  <c r="N472" i="4" s="1"/>
  <c r="P472" i="4" s="1"/>
  <c r="Q472" i="4" s="1"/>
  <c r="A565" i="4"/>
  <c r="N565" i="4" s="1"/>
  <c r="A568" i="4"/>
  <c r="N568" i="4" s="1"/>
  <c r="A569" i="4"/>
  <c r="N569" i="4" s="1"/>
  <c r="A570" i="4"/>
  <c r="N570" i="4" s="1"/>
  <c r="A572" i="4"/>
  <c r="N572" i="4" s="1"/>
  <c r="A573" i="4"/>
  <c r="N573" i="4" s="1"/>
  <c r="A574" i="4"/>
  <c r="N574" i="4" s="1"/>
  <c r="A575" i="4"/>
  <c r="N575" i="4" s="1"/>
  <c r="A577" i="4"/>
  <c r="N577" i="4" s="1"/>
  <c r="A582" i="4"/>
  <c r="A588" i="4"/>
  <c r="N588" i="4" s="1"/>
  <c r="A589" i="4"/>
  <c r="N589" i="4" s="1"/>
  <c r="T589" i="4" s="1"/>
  <c r="A473" i="4"/>
  <c r="N473" i="4" s="1"/>
  <c r="A607" i="4"/>
  <c r="N607" i="4" s="1"/>
  <c r="A612" i="4"/>
  <c r="N612" i="4" s="1"/>
  <c r="P612" i="4" s="1"/>
  <c r="Q612" i="4" s="1"/>
  <c r="A617" i="4"/>
  <c r="A618" i="4"/>
  <c r="A619" i="4"/>
  <c r="A620" i="4"/>
  <c r="A621" i="4"/>
  <c r="A622" i="4"/>
  <c r="A623" i="4"/>
  <c r="A624" i="4"/>
  <c r="A625" i="4"/>
  <c r="A626" i="4"/>
  <c r="A627" i="4"/>
  <c r="A628" i="4"/>
  <c r="A629" i="4"/>
  <c r="A630" i="4"/>
  <c r="A631" i="4"/>
  <c r="A635" i="4"/>
  <c r="N635" i="4" s="1"/>
  <c r="A636" i="4"/>
  <c r="N636" i="4" s="1"/>
  <c r="R636" i="4" s="1"/>
  <c r="A474" i="4"/>
  <c r="N474" i="4" s="1"/>
  <c r="A654" i="4"/>
  <c r="N654" i="4" s="1"/>
  <c r="A657" i="4"/>
  <c r="N657" i="4" s="1"/>
  <c r="A659" i="4"/>
  <c r="N659" i="4" s="1"/>
  <c r="P659" i="4" s="1"/>
  <c r="Q659" i="4" s="1"/>
  <c r="A660" i="4"/>
  <c r="N660" i="4" s="1"/>
  <c r="A661" i="4"/>
  <c r="N661" i="4" s="1"/>
  <c r="A663" i="4"/>
  <c r="N663" i="4" s="1"/>
  <c r="A664" i="4"/>
  <c r="N664" i="4" s="1"/>
  <c r="A665" i="4"/>
  <c r="N665" i="4" s="1"/>
  <c r="A666" i="4"/>
  <c r="N666" i="4" s="1"/>
  <c r="A667" i="4"/>
  <c r="N667" i="4" s="1"/>
  <c r="A670" i="4"/>
  <c r="N670" i="4" s="1"/>
  <c r="A675" i="4"/>
  <c r="A676" i="4"/>
  <c r="A677" i="4"/>
  <c r="A678" i="4"/>
  <c r="A679" i="4"/>
  <c r="A682" i="4"/>
  <c r="A683" i="4"/>
  <c r="A684" i="4"/>
  <c r="A685" i="4"/>
  <c r="A686" i="4"/>
  <c r="A687" i="4"/>
  <c r="N687" i="4" s="1"/>
  <c r="O687" i="4" s="1"/>
  <c r="A680" i="4"/>
  <c r="A787" i="4"/>
  <c r="A788" i="4"/>
  <c r="N788" i="4" s="1"/>
  <c r="A789" i="4"/>
  <c r="N789" i="4" s="1"/>
  <c r="A791" i="4"/>
  <c r="N791" i="4" s="1"/>
  <c r="A792" i="4"/>
  <c r="N792" i="4" s="1"/>
  <c r="A793" i="4"/>
  <c r="N793" i="4" s="1"/>
  <c r="A794" i="4"/>
  <c r="N794" i="4" s="1"/>
  <c r="A795" i="4"/>
  <c r="N795" i="4" s="1"/>
  <c r="A796" i="4"/>
  <c r="N796" i="4" s="1"/>
  <c r="A797" i="4"/>
  <c r="N797" i="4" s="1"/>
  <c r="A798" i="4"/>
  <c r="N798" i="4" s="1"/>
  <c r="A799" i="4"/>
  <c r="N799" i="4" s="1"/>
  <c r="A801" i="4"/>
  <c r="N801" i="4" s="1"/>
  <c r="A802" i="4"/>
  <c r="N802" i="4" s="1"/>
  <c r="A808" i="4"/>
  <c r="N808" i="4" s="1"/>
  <c r="A809" i="4"/>
  <c r="N809" i="4" s="1"/>
  <c r="A810" i="4"/>
  <c r="N810" i="4" s="1"/>
  <c r="A813" i="4"/>
  <c r="N813" i="4" s="1"/>
  <c r="A814" i="4"/>
  <c r="N814" i="4" s="1"/>
  <c r="A815" i="4"/>
  <c r="N815" i="4" s="1"/>
  <c r="A816" i="4"/>
  <c r="N816" i="4" s="1"/>
  <c r="A822" i="4"/>
  <c r="N822" i="4" s="1"/>
  <c r="A823" i="4"/>
  <c r="N823" i="4" s="1"/>
  <c r="A824" i="4"/>
  <c r="N824" i="4" s="1"/>
  <c r="A829" i="4"/>
  <c r="A835" i="4"/>
  <c r="N835" i="4" s="1"/>
  <c r="O835" i="4" s="1"/>
  <c r="A825" i="4"/>
  <c r="N825" i="4" s="1"/>
  <c r="A836" i="4"/>
  <c r="N836" i="4" s="1"/>
  <c r="P836" i="4" s="1"/>
  <c r="Q836" i="4" s="1"/>
  <c r="A475" i="4"/>
  <c r="N475" i="4" s="1"/>
  <c r="A862" i="4"/>
  <c r="N862" i="4" s="1"/>
  <c r="A866" i="4"/>
  <c r="N866" i="4" s="1"/>
  <c r="A867" i="4"/>
  <c r="N867" i="4" s="1"/>
  <c r="A868" i="4"/>
  <c r="N868" i="4" s="1"/>
  <c r="A870" i="4"/>
  <c r="N870" i="4" s="1"/>
  <c r="P870" i="4" s="1"/>
  <c r="Q870" i="4" s="1"/>
  <c r="A876" i="4"/>
  <c r="N876" i="4" s="1"/>
  <c r="A878" i="4"/>
  <c r="N878" i="4" s="1"/>
  <c r="A879" i="4"/>
  <c r="N879" i="4" s="1"/>
  <c r="A880" i="4"/>
  <c r="N880" i="4" s="1"/>
  <c r="A881" i="4"/>
  <c r="N881" i="4" s="1"/>
  <c r="A476" i="4"/>
  <c r="N476" i="4" s="1"/>
  <c r="A899" i="4"/>
  <c r="N899" i="4" s="1"/>
  <c r="A902" i="4"/>
  <c r="N902" i="4" s="1"/>
  <c r="A905" i="4"/>
  <c r="N905" i="4" s="1"/>
  <c r="A925" i="4"/>
  <c r="N925" i="4" s="1"/>
  <c r="A926" i="4"/>
  <c r="N926" i="4" s="1"/>
  <c r="T926" i="4" s="1"/>
  <c r="A912" i="4"/>
  <c r="N912" i="4" s="1"/>
  <c r="A915" i="4"/>
  <c r="N915" i="4" s="1"/>
  <c r="A918" i="4"/>
  <c r="N918" i="4" s="1"/>
  <c r="A944" i="4"/>
  <c r="N944" i="4" s="1"/>
  <c r="A945" i="4"/>
  <c r="N945" i="4" s="1"/>
  <c r="P945" i="4" s="1"/>
  <c r="Q945" i="4" s="1"/>
  <c r="A468" i="4"/>
  <c r="N468" i="4" s="1"/>
  <c r="A963" i="4"/>
  <c r="N963" i="4" s="1"/>
  <c r="T963" i="4" s="1"/>
  <c r="A469" i="4"/>
  <c r="N469" i="4" s="1"/>
  <c r="A993" i="4"/>
  <c r="N993" i="4" s="1"/>
  <c r="A1004" i="4"/>
  <c r="N1004" i="4" s="1"/>
  <c r="A1009" i="4"/>
  <c r="N1009" i="4" s="1"/>
  <c r="A1010" i="4"/>
  <c r="N1010" i="4" s="1"/>
  <c r="A1011" i="4"/>
  <c r="N1011" i="4" s="1"/>
  <c r="A1012" i="4"/>
  <c r="N1012" i="4" s="1"/>
  <c r="A1013" i="4"/>
  <c r="N1013" i="4" s="1"/>
  <c r="A1014" i="4"/>
  <c r="N1014" i="4" s="1"/>
  <c r="P1014" i="4" s="1"/>
  <c r="Q1014" i="4" s="1"/>
  <c r="N1035" i="4"/>
  <c r="A1036" i="4"/>
  <c r="N1036" i="4" s="1"/>
  <c r="A994" i="4"/>
  <c r="N994" i="4" s="1"/>
  <c r="A1060" i="4"/>
  <c r="N1060" i="4" s="1"/>
  <c r="A1072" i="4"/>
  <c r="N1072" i="4" s="1"/>
  <c r="A1073" i="4"/>
  <c r="N1073" i="4" s="1"/>
  <c r="A1074" i="4"/>
  <c r="N1074" i="4" s="1"/>
  <c r="A1075" i="4"/>
  <c r="N1075" i="4" s="1"/>
  <c r="P1075" i="4" s="1"/>
  <c r="Q1075" i="4" s="1"/>
  <c r="A1076" i="4"/>
  <c r="N1076" i="4" s="1"/>
  <c r="T1076" i="4" s="1"/>
  <c r="A1099" i="4"/>
  <c r="N1099" i="4" s="1"/>
  <c r="O1099" i="4" s="1"/>
  <c r="A1102" i="4"/>
  <c r="N1102" i="4" s="1"/>
  <c r="A1103" i="4"/>
  <c r="N1103" i="4" s="1"/>
  <c r="A996" i="4"/>
  <c r="N996" i="4" s="1"/>
  <c r="A1121" i="4"/>
  <c r="N1121" i="4" s="1"/>
  <c r="A1132" i="4"/>
  <c r="N1132" i="4" s="1"/>
  <c r="A1133" i="4"/>
  <c r="N1133" i="4" s="1"/>
  <c r="P1133" i="4" s="1"/>
  <c r="Q1133" i="4" s="1"/>
  <c r="A1134" i="4"/>
  <c r="N1134" i="4" s="1"/>
  <c r="A1135" i="4"/>
  <c r="N1135" i="4" s="1"/>
  <c r="P1135" i="4" s="1"/>
  <c r="Q1135" i="4" s="1"/>
  <c r="A1136" i="4"/>
  <c r="N1136" i="4" s="1"/>
  <c r="T1136" i="4" s="1"/>
  <c r="A997" i="4"/>
  <c r="N997" i="4" s="1"/>
  <c r="A1154" i="4"/>
  <c r="N1154" i="4" s="1"/>
  <c r="A1155" i="4"/>
  <c r="N1155" i="4" s="1"/>
  <c r="A1158" i="4"/>
  <c r="N1158" i="4" s="1"/>
  <c r="A1161" i="4"/>
  <c r="N1161" i="4" s="1"/>
  <c r="A1166" i="4"/>
  <c r="A1167" i="4"/>
  <c r="A1169" i="4"/>
  <c r="N1169" i="4" s="1"/>
  <c r="A1185" i="4"/>
  <c r="N1185" i="4" s="1"/>
  <c r="A1186" i="4"/>
  <c r="N1186" i="4" s="1"/>
  <c r="A998" i="4"/>
  <c r="N998" i="4" s="1"/>
  <c r="A1204" i="4"/>
  <c r="N1204" i="4" s="1"/>
  <c r="A1208" i="4"/>
  <c r="N1208" i="4" s="1"/>
  <c r="A1210" i="4"/>
  <c r="N1210" i="4" s="1"/>
  <c r="O1210" i="4" s="1"/>
  <c r="A1211" i="4"/>
  <c r="N1211" i="4" s="1"/>
  <c r="A1217" i="4"/>
  <c r="N1217" i="4" s="1"/>
  <c r="A1219" i="4"/>
  <c r="N1219" i="4" s="1"/>
  <c r="A1220" i="4"/>
  <c r="N1220" i="4" s="1"/>
  <c r="A1221" i="4"/>
  <c r="N1221" i="4" s="1"/>
  <c r="A1222" i="4"/>
  <c r="N1222" i="4" s="1"/>
  <c r="A1223" i="4"/>
  <c r="N1223" i="4" s="1"/>
  <c r="T1223" i="4" s="1"/>
  <c r="A999" i="4"/>
  <c r="N999" i="4" s="1"/>
  <c r="A1247" i="4"/>
  <c r="N1247" i="4" s="1"/>
  <c r="A1258" i="4"/>
  <c r="N1258" i="4" s="1"/>
  <c r="A1259" i="4"/>
  <c r="N1259" i="4" s="1"/>
  <c r="A1260" i="4"/>
  <c r="N1260" i="4" s="1"/>
  <c r="A1000" i="4"/>
  <c r="N1000" i="4" s="1"/>
  <c r="A1278" i="4"/>
  <c r="N1278" i="4" s="1"/>
  <c r="A1280" i="4"/>
  <c r="N1280" i="4" s="1"/>
  <c r="A1283" i="4"/>
  <c r="N1283" i="4" s="1"/>
  <c r="O1283" i="4" s="1"/>
  <c r="A1284" i="4"/>
  <c r="N1284" i="4" s="1"/>
  <c r="A1286" i="4"/>
  <c r="N1286" i="4" s="1"/>
  <c r="A1287" i="4"/>
  <c r="N1287" i="4" s="1"/>
  <c r="A1288" i="4"/>
  <c r="N1288" i="4" s="1"/>
  <c r="O1288" i="4" s="1"/>
  <c r="A1289" i="4"/>
  <c r="N1289" i="4" s="1"/>
  <c r="A1295" i="4"/>
  <c r="N1295" i="4" s="1"/>
  <c r="A1297" i="4"/>
  <c r="N1297" i="4" s="1"/>
  <c r="A1298" i="4"/>
  <c r="N1298" i="4" s="1"/>
  <c r="O1298" i="4" s="1"/>
  <c r="A1299" i="4"/>
  <c r="N1299" i="4" s="1"/>
  <c r="A1300" i="4"/>
  <c r="N1300" i="4" s="1"/>
  <c r="A1301" i="4"/>
  <c r="N1301" i="4" s="1"/>
  <c r="R1301" i="4" s="1"/>
  <c r="A1001" i="4"/>
  <c r="N1001" i="4" s="1"/>
  <c r="P1001" i="4" s="1"/>
  <c r="Q1001" i="4" s="1"/>
  <c r="A1325" i="4"/>
  <c r="N1325" i="4" s="1"/>
  <c r="A1329" i="4"/>
  <c r="N1329" i="4" s="1"/>
  <c r="A1330" i="4"/>
  <c r="N1330" i="4" s="1"/>
  <c r="A1331" i="4"/>
  <c r="N1331" i="4" s="1"/>
  <c r="A1332" i="4"/>
  <c r="N1332" i="4" s="1"/>
  <c r="A1340" i="4"/>
  <c r="N1340" i="4" s="1"/>
  <c r="A1341" i="4"/>
  <c r="N1341" i="4" s="1"/>
  <c r="A1342" i="4"/>
  <c r="N1342" i="4" s="1"/>
  <c r="O1342" i="4" s="1"/>
  <c r="A1343" i="4"/>
  <c r="N1343" i="4" s="1"/>
  <c r="A1344" i="4"/>
  <c r="N1344" i="4" s="1"/>
  <c r="A1002" i="4"/>
  <c r="N1002" i="4" s="1"/>
  <c r="A1362" i="4"/>
  <c r="N1362" i="4" s="1"/>
  <c r="A1372" i="4"/>
  <c r="A1373" i="4"/>
  <c r="A1374" i="4"/>
  <c r="A1375" i="4"/>
  <c r="A1376" i="4"/>
  <c r="A1377" i="4"/>
  <c r="A1379" i="4"/>
  <c r="N1379" i="4" s="1"/>
  <c r="P1379" i="4" s="1"/>
  <c r="Q1379" i="4" s="1"/>
  <c r="A1380" i="4"/>
  <c r="N1380" i="4" s="1"/>
  <c r="A1003" i="4"/>
  <c r="N1003" i="4" s="1"/>
  <c r="A1398" i="4"/>
  <c r="N1398" i="4" s="1"/>
  <c r="A1401" i="4"/>
  <c r="N1401" i="4" s="1"/>
  <c r="P1401" i="4" s="1"/>
  <c r="Q1401" i="4" s="1"/>
  <c r="A1404" i="4"/>
  <c r="N1404" i="4" s="1"/>
  <c r="A1405" i="4"/>
  <c r="N1405" i="4" s="1"/>
  <c r="O1405" i="4" s="1"/>
  <c r="A1410" i="4"/>
  <c r="A1413" i="4"/>
  <c r="N1413" i="4" s="1"/>
  <c r="P1413" i="4" s="1"/>
  <c r="Q1413" i="4" s="1"/>
  <c r="A1414" i="4"/>
  <c r="N1414" i="4" s="1"/>
  <c r="A470" i="4"/>
  <c r="N470" i="4" s="1"/>
  <c r="A1438" i="4"/>
  <c r="N1438" i="4" s="1"/>
  <c r="A1450" i="4"/>
  <c r="N1450" i="4" s="1"/>
  <c r="P1450" i="4" s="1"/>
  <c r="Q1450" i="4" s="1"/>
  <c r="A1455" i="4"/>
  <c r="N1455" i="4" s="1"/>
  <c r="A1462" i="4"/>
  <c r="N1462" i="4" s="1"/>
  <c r="A1463" i="4"/>
  <c r="N1463" i="4" s="1"/>
  <c r="A1464" i="4"/>
  <c r="N1464" i="4" s="1"/>
  <c r="A1465" i="4"/>
  <c r="N1465" i="4" s="1"/>
  <c r="A1439" i="4"/>
  <c r="N1439" i="4" s="1"/>
  <c r="A1483" i="4"/>
  <c r="N1483" i="4" s="1"/>
  <c r="A1486" i="4"/>
  <c r="N1486" i="4" s="1"/>
  <c r="P1486" i="4" s="1"/>
  <c r="Q1486" i="4" s="1"/>
  <c r="A1491" i="4"/>
  <c r="N1491" i="4" s="1"/>
  <c r="A1496" i="4"/>
  <c r="A1497" i="4"/>
  <c r="A1498" i="4"/>
  <c r="A1499" i="4"/>
  <c r="A1501" i="4"/>
  <c r="N1501" i="4" s="1"/>
  <c r="A1502" i="4"/>
  <c r="N1502" i="4" s="1"/>
  <c r="A1503" i="4"/>
  <c r="N1503" i="4" s="1"/>
  <c r="A1504" i="4"/>
  <c r="N1504" i="4" s="1"/>
  <c r="A1506" i="4"/>
  <c r="N1506" i="4" s="1"/>
  <c r="A1507" i="4"/>
  <c r="N1507" i="4" s="1"/>
  <c r="A1508" i="4"/>
  <c r="N1508" i="4" s="1"/>
  <c r="A1509" i="4"/>
  <c r="N1509" i="4" s="1"/>
  <c r="A1510" i="4"/>
  <c r="N1510" i="4" s="1"/>
  <c r="A1511" i="4"/>
  <c r="N1511" i="4" s="1"/>
  <c r="A1512" i="4"/>
  <c r="N1512" i="4" s="1"/>
  <c r="A1513" i="4"/>
  <c r="N1513" i="4" s="1"/>
  <c r="A1514" i="4"/>
  <c r="N1514" i="4" s="1"/>
  <c r="A1515" i="4"/>
  <c r="N1515" i="4" s="1"/>
  <c r="A1545" i="4"/>
  <c r="N1545" i="4" s="1"/>
  <c r="P1545" i="4" s="1"/>
  <c r="Q1545" i="4" s="1"/>
  <c r="A1546" i="4"/>
  <c r="N1546" i="4" s="1"/>
  <c r="A1547" i="4"/>
  <c r="N1547" i="4" s="1"/>
  <c r="A1548" i="4"/>
  <c r="N1548" i="4" s="1"/>
  <c r="A1549" i="4"/>
  <c r="N1549" i="4" s="1"/>
  <c r="A1551" i="4"/>
  <c r="N1551" i="4" s="1"/>
  <c r="A1552" i="4"/>
  <c r="N1552" i="4" s="1"/>
  <c r="A1553" i="4"/>
  <c r="N1553" i="4" s="1"/>
  <c r="A1554" i="4"/>
  <c r="N1554" i="4" s="1"/>
  <c r="A1556" i="4"/>
  <c r="N1556" i="4" s="1"/>
  <c r="A1557" i="4"/>
  <c r="N1557" i="4" s="1"/>
  <c r="A1558" i="4"/>
  <c r="N1558" i="4" s="1"/>
  <c r="A1559" i="4"/>
  <c r="N1559" i="4" s="1"/>
  <c r="A1516" i="4"/>
  <c r="N1516" i="4" s="1"/>
  <c r="P1516" i="4" s="1"/>
  <c r="Q1516" i="4" s="1"/>
  <c r="A1519" i="4"/>
  <c r="N1519" i="4" s="1"/>
  <c r="A1524" i="4"/>
  <c r="N1524" i="4" s="1"/>
  <c r="A1529" i="4"/>
  <c r="A1530" i="4"/>
  <c r="A1531" i="4"/>
  <c r="A1532" i="4"/>
  <c r="A1534" i="4"/>
  <c r="N1534" i="4" s="1"/>
  <c r="A1535" i="4"/>
  <c r="N1535" i="4" s="1"/>
  <c r="A1536" i="4"/>
  <c r="N1536" i="4" s="1"/>
  <c r="A1537" i="4"/>
  <c r="N1537" i="4" s="1"/>
  <c r="A1539" i="4"/>
  <c r="N1539" i="4" s="1"/>
  <c r="A1540" i="4"/>
  <c r="N1540" i="4" s="1"/>
  <c r="A1541" i="4"/>
  <c r="N1541" i="4" s="1"/>
  <c r="A1542" i="4"/>
  <c r="N1542" i="4" s="1"/>
  <c r="A1543" i="4"/>
  <c r="N1543" i="4" s="1"/>
  <c r="A1544" i="4"/>
  <c r="N1544" i="4" s="1"/>
  <c r="A1578" i="4"/>
  <c r="N1578" i="4" s="1"/>
  <c r="P1578" i="4" s="1"/>
  <c r="Q1578" i="4" s="1"/>
  <c r="A1579" i="4"/>
  <c r="N1579" i="4" s="1"/>
  <c r="A1580" i="4"/>
  <c r="N1580" i="4" s="1"/>
  <c r="A1581" i="4"/>
  <c r="N1581" i="4" s="1"/>
  <c r="A1583" i="4"/>
  <c r="N1583" i="4" s="1"/>
  <c r="A1584" i="4"/>
  <c r="N1584" i="4" s="1"/>
  <c r="A1585" i="4"/>
  <c r="N1585" i="4" s="1"/>
  <c r="A1586" i="4"/>
  <c r="N1586" i="4" s="1"/>
  <c r="A1588" i="4"/>
  <c r="N1588" i="4" s="1"/>
  <c r="A1589" i="4"/>
  <c r="N1589" i="4" s="1"/>
  <c r="A1590" i="4"/>
  <c r="N1590" i="4" s="1"/>
  <c r="P1590" i="4" s="1"/>
  <c r="Q1590" i="4" s="1"/>
  <c r="A1591" i="4"/>
  <c r="N1591" i="4" s="1"/>
  <c r="A1440" i="4"/>
  <c r="N1440" i="4" s="1"/>
  <c r="A1609" i="4"/>
  <c r="N1609" i="4" s="1"/>
  <c r="A1619" i="4"/>
  <c r="N1619" i="4" s="1"/>
  <c r="P1619" i="4" s="1"/>
  <c r="Q1619" i="4" s="1"/>
  <c r="A1629" i="4"/>
  <c r="N1629" i="4" s="1"/>
  <c r="A1630" i="4"/>
  <c r="N1630" i="4" s="1"/>
  <c r="A1441" i="4"/>
  <c r="N1441" i="4" s="1"/>
  <c r="A1648" i="4"/>
  <c r="N1648" i="4" s="1"/>
  <c r="O1648" i="4" s="1"/>
  <c r="A1649" i="4"/>
  <c r="N1649" i="4" s="1"/>
  <c r="P1649" i="4" s="1"/>
  <c r="Q1649" i="4" s="1"/>
  <c r="A1651" i="4"/>
  <c r="N1651" i="4" s="1"/>
  <c r="A1661" i="4"/>
  <c r="N1661" i="4" s="1"/>
  <c r="A1662" i="4"/>
  <c r="N1662" i="4" s="1"/>
  <c r="A1663" i="4"/>
  <c r="N1663" i="4" s="1"/>
  <c r="A1442" i="4"/>
  <c r="N1442" i="4" s="1"/>
  <c r="A1664" i="4"/>
  <c r="N1664" i="4" s="1"/>
  <c r="A1675" i="4"/>
  <c r="N1675" i="4" s="1"/>
  <c r="O1675" i="4" s="1"/>
  <c r="A1677" i="4"/>
  <c r="N1677" i="4" s="1"/>
  <c r="A1678" i="4"/>
  <c r="N1678" i="4" s="1"/>
  <c r="A1446" i="4"/>
  <c r="N1446" i="4" s="1"/>
  <c r="A1688" i="4"/>
  <c r="N1688" i="4" s="1"/>
  <c r="P1688" i="4" s="1"/>
  <c r="Q1688" i="4" s="1"/>
  <c r="A1699" i="4"/>
  <c r="N1699" i="4" s="1"/>
  <c r="A1700" i="4"/>
  <c r="N1700" i="4" s="1"/>
  <c r="O1700" i="4" s="1"/>
  <c r="A1703" i="4"/>
  <c r="N1703" i="4" s="1"/>
  <c r="A12" i="4"/>
  <c r="N12" i="4" s="1"/>
  <c r="O12" i="4" s="1"/>
  <c r="A1712" i="4"/>
  <c r="N1712" i="4" s="1"/>
  <c r="A1714" i="4"/>
  <c r="N1714" i="4" s="1"/>
  <c r="A1715" i="4"/>
  <c r="N1715" i="4" s="1"/>
  <c r="A1722" i="4"/>
  <c r="N1722" i="4" s="1"/>
  <c r="A1736" i="4"/>
  <c r="N1736" i="4" s="1"/>
  <c r="A1743" i="4"/>
  <c r="N1743" i="4" s="1"/>
  <c r="A1744" i="4"/>
  <c r="N1744" i="4" s="1"/>
  <c r="A1745" i="4"/>
  <c r="N1745" i="4" s="1"/>
  <c r="A1746" i="4"/>
  <c r="N1746" i="4" s="1"/>
  <c r="O1746" i="4" s="1"/>
  <c r="A1729" i="4"/>
  <c r="N1729" i="4" s="1"/>
  <c r="A1747" i="4"/>
  <c r="N1747" i="4" s="1"/>
  <c r="A1748" i="4"/>
  <c r="N1748" i="4" s="1"/>
  <c r="P1748" i="4" s="1"/>
  <c r="Q1748" i="4" s="1"/>
  <c r="A1749" i="4"/>
  <c r="N1749" i="4" s="1"/>
  <c r="B2" i="4"/>
  <c r="B6" i="4"/>
  <c r="B12" i="4"/>
  <c r="L2" i="11" a="1"/>
  <c r="L2" i="11" s="1"/>
  <c r="L3" i="11" a="1"/>
  <c r="L3" i="11" s="1"/>
  <c r="L6" i="11" a="1"/>
  <c r="L6" i="11" s="1"/>
  <c r="L7" i="11" a="1"/>
  <c r="L7" i="11" s="1"/>
  <c r="L8" i="11" a="1"/>
  <c r="L8" i="11" s="1"/>
  <c r="L13" i="11" a="1"/>
  <c r="L13" i="11" s="1"/>
  <c r="L14" i="11" a="1"/>
  <c r="L14" i="11" s="1"/>
  <c r="L17" i="11" a="1"/>
  <c r="L17" i="11" s="1"/>
  <c r="L20" i="11" a="1"/>
  <c r="L20" i="11" s="1"/>
  <c r="L21" i="11" a="1"/>
  <c r="L21" i="11" s="1"/>
  <c r="L24" i="11" a="1"/>
  <c r="L24" i="11" s="1"/>
  <c r="L25" i="11" a="1"/>
  <c r="L25" i="11" s="1"/>
  <c r="L28" i="11" a="1"/>
  <c r="L28" i="11" s="1"/>
  <c r="L32" i="11" a="1"/>
  <c r="L32" i="11" s="1"/>
  <c r="L36" i="11" a="1"/>
  <c r="L36" i="11" s="1"/>
  <c r="L39" i="11" a="1"/>
  <c r="L39" i="11" s="1"/>
  <c r="L40" i="11" a="1"/>
  <c r="L40" i="11" s="1"/>
  <c r="L44" i="11" a="1"/>
  <c r="L44" i="11" s="1"/>
  <c r="L48" i="11" a="1"/>
  <c r="L48" i="11" s="1"/>
  <c r="L51" i="11" a="1"/>
  <c r="L51" i="11" s="1"/>
  <c r="L54" i="11" a="1"/>
  <c r="L54" i="11" s="1"/>
  <c r="L56" i="11" a="1"/>
  <c r="L56" i="11" s="1"/>
  <c r="L58" i="11" a="1"/>
  <c r="L58" i="11" s="1"/>
  <c r="L59" i="11" a="1"/>
  <c r="L59" i="11" s="1"/>
  <c r="L65" i="11" a="1"/>
  <c r="L65" i="11" s="1"/>
  <c r="L68" i="11" a="1"/>
  <c r="L68" i="11" s="1"/>
  <c r="L76" i="11" a="1"/>
  <c r="L76" i="11" s="1"/>
  <c r="L77" i="11" a="1"/>
  <c r="L77" i="11" s="1"/>
  <c r="L78" i="11" a="1"/>
  <c r="L78" i="11" s="1"/>
  <c r="L79" i="11" a="1"/>
  <c r="L79" i="11" s="1"/>
  <c r="L82" i="11" a="1"/>
  <c r="L82" i="11" s="1"/>
  <c r="L83" i="11" a="1"/>
  <c r="L83" i="11" s="1"/>
  <c r="L84" i="11" a="1"/>
  <c r="L84" i="11" s="1"/>
  <c r="L85" i="11" a="1"/>
  <c r="L85" i="11" s="1"/>
  <c r="L88" i="11" a="1"/>
  <c r="L88" i="11" s="1"/>
  <c r="L89" i="11" a="1"/>
  <c r="L89" i="11" s="1"/>
  <c r="L90" i="11" a="1"/>
  <c r="L90" i="11" s="1"/>
  <c r="L95" i="11" a="1"/>
  <c r="L95" i="11" s="1"/>
  <c r="L96" i="11" a="1"/>
  <c r="L96" i="11" s="1"/>
  <c r="L97" i="11" a="1"/>
  <c r="L97" i="11" s="1"/>
  <c r="L98" i="11" a="1"/>
  <c r="L98" i="11" s="1"/>
  <c r="L99" i="11" a="1"/>
  <c r="L99" i="11" s="1"/>
  <c r="L107" i="11" a="1"/>
  <c r="L107" i="11" s="1"/>
  <c r="L108" i="11" a="1"/>
  <c r="L108" i="11" s="1"/>
  <c r="L109" i="11" a="1"/>
  <c r="L109" i="11" s="1"/>
  <c r="L118" i="11" a="1"/>
  <c r="L118" i="11" s="1"/>
  <c r="L119" i="11" a="1"/>
  <c r="L119" i="11" s="1"/>
  <c r="L132" i="11" a="1"/>
  <c r="L132" i="11" s="1"/>
  <c r="L133" i="11" a="1"/>
  <c r="L133" i="11" s="1"/>
  <c r="L134" i="11" a="1"/>
  <c r="L134" i="11" s="1"/>
  <c r="L143" i="11" a="1"/>
  <c r="L143" i="11" s="1"/>
  <c r="L146" i="11" a="1"/>
  <c r="L146" i="11" s="1"/>
  <c r="L147" i="11" a="1"/>
  <c r="L147" i="11" s="1"/>
  <c r="L150" i="11" a="1"/>
  <c r="L150" i="11" s="1"/>
  <c r="L151" i="11" a="1"/>
  <c r="L151" i="11" s="1"/>
  <c r="L152" i="11" a="1"/>
  <c r="L152" i="11" s="1"/>
  <c r="L157" i="11" a="1"/>
  <c r="L157" i="11" s="1"/>
  <c r="L158" i="11" a="1"/>
  <c r="L158" i="11" s="1"/>
  <c r="L159" i="11" a="1"/>
  <c r="L159" i="11" s="1"/>
  <c r="L160" i="11" a="1"/>
  <c r="L160" i="11" s="1"/>
  <c r="L163" i="11" a="1"/>
  <c r="L163" i="11" s="1"/>
  <c r="L164" i="11" a="1"/>
  <c r="L164" i="11" s="1"/>
  <c r="L165" i="11" a="1"/>
  <c r="L165" i="11" s="1"/>
  <c r="L170" i="11" a="1"/>
  <c r="L170" i="11" s="1"/>
  <c r="L171" i="11" a="1"/>
  <c r="L171" i="11" s="1"/>
  <c r="L172" i="11" a="1"/>
  <c r="L172" i="11" s="1"/>
  <c r="L176" i="11" a="1"/>
  <c r="L176" i="11" s="1"/>
  <c r="L177" i="11" a="1"/>
  <c r="L177" i="11" s="1"/>
  <c r="L186" i="11" a="1"/>
  <c r="L186" i="11" s="1"/>
  <c r="L189" i="11" a="1"/>
  <c r="L189" i="11" s="1"/>
  <c r="L190" i="11" a="1"/>
  <c r="L190" i="11" s="1"/>
  <c r="L193" i="11" a="1"/>
  <c r="L193" i="11" s="1"/>
  <c r="L194" i="11" a="1"/>
  <c r="L194" i="11" s="1"/>
  <c r="L195" i="11" a="1"/>
  <c r="L195" i="11" s="1"/>
  <c r="L200" i="11" a="1"/>
  <c r="L200" i="11" s="1"/>
  <c r="L201" i="11" a="1"/>
  <c r="L201" i="11" s="1"/>
  <c r="L202" i="11" a="1"/>
  <c r="L202" i="11" s="1"/>
  <c r="L203" i="11" a="1"/>
  <c r="L203" i="11" s="1"/>
  <c r="L206" i="11" a="1"/>
  <c r="L206" i="11" s="1"/>
  <c r="L207" i="11" a="1"/>
  <c r="L207" i="11" s="1"/>
  <c r="L208" i="11" a="1"/>
  <c r="L208" i="11" s="1"/>
  <c r="L213" i="11" a="1"/>
  <c r="L213" i="11" s="1"/>
  <c r="L214" i="11" a="1"/>
  <c r="L214" i="11" s="1"/>
  <c r="L215" i="11" a="1"/>
  <c r="L215" i="11" s="1"/>
  <c r="L219" i="11" a="1"/>
  <c r="L219" i="11" s="1"/>
  <c r="L220" i="11" a="1"/>
  <c r="L220" i="11" s="1"/>
  <c r="L221" i="11" a="1"/>
  <c r="L221" i="11" s="1"/>
  <c r="L224" i="11" a="1"/>
  <c r="L224" i="11" s="1"/>
  <c r="L225" i="11" a="1"/>
  <c r="L225" i="11" s="1"/>
  <c r="L226" i="11" a="1"/>
  <c r="L226" i="11" s="1"/>
  <c r="L231" i="11" a="1"/>
  <c r="L231" i="11" s="1"/>
  <c r="L232" i="11" a="1"/>
  <c r="L232" i="11" s="1"/>
  <c r="L233" i="11" a="1"/>
  <c r="L233" i="11" s="1"/>
  <c r="L245" i="11" a="1"/>
  <c r="L245" i="11" s="1"/>
  <c r="L246" i="11" a="1"/>
  <c r="L246" i="11" s="1"/>
  <c r="L247" i="11" a="1"/>
  <c r="L247" i="11" s="1"/>
  <c r="L250" i="11" a="1"/>
  <c r="L250" i="11" s="1"/>
  <c r="L251" i="11" a="1"/>
  <c r="L251" i="11" s="1"/>
  <c r="L252" i="11" a="1"/>
  <c r="L252" i="11" s="1"/>
  <c r="L257" i="11" a="1"/>
  <c r="L257" i="11" s="1"/>
  <c r="L258" i="11" a="1"/>
  <c r="L258" i="11" s="1"/>
  <c r="L259" i="11" a="1"/>
  <c r="L259" i="11" s="1"/>
  <c r="L267" i="11" a="1"/>
  <c r="L267" i="11" s="1"/>
  <c r="L268" i="11" a="1"/>
  <c r="L268" i="11" s="1"/>
  <c r="L269" i="11" a="1"/>
  <c r="L269" i="11" s="1"/>
  <c r="L277" i="11" a="1"/>
  <c r="L277" i="11" s="1"/>
  <c r="L285" i="11" a="1"/>
  <c r="L285" i="11" s="1"/>
  <c r="L287" i="11" a="1"/>
  <c r="L287" i="11" s="1"/>
  <c r="L296" i="11" a="1"/>
  <c r="L296" i="11" s="1"/>
  <c r="L297" i="11" a="1"/>
  <c r="L297" i="11" s="1"/>
  <c r="L300" i="11" a="1"/>
  <c r="L300" i="11" s="1"/>
  <c r="L301" i="11" a="1"/>
  <c r="L301" i="11" s="1"/>
  <c r="L302" i="11" a="1"/>
  <c r="L302" i="11" s="1"/>
  <c r="L307" i="11" a="1"/>
  <c r="L307" i="11" s="1"/>
  <c r="L308" i="11" a="1"/>
  <c r="L308" i="11" s="1"/>
  <c r="L309" i="11" a="1"/>
  <c r="L309" i="11" s="1"/>
  <c r="L317" i="11" a="1"/>
  <c r="L317" i="11" s="1"/>
  <c r="L318" i="11" a="1"/>
  <c r="L318" i="11" s="1"/>
  <c r="L319" i="11" a="1"/>
  <c r="L319" i="11" s="1"/>
  <c r="L327" i="11" a="1"/>
  <c r="L327" i="11" s="1"/>
  <c r="L335" i="11" a="1"/>
  <c r="L335" i="11" s="1"/>
  <c r="L337" i="11" a="1"/>
  <c r="L337" i="11" s="1"/>
  <c r="L346" i="11" a="1"/>
  <c r="L346" i="11" s="1"/>
  <c r="L347" i="11" a="1"/>
  <c r="L347" i="11" s="1"/>
  <c r="L348" i="11" a="1"/>
  <c r="L348" i="11" s="1"/>
  <c r="L351" i="11" a="1"/>
  <c r="L351" i="11" s="1"/>
  <c r="L352" i="11" a="1"/>
  <c r="L352" i="11" s="1"/>
  <c r="L353" i="11" a="1"/>
  <c r="L353" i="11" s="1"/>
  <c r="L358" i="11" a="1"/>
  <c r="L358" i="11" s="1"/>
  <c r="L359" i="11" a="1"/>
  <c r="L359" i="11" s="1"/>
  <c r="L360" i="11" a="1"/>
  <c r="L360" i="11" s="1"/>
  <c r="L368" i="11" a="1"/>
  <c r="L368" i="11" s="1"/>
  <c r="L369" i="11" a="1"/>
  <c r="L369" i="11" s="1"/>
  <c r="L370" i="11" a="1"/>
  <c r="L370" i="11" s="1"/>
  <c r="L378" i="11" a="1"/>
  <c r="L378" i="11" s="1"/>
  <c r="L384" i="11" a="1"/>
  <c r="L384" i="11" s="1"/>
  <c r="L385" i="11" a="1"/>
  <c r="L385" i="11" s="1"/>
  <c r="L386" i="11" a="1"/>
  <c r="L386" i="11" s="1"/>
  <c r="L389" i="11" a="1"/>
  <c r="L389" i="11" s="1"/>
  <c r="L390" i="11" a="1"/>
  <c r="L390" i="11" s="1"/>
  <c r="L391" i="11" a="1"/>
  <c r="L391" i="11" s="1"/>
  <c r="L396" i="11" a="1"/>
  <c r="L396" i="11" s="1"/>
  <c r="L397" i="11" a="1"/>
  <c r="L397" i="11" s="1"/>
  <c r="L398" i="11" a="1"/>
  <c r="L398" i="11" s="1"/>
  <c r="L406" i="11" a="1"/>
  <c r="L406" i="11" s="1"/>
  <c r="L407" i="11" a="1"/>
  <c r="L407" i="11" s="1"/>
  <c r="L408" i="11" a="1"/>
  <c r="L408" i="11" s="1"/>
  <c r="L416" i="11" a="1"/>
  <c r="L416" i="11" s="1"/>
  <c r="L419" i="11" a="1"/>
  <c r="L419" i="11" s="1"/>
  <c r="L420" i="11" a="1"/>
  <c r="L420" i="11" s="1"/>
  <c r="L421" i="11" a="1"/>
  <c r="L421" i="11" s="1"/>
  <c r="L422" i="11" a="1"/>
  <c r="L422" i="11" s="1"/>
  <c r="L425" i="11" a="1"/>
  <c r="L425" i="11" s="1"/>
  <c r="L426" i="11" a="1"/>
  <c r="L426" i="11" s="1"/>
  <c r="L427" i="11" a="1"/>
  <c r="L427" i="11" s="1"/>
  <c r="L432" i="11" a="1"/>
  <c r="L432" i="11" s="1"/>
  <c r="L433" i="11" a="1"/>
  <c r="L433" i="11" s="1"/>
  <c r="L434" i="11" a="1"/>
  <c r="L434" i="11" s="1"/>
  <c r="L442" i="11" a="1"/>
  <c r="L442" i="11" s="1"/>
  <c r="L443" i="11" a="1"/>
  <c r="L443" i="11" s="1"/>
  <c r="L444" i="11" a="1"/>
  <c r="L444" i="11" s="1"/>
  <c r="L452" i="11" a="1"/>
  <c r="L452" i="11" s="1"/>
  <c r="L462" i="11" a="1"/>
  <c r="L462" i="11" s="1"/>
  <c r="L463" i="11" a="1"/>
  <c r="L463" i="11" s="1"/>
  <c r="L464" i="11" a="1"/>
  <c r="L464" i="11" s="1"/>
  <c r="L467" i="11" a="1"/>
  <c r="L467" i="11" s="1"/>
  <c r="L468" i="11" a="1"/>
  <c r="L468" i="11" s="1"/>
  <c r="L469" i="11" a="1"/>
  <c r="L469" i="11" s="1"/>
  <c r="L474" i="11" a="1"/>
  <c r="L474" i="11" s="1"/>
  <c r="L475" i="11" a="1"/>
  <c r="L475" i="11" s="1"/>
  <c r="L476" i="11" a="1"/>
  <c r="L476" i="11" s="1"/>
  <c r="L484" i="11" a="1"/>
  <c r="L484" i="11" s="1"/>
  <c r="L485" i="11" a="1"/>
  <c r="L485" i="11" s="1"/>
  <c r="L486" i="11" a="1"/>
  <c r="L486" i="11" s="1"/>
  <c r="L494" i="11" a="1"/>
  <c r="L494" i="11" s="1"/>
  <c r="L499" i="11" a="1"/>
  <c r="L499" i="11" s="1"/>
  <c r="L500" i="11" a="1"/>
  <c r="L500" i="11" s="1"/>
  <c r="L501" i="11" a="1"/>
  <c r="L501" i="11" s="1"/>
  <c r="L504" i="11" a="1"/>
  <c r="L504" i="11" s="1"/>
  <c r="L505" i="11" a="1"/>
  <c r="L505" i="11" s="1"/>
  <c r="L506" i="11" a="1"/>
  <c r="L506" i="11" s="1"/>
  <c r="L511" i="11" a="1"/>
  <c r="L511" i="11" s="1"/>
  <c r="L512" i="11" a="1"/>
  <c r="L512" i="11" s="1"/>
  <c r="L513" i="11" a="1"/>
  <c r="L513" i="11" s="1"/>
  <c r="L521" i="11" a="1"/>
  <c r="L521" i="11" s="1"/>
  <c r="L522" i="11" a="1"/>
  <c r="L522" i="11" s="1"/>
  <c r="L523" i="11" a="1"/>
  <c r="L523" i="11" s="1"/>
  <c r="L531" i="11" a="1"/>
  <c r="L531" i="11" s="1"/>
  <c r="L536" i="11" a="1"/>
  <c r="L536" i="11" s="1"/>
  <c r="L537" i="11" a="1"/>
  <c r="L537" i="11" s="1"/>
  <c r="L538" i="11" a="1"/>
  <c r="L538" i="11" s="1"/>
  <c r="L541" i="11" a="1"/>
  <c r="L541" i="11" s="1"/>
  <c r="L542" i="11" a="1"/>
  <c r="L542" i="11" s="1"/>
  <c r="L543" i="11" a="1"/>
  <c r="L543" i="11" s="1"/>
  <c r="L548" i="11" a="1"/>
  <c r="L548" i="11" s="1"/>
  <c r="L549" i="11" a="1"/>
  <c r="L549" i="11" s="1"/>
  <c r="L550" i="11" a="1"/>
  <c r="L550" i="11" s="1"/>
  <c r="L558" i="11" a="1"/>
  <c r="L558" i="11" s="1"/>
  <c r="L559" i="11" a="1"/>
  <c r="L559" i="11" s="1"/>
  <c r="L560" i="11" a="1"/>
  <c r="L560" i="11" s="1"/>
  <c r="L568" i="11" a="1"/>
  <c r="L568" i="11" s="1"/>
  <c r="L569" i="11" a="1"/>
  <c r="L569" i="11" s="1"/>
  <c r="L570" i="11" a="1"/>
  <c r="L570" i="11" s="1"/>
  <c r="L579" i="11" a="1"/>
  <c r="L579" i="11" s="1"/>
  <c r="L580" i="11" a="1"/>
  <c r="L580" i="11" s="1"/>
  <c r="L593" i="11" a="1"/>
  <c r="L593" i="11" s="1"/>
  <c r="L594" i="11" a="1"/>
  <c r="L594" i="11" s="1"/>
  <c r="L595" i="11" a="1"/>
  <c r="L595" i="11" s="1"/>
  <c r="L598" i="11" a="1"/>
  <c r="L598" i="11" s="1"/>
  <c r="L599" i="11" a="1"/>
  <c r="L599" i="11" s="1"/>
  <c r="L600" i="11" a="1"/>
  <c r="L600" i="11" s="1"/>
  <c r="L605" i="11" a="1"/>
  <c r="L605" i="11" s="1"/>
  <c r="L606" i="11" a="1"/>
  <c r="L606" i="11" s="1"/>
  <c r="L609" i="11" a="1"/>
  <c r="L609" i="11" s="1"/>
  <c r="L610" i="11" a="1"/>
  <c r="L610" i="11" s="1"/>
  <c r="L611" i="11" a="1"/>
  <c r="L611" i="11" s="1"/>
  <c r="L614" i="11" a="1"/>
  <c r="L614" i="11" s="1"/>
  <c r="L615" i="11" a="1"/>
  <c r="L615" i="11" s="1"/>
  <c r="L616" i="11" a="1"/>
  <c r="L616" i="11" s="1"/>
  <c r="L621" i="11" a="1"/>
  <c r="L621" i="11" s="1"/>
  <c r="L622" i="11" a="1"/>
  <c r="L622" i="11" s="1"/>
  <c r="L623" i="11" a="1"/>
  <c r="L623" i="11" s="1"/>
  <c r="L631" i="11" a="1"/>
  <c r="L631" i="11" s="1"/>
  <c r="L632" i="11" a="1"/>
  <c r="L632" i="11" s="1"/>
  <c r="L633" i="11" a="1"/>
  <c r="L633" i="11" s="1"/>
  <c r="L641" i="11" a="1"/>
  <c r="L641" i="11" s="1"/>
  <c r="L642" i="11" a="1"/>
  <c r="L642" i="11" s="1"/>
  <c r="L643" i="11" a="1"/>
  <c r="L643" i="11" s="1"/>
  <c r="L652" i="11" a="1"/>
  <c r="L652" i="11" s="1"/>
  <c r="L653" i="11" a="1"/>
  <c r="L653" i="11" s="1"/>
  <c r="L666" i="11" a="1"/>
  <c r="L666" i="11" s="1"/>
  <c r="L667" i="11" a="1"/>
  <c r="L667" i="11" s="1"/>
  <c r="L668" i="11" a="1"/>
  <c r="L668" i="11" s="1"/>
  <c r="L671" i="11" a="1"/>
  <c r="L671" i="11" s="1"/>
  <c r="L672" i="11" a="1"/>
  <c r="L672" i="11" s="1"/>
  <c r="L673" i="11" a="1"/>
  <c r="L673" i="11" s="1"/>
  <c r="L678" i="11" a="1"/>
  <c r="L678" i="11" s="1"/>
  <c r="L679" i="11" a="1"/>
  <c r="L679" i="11" s="1"/>
  <c r="L682" i="11" a="1"/>
  <c r="L682" i="11" s="1"/>
  <c r="L683" i="11" a="1"/>
  <c r="L683" i="11" s="1"/>
  <c r="L684" i="11" a="1"/>
  <c r="L684" i="11" s="1"/>
  <c r="L687" i="11" a="1"/>
  <c r="L687" i="11" s="1"/>
  <c r="L688" i="11" a="1"/>
  <c r="L688" i="11" s="1"/>
  <c r="L689" i="11" a="1"/>
  <c r="L689" i="11" s="1"/>
  <c r="L694" i="11" a="1"/>
  <c r="L694" i="11" s="1"/>
  <c r="L695" i="11" a="1"/>
  <c r="L695" i="11" s="1"/>
  <c r="L696" i="11" a="1"/>
  <c r="L696" i="11" s="1"/>
  <c r="L704" i="11" a="1"/>
  <c r="L704" i="11" s="1"/>
  <c r="L705" i="11" a="1"/>
  <c r="L705" i="11" s="1"/>
  <c r="L706" i="11" a="1"/>
  <c r="L706" i="11" s="1"/>
  <c r="L714" i="11" a="1"/>
  <c r="L714" i="11" s="1"/>
  <c r="L721" i="11" a="1"/>
  <c r="L721" i="11" s="1"/>
  <c r="L722" i="11" a="1"/>
  <c r="L722" i="11" s="1"/>
  <c r="L723" i="11" a="1"/>
  <c r="L723" i="11" s="1"/>
  <c r="L726" i="11" a="1"/>
  <c r="L726" i="11" s="1"/>
  <c r="L727" i="11" a="1"/>
  <c r="L727" i="11" s="1"/>
  <c r="L728" i="11" a="1"/>
  <c r="L728" i="11" s="1"/>
  <c r="L733" i="11" a="1"/>
  <c r="L733" i="11" s="1"/>
  <c r="L734" i="11" a="1"/>
  <c r="L734" i="11" s="1"/>
  <c r="L737" i="11" a="1"/>
  <c r="L737" i="11" s="1"/>
  <c r="L738" i="11" a="1"/>
  <c r="L738" i="11" s="1"/>
  <c r="L739" i="11" a="1"/>
  <c r="L739" i="11" s="1"/>
  <c r="L742" i="11" a="1"/>
  <c r="L742" i="11" s="1"/>
  <c r="L743" i="11" a="1"/>
  <c r="L743" i="11" s="1"/>
  <c r="L744" i="11" a="1"/>
  <c r="L744" i="11" s="1"/>
  <c r="L749" i="11" a="1"/>
  <c r="L749" i="11" s="1"/>
  <c r="L750" i="11" a="1"/>
  <c r="L750" i="11" s="1"/>
  <c r="L751" i="11" a="1"/>
  <c r="L751" i="11" s="1"/>
  <c r="L759" i="11" a="1"/>
  <c r="L759" i="11" s="1"/>
  <c r="L760" i="11" a="1"/>
  <c r="L760" i="11" s="1"/>
  <c r="L761" i="11" a="1"/>
  <c r="L761" i="11" s="1"/>
  <c r="L769" i="11" a="1"/>
  <c r="L769" i="11" s="1"/>
  <c r="L774" i="11" a="1"/>
  <c r="L774" i="11" s="1"/>
  <c r="L775" i="11" a="1"/>
  <c r="L775" i="11" s="1"/>
  <c r="L776" i="11" a="1"/>
  <c r="L776" i="11" s="1"/>
  <c r="L779" i="11" a="1"/>
  <c r="L779" i="11" s="1"/>
  <c r="L780" i="11" a="1"/>
  <c r="L780" i="11" s="1"/>
  <c r="L781" i="11" a="1"/>
  <c r="L781" i="11" s="1"/>
  <c r="L786" i="11" a="1"/>
  <c r="L786" i="11" s="1"/>
  <c r="L787" i="11" a="1"/>
  <c r="L787" i="11" s="1"/>
  <c r="L788" i="11" a="1"/>
  <c r="L788" i="11" s="1"/>
  <c r="L796" i="11" a="1"/>
  <c r="L796" i="11" s="1"/>
  <c r="L797" i="11" a="1"/>
  <c r="L797" i="11" s="1"/>
  <c r="L798" i="11" a="1"/>
  <c r="L798" i="11" s="1"/>
  <c r="L806" i="11" a="1"/>
  <c r="L806" i="11" s="1"/>
  <c r="L811" i="11" a="1"/>
  <c r="L811" i="11" s="1"/>
  <c r="L812" i="11" a="1"/>
  <c r="L812" i="11" s="1"/>
  <c r="L813" i="11" a="1"/>
  <c r="L813" i="11" s="1"/>
  <c r="L816" i="11" a="1"/>
  <c r="L816" i="11" s="1"/>
  <c r="L817" i="11" a="1"/>
  <c r="L817" i="11" s="1"/>
  <c r="L818" i="11" a="1"/>
  <c r="L818" i="11" s="1"/>
  <c r="L823" i="11" a="1"/>
  <c r="L823" i="11" s="1"/>
  <c r="L824" i="11" a="1"/>
  <c r="L824" i="11" s="1"/>
  <c r="L825" i="11" a="1"/>
  <c r="L825" i="11" s="1"/>
  <c r="L833" i="11" a="1"/>
  <c r="L833" i="11" s="1"/>
  <c r="L834" i="11" a="1"/>
  <c r="L834" i="11" s="1"/>
  <c r="L835" i="11" a="1"/>
  <c r="L835" i="11" s="1"/>
  <c r="L843" i="11" a="1"/>
  <c r="L843" i="11" s="1"/>
  <c r="L847" i="11" a="1"/>
  <c r="L847" i="11" s="1"/>
  <c r="L848" i="11" a="1"/>
  <c r="L848" i="11" s="1"/>
  <c r="L849" i="11" a="1"/>
  <c r="L849" i="11" s="1"/>
  <c r="L852" i="11" a="1"/>
  <c r="L852" i="11" s="1"/>
  <c r="L853" i="11" a="1"/>
  <c r="L853" i="11" s="1"/>
  <c r="L854" i="11" a="1"/>
  <c r="L854" i="11" s="1"/>
  <c r="L859" i="11" a="1"/>
  <c r="L859" i="11" s="1"/>
  <c r="L860" i="11" a="1"/>
  <c r="L860" i="11" s="1"/>
  <c r="L861" i="11" a="1"/>
  <c r="L861" i="11" s="1"/>
  <c r="L869" i="11" a="1"/>
  <c r="L869" i="11" s="1"/>
  <c r="L870" i="11" a="1"/>
  <c r="L870" i="11" s="1"/>
  <c r="L871" i="11" a="1"/>
  <c r="L871" i="11" s="1"/>
  <c r="L879" i="11" a="1"/>
  <c r="L879" i="11" s="1"/>
  <c r="L881" i="11" a="1"/>
  <c r="L881" i="11" s="1"/>
  <c r="L885" i="11" a="1"/>
  <c r="L885" i="11" s="1"/>
  <c r="L891" i="11" a="1"/>
  <c r="L891" i="11" s="1"/>
  <c r="L892" i="11" a="1"/>
  <c r="L892" i="11" s="1"/>
  <c r="L893" i="11" a="1"/>
  <c r="L893" i="11" s="1"/>
  <c r="L896" i="11" a="1"/>
  <c r="L896" i="11" s="1"/>
  <c r="L897" i="11" a="1"/>
  <c r="L897" i="11" s="1"/>
  <c r="L898" i="11" a="1"/>
  <c r="L898" i="11" s="1"/>
  <c r="L903" i="11" a="1"/>
  <c r="L903" i="11" s="1"/>
  <c r="L904" i="11" a="1"/>
  <c r="L904" i="11" s="1"/>
  <c r="L905" i="11" a="1"/>
  <c r="L905" i="11" s="1"/>
  <c r="L913" i="11" a="1"/>
  <c r="L913" i="11" s="1"/>
  <c r="L914" i="11" a="1"/>
  <c r="L914" i="11" s="1"/>
  <c r="L915" i="11" a="1"/>
  <c r="L915" i="11" s="1"/>
  <c r="L923" i="11" a="1"/>
  <c r="L923" i="11" s="1"/>
  <c r="L927" i="11" a="1"/>
  <c r="L927" i="11" s="1"/>
  <c r="L928" i="11" a="1"/>
  <c r="L928" i="11" s="1"/>
  <c r="L929" i="11" a="1"/>
  <c r="L929" i="11" s="1"/>
  <c r="L932" i="11" a="1"/>
  <c r="L932" i="11" s="1"/>
  <c r="L933" i="11" a="1"/>
  <c r="L933" i="11" s="1"/>
  <c r="L934" i="11" a="1"/>
  <c r="L934" i="11" s="1"/>
  <c r="L939" i="11" a="1"/>
  <c r="L939" i="11" s="1"/>
  <c r="L940" i="11" a="1"/>
  <c r="L940" i="11" s="1"/>
  <c r="L941" i="11" a="1"/>
  <c r="L941" i="11" s="1"/>
  <c r="L949" i="11" a="1"/>
  <c r="L949" i="11" s="1"/>
  <c r="L950" i="11" a="1"/>
  <c r="L950" i="11" s="1"/>
  <c r="L951" i="11" a="1"/>
  <c r="L951" i="11" s="1"/>
  <c r="L959" i="11" a="1"/>
  <c r="L959" i="11" s="1"/>
  <c r="L963" i="11" a="1"/>
  <c r="L963" i="11" s="1"/>
  <c r="L964" i="11" a="1"/>
  <c r="L964" i="11" s="1"/>
  <c r="L965" i="11" a="1"/>
  <c r="L965" i="11" s="1"/>
  <c r="L968" i="11" a="1"/>
  <c r="L968" i="11" s="1"/>
  <c r="L969" i="11" a="1"/>
  <c r="L969" i="11" s="1"/>
  <c r="L970" i="11" a="1"/>
  <c r="L970" i="11" s="1"/>
  <c r="L975" i="11" a="1"/>
  <c r="L975" i="11" s="1"/>
  <c r="L976" i="11" a="1"/>
  <c r="L976" i="11" s="1"/>
  <c r="L977" i="11" a="1"/>
  <c r="L977" i="11" s="1"/>
  <c r="L985" i="11" a="1"/>
  <c r="L985" i="11" s="1"/>
  <c r="L986" i="11" a="1"/>
  <c r="L986" i="11" s="1"/>
  <c r="L987" i="11" a="1"/>
  <c r="L987" i="11" s="1"/>
  <c r="L995" i="11" a="1"/>
  <c r="L995" i="11" s="1"/>
  <c r="L998" i="11" a="1"/>
  <c r="L998" i="11" s="1"/>
  <c r="L999" i="11" a="1"/>
  <c r="L999" i="11" s="1"/>
  <c r="L1000" i="11" a="1"/>
  <c r="L1000" i="11" s="1"/>
  <c r="L1003" i="11" a="1"/>
  <c r="L1003" i="11" s="1"/>
  <c r="L1004" i="11" a="1"/>
  <c r="L1004" i="11" s="1"/>
  <c r="L1005" i="11" a="1"/>
  <c r="L1005" i="11" s="1"/>
  <c r="L1010" i="11" a="1"/>
  <c r="L1010" i="11" s="1"/>
  <c r="L1011" i="11" a="1"/>
  <c r="L1011" i="11" s="1"/>
  <c r="L1012" i="11" a="1"/>
  <c r="L1012" i="11" s="1"/>
  <c r="L1020" i="11" a="1"/>
  <c r="L1020" i="11" s="1"/>
  <c r="L1021" i="11" a="1"/>
  <c r="L1021" i="11" s="1"/>
  <c r="L1022" i="11" a="1"/>
  <c r="L1022" i="11" s="1"/>
  <c r="L1030" i="11" a="1"/>
  <c r="L1030" i="11" s="1"/>
  <c r="L1032" i="11" a="1"/>
  <c r="L1032" i="11" s="1"/>
  <c r="L1034" i="11" a="1"/>
  <c r="L1034" i="11" s="1"/>
  <c r="L1035" i="11" a="1"/>
  <c r="L1035" i="11" s="1"/>
  <c r="L1036" i="11" a="1"/>
  <c r="L1036" i="11" s="1"/>
  <c r="L1039" i="11" a="1"/>
  <c r="L1039" i="11" s="1"/>
  <c r="L1040" i="11" a="1"/>
  <c r="L1040" i="11" s="1"/>
  <c r="L1041" i="11" a="1"/>
  <c r="L1041" i="11" s="1"/>
  <c r="L1046" i="11" a="1"/>
  <c r="L1046" i="11" s="1"/>
  <c r="L1047" i="11" a="1"/>
  <c r="L1047" i="11" s="1"/>
  <c r="L1048" i="11" a="1"/>
  <c r="L1048" i="11" s="1"/>
  <c r="L1056" i="11" a="1"/>
  <c r="L1056" i="11" s="1"/>
  <c r="L1057" i="11" a="1"/>
  <c r="L1057" i="11" s="1"/>
  <c r="L1058" i="11" a="1"/>
  <c r="L1058" i="11" s="1"/>
  <c r="L1066" i="11" a="1"/>
  <c r="L1066" i="11" s="1"/>
  <c r="L1067" i="11" a="1"/>
  <c r="L1067" i="11" s="1"/>
  <c r="L1068" i="11" a="1"/>
  <c r="L1068" i="11" s="1"/>
  <c r="L1069" i="11" a="1"/>
  <c r="L1069" i="11" s="1"/>
  <c r="L1072" i="11" a="1"/>
  <c r="L1072" i="11" s="1"/>
  <c r="L1073" i="11" a="1"/>
  <c r="L1073" i="11" s="1"/>
  <c r="L1074" i="11" a="1"/>
  <c r="L1074" i="11" s="1"/>
  <c r="L1079" i="11" a="1"/>
  <c r="L1079" i="11" s="1"/>
  <c r="L1080" i="11" a="1"/>
  <c r="L1080" i="11" s="1"/>
  <c r="L1081" i="11" a="1"/>
  <c r="L1081" i="11" s="1"/>
  <c r="L1089" i="11" a="1"/>
  <c r="L1089" i="11" s="1"/>
  <c r="L1090" i="11" a="1"/>
  <c r="L1090" i="11" s="1"/>
  <c r="L1091" i="11" a="1"/>
  <c r="L1091" i="11" s="1"/>
  <c r="L1099" i="11" a="1"/>
  <c r="L1099" i="11" s="1"/>
  <c r="L1103" i="11" a="1"/>
  <c r="L1103" i="11" s="1"/>
  <c r="L1104" i="11" a="1"/>
  <c r="L1104" i="11" s="1"/>
  <c r="L1105" i="11" a="1"/>
  <c r="L1105" i="11" s="1"/>
  <c r="L1108" i="11" a="1"/>
  <c r="L1108" i="11" s="1"/>
  <c r="L1109" i="11" a="1"/>
  <c r="L1109" i="11" s="1"/>
  <c r="L1110" i="11" a="1"/>
  <c r="L1110" i="11" s="1"/>
  <c r="L1115" i="11" a="1"/>
  <c r="L1115" i="11" s="1"/>
  <c r="L1116" i="11" a="1"/>
  <c r="L1116" i="11" s="1"/>
  <c r="L1117" i="11" a="1"/>
  <c r="L1117" i="11" s="1"/>
  <c r="L1125" i="11" a="1"/>
  <c r="L1125" i="11" s="1"/>
  <c r="L1126" i="11" a="1"/>
  <c r="L1126" i="11" s="1"/>
  <c r="L1127" i="11" a="1"/>
  <c r="L1127" i="11" s="1"/>
  <c r="L1135" i="11" a="1"/>
  <c r="L1135" i="11" s="1"/>
  <c r="L1136" i="11" a="1"/>
  <c r="L1136" i="11" s="1"/>
  <c r="L1137" i="11" a="1"/>
  <c r="L1137" i="11" s="1"/>
  <c r="L1146" i="11" a="1"/>
  <c r="L1146" i="11" s="1"/>
  <c r="L1147" i="11" a="1"/>
  <c r="L1147" i="11" s="1"/>
  <c r="L1161" i="11" a="1"/>
  <c r="L1161" i="11" s="1"/>
  <c r="L1163" i="11" a="1"/>
  <c r="L1163" i="11" s="1"/>
  <c r="L1164" i="11" a="1"/>
  <c r="L1164" i="11" s="1"/>
  <c r="L1165" i="11" a="1"/>
  <c r="L1165" i="11" s="1"/>
  <c r="L1168" i="11" a="1"/>
  <c r="L1168" i="11" s="1"/>
  <c r="L1169" i="11" a="1"/>
  <c r="L1169" i="11" s="1"/>
  <c r="L1170" i="11" a="1"/>
  <c r="L1170" i="11" s="1"/>
  <c r="L1175" i="11" a="1"/>
  <c r="L1175" i="11" s="1"/>
  <c r="L1176" i="11" a="1"/>
  <c r="L1176" i="11" s="1"/>
  <c r="L1177" i="11" a="1"/>
  <c r="L1177" i="11" s="1"/>
  <c r="L1185" i="11" a="1"/>
  <c r="L1185" i="11" s="1"/>
  <c r="L1186" i="11" a="1"/>
  <c r="L1186" i="11" s="1"/>
  <c r="L1187" i="11" a="1"/>
  <c r="L1187" i="11" s="1"/>
  <c r="L1195" i="11" a="1"/>
  <c r="L1195" i="11" s="1"/>
  <c r="L1196" i="11" a="1"/>
  <c r="L1196" i="11" s="1"/>
  <c r="L1197" i="11" a="1"/>
  <c r="L1197" i="11" s="1"/>
  <c r="L1206" i="11" a="1"/>
  <c r="L1206" i="11" s="1"/>
  <c r="L1207" i="11" a="1"/>
  <c r="L1207" i="11" s="1"/>
  <c r="L1221" i="11" a="1"/>
  <c r="L1221" i="11" s="1"/>
  <c r="L1230" i="11" a="1"/>
  <c r="L1230" i="11" s="1"/>
  <c r="L1231" i="11" a="1"/>
  <c r="L1231" i="11" s="1"/>
  <c r="L1232" i="11" a="1"/>
  <c r="L1232" i="11" s="1"/>
  <c r="L1233" i="11" a="1"/>
  <c r="L1233" i="11" s="1"/>
  <c r="L1234" i="11" a="1"/>
  <c r="L1234" i="11" s="1"/>
  <c r="L1237" i="11" a="1"/>
  <c r="L1237" i="11" s="1"/>
  <c r="L1238" i="11" a="1"/>
  <c r="L1238" i="11" s="1"/>
  <c r="L1239" i="11" a="1"/>
  <c r="L1239" i="11" s="1"/>
  <c r="L1244" i="11" a="1"/>
  <c r="L1244" i="11" s="1"/>
  <c r="L1245" i="11" a="1"/>
  <c r="L1245" i="11" s="1"/>
  <c r="L1246" i="11" a="1"/>
  <c r="L1246" i="11" s="1"/>
  <c r="L1254" i="11" a="1"/>
  <c r="L1254" i="11" s="1"/>
  <c r="L1255" i="11" a="1"/>
  <c r="L1255" i="11" s="1"/>
  <c r="L1256" i="11" a="1"/>
  <c r="L1256" i="11" s="1"/>
  <c r="L1264" i="11" a="1"/>
  <c r="L1264" i="11" s="1"/>
  <c r="L1267" i="11" a="1"/>
  <c r="L1267" i="11" s="1"/>
  <c r="L1269" i="11" a="1"/>
  <c r="L1269" i="11" s="1"/>
  <c r="L1270" i="11" a="1"/>
  <c r="L1270" i="11" s="1"/>
  <c r="L1272" i="11" a="1"/>
  <c r="L1272" i="11" s="1"/>
  <c r="L1275" i="11" a="1"/>
  <c r="L1275" i="11" s="1"/>
  <c r="L1277" i="11" a="1"/>
  <c r="L1277" i="11" s="1"/>
  <c r="L1283" i="11" a="1"/>
  <c r="L1283" i="11" s="1"/>
  <c r="L1285" i="11" a="1"/>
  <c r="L1285" i="11" s="1"/>
  <c r="L1288" i="11" a="1"/>
  <c r="L1288" i="11" s="1"/>
  <c r="L1290" i="11" a="1"/>
  <c r="L1290" i="11" s="1"/>
  <c r="L1292" i="11" a="1"/>
  <c r="L1292" i="11" s="1"/>
  <c r="L1294" i="11" a="1"/>
  <c r="L1294" i="11" s="1"/>
  <c r="L1296" i="11" a="1"/>
  <c r="L1296" i="11" s="1"/>
  <c r="L1298" i="11" a="1"/>
  <c r="L1298" i="11" s="1"/>
  <c r="L1300" i="11" a="1"/>
  <c r="L1300" i="11" s="1"/>
  <c r="L1302" i="11" a="1"/>
  <c r="L1302" i="11" s="1"/>
  <c r="L1307" i="11" a="1"/>
  <c r="L1307" i="11" s="1"/>
  <c r="L1309" i="11" a="1"/>
  <c r="L1309" i="11" s="1"/>
  <c r="L1311" i="11" a="1"/>
  <c r="L1311" i="11" s="1"/>
  <c r="L1313" i="11" a="1"/>
  <c r="L1313" i="11" s="1"/>
  <c r="L1314" i="11" a="1"/>
  <c r="L1314" i="11" s="1"/>
  <c r="L1316" i="11" a="1"/>
  <c r="L1316" i="11" s="1"/>
  <c r="L1332" i="11" a="1"/>
  <c r="L1332" i="11" s="1"/>
  <c r="L1333" i="11" a="1"/>
  <c r="L1333" i="11" s="1"/>
  <c r="L1334" i="11" a="1"/>
  <c r="L1334" i="11" s="1"/>
  <c r="L1337" i="11" a="1"/>
  <c r="L1337" i="11" s="1"/>
  <c r="L1338" i="11" a="1"/>
  <c r="L1338" i="11" s="1"/>
  <c r="L1339" i="11" a="1"/>
  <c r="L1339" i="11" s="1"/>
  <c r="L1344" i="11" a="1"/>
  <c r="L1344" i="11" s="1"/>
  <c r="L1345" i="11" a="1"/>
  <c r="L1345" i="11" s="1"/>
  <c r="L1347" i="11" a="1"/>
  <c r="L1347" i="11" s="1"/>
  <c r="L1349" i="11" a="1"/>
  <c r="L1349" i="11" s="1"/>
  <c r="L1351" i="11" a="1"/>
  <c r="L1351" i="11" s="1"/>
  <c r="L1352" i="11" a="1"/>
  <c r="L1352" i="11" s="1"/>
  <c r="L1353" i="11" a="1"/>
  <c r="L1353" i="11" s="1"/>
  <c r="L1356" i="11" a="1"/>
  <c r="L1356" i="11" s="1"/>
  <c r="L1357" i="11" a="1"/>
  <c r="L1357" i="11" s="1"/>
  <c r="L1358" i="11" a="1"/>
  <c r="L1358" i="11" s="1"/>
  <c r="L1363" i="11" a="1"/>
  <c r="L1363" i="11" s="1"/>
  <c r="L1364" i="11" a="1"/>
  <c r="L1364" i="11" s="1"/>
  <c r="L1365" i="11" a="1"/>
  <c r="L1365" i="11" s="1"/>
  <c r="L1373" i="11" a="1"/>
  <c r="L1373" i="11" s="1"/>
  <c r="L1374" i="11" a="1"/>
  <c r="L1374" i="11" s="1"/>
  <c r="L1375" i="11" a="1"/>
  <c r="L1375" i="11" s="1"/>
  <c r="L1383" i="11" a="1"/>
  <c r="L1383" i="11" s="1"/>
  <c r="L1393" i="11" a="1"/>
  <c r="L1393" i="11" s="1"/>
  <c r="L1394" i="11" a="1"/>
  <c r="L1394" i="11" s="1"/>
  <c r="L1397" i="11" a="1"/>
  <c r="L1397" i="11" s="1"/>
  <c r="L1398" i="11" a="1"/>
  <c r="L1398" i="11" s="1"/>
  <c r="L1399" i="11" a="1"/>
  <c r="L1399" i="11" s="1"/>
  <c r="L1404" i="11" a="1"/>
  <c r="L1404" i="11" s="1"/>
  <c r="L1405" i="11" a="1"/>
  <c r="L1405" i="11" s="1"/>
  <c r="L1406" i="11" a="1"/>
  <c r="L1406" i="11" s="1"/>
  <c r="L1414" i="11" a="1"/>
  <c r="L1414" i="11" s="1"/>
  <c r="L1415" i="11" a="1"/>
  <c r="L1415" i="11" s="1"/>
  <c r="L1416" i="11" a="1"/>
  <c r="L1416" i="11" s="1"/>
  <c r="L1424" i="11" a="1"/>
  <c r="L1424" i="11" s="1"/>
  <c r="L1429" i="11" a="1"/>
  <c r="L1429" i="11" s="1"/>
  <c r="L1430" i="11" a="1"/>
  <c r="L1430" i="11" s="1"/>
  <c r="L1431" i="11" a="1"/>
  <c r="L1431" i="11" s="1"/>
  <c r="L1434" i="11" a="1"/>
  <c r="L1434" i="11" s="1"/>
  <c r="L1435" i="11" a="1"/>
  <c r="L1435" i="11" s="1"/>
  <c r="L1436" i="11" a="1"/>
  <c r="L1436" i="11" s="1"/>
  <c r="L1441" i="11" a="1"/>
  <c r="L1441" i="11" s="1"/>
  <c r="L1442" i="11" a="1"/>
  <c r="L1442" i="11" s="1"/>
  <c r="L1443" i="11" a="1"/>
  <c r="L1443" i="11" s="1"/>
  <c r="L1451" i="11" a="1"/>
  <c r="L1451" i="11" s="1"/>
  <c r="L1452" i="11" a="1"/>
  <c r="L1452" i="11" s="1"/>
  <c r="L1453" i="11" a="1"/>
  <c r="L1453" i="11" s="1"/>
  <c r="L1461" i="11" a="1"/>
  <c r="L1461" i="11" s="1"/>
  <c r="L1470" i="11" a="1"/>
  <c r="L1470" i="11" s="1"/>
  <c r="L1471" i="11" a="1"/>
  <c r="L1471" i="11" s="1"/>
  <c r="L1474" i="11" a="1"/>
  <c r="L1474" i="11" s="1"/>
  <c r="L1475" i="11" a="1"/>
  <c r="L1475" i="11" s="1"/>
  <c r="L1476" i="11" a="1"/>
  <c r="L1476" i="11" s="1"/>
  <c r="L1481" i="11" a="1"/>
  <c r="L1481" i="11" s="1"/>
  <c r="L1482" i="11" a="1"/>
  <c r="L1482" i="11" s="1"/>
  <c r="L1483" i="11" a="1"/>
  <c r="L1483" i="11" s="1"/>
  <c r="L1485" i="11" a="1"/>
  <c r="L1485" i="11" s="1"/>
  <c r="L1488" i="11" a="1"/>
  <c r="L1488" i="11" s="1"/>
  <c r="L1489" i="11" a="1"/>
  <c r="L1489" i="11" s="1"/>
  <c r="L1490" i="11" a="1"/>
  <c r="L1490" i="11" s="1"/>
  <c r="L1493" i="11" a="1"/>
  <c r="L1493" i="11" s="1"/>
  <c r="L1494" i="11" a="1"/>
  <c r="L1494" i="11" s="1"/>
  <c r="L1495" i="11" a="1"/>
  <c r="L1495" i="11" s="1"/>
  <c r="L1500" i="11" a="1"/>
  <c r="L1500" i="11" s="1"/>
  <c r="L1501" i="11" a="1"/>
  <c r="L1501" i="11" s="1"/>
  <c r="L1502" i="11" a="1"/>
  <c r="L1502" i="11" s="1"/>
  <c r="L1510" i="11" a="1"/>
  <c r="L1510" i="11" s="1"/>
  <c r="L1511" i="11" a="1"/>
  <c r="L1511" i="11" s="1"/>
  <c r="L1512" i="11" a="1"/>
  <c r="L1512" i="11" s="1"/>
  <c r="L1520" i="11" a="1"/>
  <c r="L1520" i="11" s="1"/>
  <c r="L1526" i="11" a="1"/>
  <c r="L1526" i="11" s="1"/>
  <c r="L1527" i="11" a="1"/>
  <c r="L1527" i="11" s="1"/>
  <c r="L1530" i="11" a="1"/>
  <c r="L1530" i="11" s="1"/>
  <c r="L1531" i="11" a="1"/>
  <c r="L1531" i="11" s="1"/>
  <c r="L1532" i="11" a="1"/>
  <c r="L1532" i="11" s="1"/>
  <c r="L1537" i="11" a="1"/>
  <c r="L1537" i="11" s="1"/>
  <c r="L1538" i="11" a="1"/>
  <c r="L1538" i="11" s="1"/>
  <c r="L1539" i="11" a="1"/>
  <c r="L1539" i="11" s="1"/>
  <c r="L1541" i="11" a="1"/>
  <c r="L1541" i="11" s="1"/>
  <c r="L1542" i="11" a="1"/>
  <c r="L1542" i="11" s="1"/>
  <c r="L1543" i="11" a="1"/>
  <c r="L1543" i="11" s="1"/>
  <c r="L1544" i="11" a="1"/>
  <c r="L1544" i="11" s="1"/>
  <c r="L1547" i="11" a="1"/>
  <c r="L1547" i="11" s="1"/>
  <c r="L1548" i="11" a="1"/>
  <c r="L1548" i="11" s="1"/>
  <c r="L1549" i="11" a="1"/>
  <c r="L1549" i="11" s="1"/>
  <c r="L1554" i="11" a="1"/>
  <c r="L1554" i="11" s="1"/>
  <c r="L1555" i="11" a="1"/>
  <c r="L1555" i="11" s="1"/>
  <c r="L1556" i="11" a="1"/>
  <c r="L1556" i="11" s="1"/>
  <c r="L1564" i="11" a="1"/>
  <c r="L1564" i="11" s="1"/>
  <c r="L1565" i="11" a="1"/>
  <c r="L1565" i="11" s="1"/>
  <c r="L1566" i="11" a="1"/>
  <c r="L1566" i="11" s="1"/>
  <c r="L1574" i="11" a="1"/>
  <c r="L1574" i="11" s="1"/>
  <c r="L1577" i="11" a="1"/>
  <c r="L1577" i="11" s="1"/>
  <c r="L1579" i="11" a="1"/>
  <c r="L1579" i="11" s="1"/>
  <c r="L1581" i="11" a="1"/>
  <c r="L1581" i="11" s="1"/>
  <c r="L1590" i="11" a="1"/>
  <c r="L1590" i="11" s="1"/>
  <c r="L1591" i="11" a="1"/>
  <c r="L1591" i="11" s="1"/>
  <c r="L1592" i="11" a="1"/>
  <c r="L1592" i="11" s="1"/>
  <c r="L1593" i="11" a="1"/>
  <c r="L1593" i="11" s="1"/>
  <c r="L1596" i="11" a="1"/>
  <c r="L1596" i="11" s="1"/>
  <c r="L1597" i="11" a="1"/>
  <c r="L1597" i="11" s="1"/>
  <c r="L1598" i="11" a="1"/>
  <c r="L1598" i="11" s="1"/>
  <c r="L1603" i="11" a="1"/>
  <c r="L1603" i="11" s="1"/>
  <c r="L1604" i="11" a="1"/>
  <c r="L1604" i="11" s="1"/>
  <c r="L1605" i="11" a="1"/>
  <c r="L1605" i="11" s="1"/>
  <c r="L1613" i="11" a="1"/>
  <c r="L1613" i="11" s="1"/>
  <c r="L1614" i="11" a="1"/>
  <c r="L1614" i="11" s="1"/>
  <c r="L1615" i="11" a="1"/>
  <c r="L1615" i="11" s="1"/>
  <c r="L1623" i="11" a="1"/>
  <c r="L1623" i="11" s="1"/>
  <c r="L1629" i="11" a="1"/>
  <c r="L1629" i="11" s="1"/>
  <c r="L1630" i="11" a="1"/>
  <c r="L1630" i="11" s="1"/>
  <c r="L1631" i="11" a="1"/>
  <c r="L1631" i="11" s="1"/>
  <c r="L1634" i="11" a="1"/>
  <c r="L1634" i="11" s="1"/>
  <c r="L1635" i="11" a="1"/>
  <c r="L1635" i="11" s="1"/>
  <c r="L1636" i="11" a="1"/>
  <c r="L1636" i="11" s="1"/>
  <c r="L1641" i="11" a="1"/>
  <c r="L1641" i="11" s="1"/>
  <c r="L1642" i="11" a="1"/>
  <c r="L1642" i="11" s="1"/>
  <c r="L1643" i="11" a="1"/>
  <c r="L1643" i="11" s="1"/>
  <c r="L1651" i="11" a="1"/>
  <c r="L1651" i="11" s="1"/>
  <c r="L1652" i="11" a="1"/>
  <c r="L1652" i="11" s="1"/>
  <c r="L1653" i="11" a="1"/>
  <c r="L1653" i="11" s="1"/>
  <c r="L1661" i="11" a="1"/>
  <c r="L1661" i="11" s="1"/>
  <c r="L1670" i="11" a="1"/>
  <c r="L1670" i="11" s="1"/>
  <c r="L1671" i="11" a="1"/>
  <c r="L1671" i="11" s="1"/>
  <c r="L1672" i="11" a="1"/>
  <c r="L1672" i="11" s="1"/>
  <c r="L1673" i="11" a="1"/>
  <c r="L1673" i="11" s="1"/>
  <c r="L1676" i="11" a="1"/>
  <c r="L1676" i="11" s="1"/>
  <c r="L1677" i="11" a="1"/>
  <c r="L1677" i="11" s="1"/>
  <c r="L1678" i="11" a="1"/>
  <c r="L1678" i="11" s="1"/>
  <c r="L1683" i="11" a="1"/>
  <c r="L1683" i="11" s="1"/>
  <c r="L1684" i="11" a="1"/>
  <c r="L1684" i="11" s="1"/>
  <c r="L1685" i="11" a="1"/>
  <c r="L1685" i="11" s="1"/>
  <c r="L1693" i="11" a="1"/>
  <c r="L1693" i="11" s="1"/>
  <c r="L1694" i="11" a="1"/>
  <c r="L1694" i="11" s="1"/>
  <c r="L1695" i="11" a="1"/>
  <c r="L1695" i="11" s="1"/>
  <c r="L1703" i="11" a="1"/>
  <c r="L1703" i="11" s="1"/>
  <c r="L1705" i="11" a="1"/>
  <c r="L1705" i="11" s="1"/>
  <c r="L1706" i="11" a="1"/>
  <c r="L1706" i="11" s="1"/>
  <c r="L1707" i="11" a="1"/>
  <c r="L1707" i="11" s="1"/>
  <c r="L1708" i="11" a="1"/>
  <c r="L1708" i="11" s="1"/>
  <c r="L1710" i="11" a="1"/>
  <c r="L1710" i="11" s="1"/>
  <c r="L1711" i="11" a="1"/>
  <c r="L1711" i="11" s="1"/>
  <c r="L1712" i="11" a="1"/>
  <c r="L1712" i="11" s="1"/>
  <c r="L1713" i="11" a="1"/>
  <c r="L1713" i="11" s="1"/>
  <c r="L1714" i="11" a="1"/>
  <c r="L1714" i="11" s="1"/>
  <c r="L1717" i="11" a="1"/>
  <c r="L1717" i="11" s="1"/>
  <c r="L1718" i="11" a="1"/>
  <c r="L1718" i="11" s="1"/>
  <c r="L1719" i="11" a="1"/>
  <c r="L1719" i="11" s="1"/>
  <c r="L1724" i="11" a="1"/>
  <c r="L1724" i="11" s="1"/>
  <c r="L1725" i="11" a="1"/>
  <c r="L1725" i="11" s="1"/>
  <c r="L1726" i="11" a="1"/>
  <c r="L1726" i="11" s="1"/>
  <c r="L1727" i="11" a="1"/>
  <c r="L1727" i="11" s="1"/>
  <c r="L1728" i="11" a="1"/>
  <c r="L1728" i="11" s="1"/>
  <c r="L1736" i="11" a="1"/>
  <c r="L1736" i="11" s="1"/>
  <c r="L1741" i="11" a="1"/>
  <c r="L1741" i="11" s="1"/>
  <c r="L1743" i="11" a="1"/>
  <c r="L1743" i="11" s="1"/>
  <c r="L1745" i="11" a="1"/>
  <c r="L1745" i="11" s="1"/>
  <c r="L1746" i="11" a="1"/>
  <c r="L1746" i="11" s="1"/>
  <c r="L1749" i="11" a="1"/>
  <c r="L1749" i="11" s="1"/>
  <c r="L1750" i="11" a="1"/>
  <c r="L1750" i="11" s="1"/>
  <c r="L1751" i="11" a="1"/>
  <c r="L1751" i="11" s="1"/>
  <c r="L1756" i="11" a="1"/>
  <c r="L1756" i="11" s="1"/>
  <c r="L1757" i="11" a="1"/>
  <c r="L1757" i="11" s="1"/>
  <c r="L1758" i="11" a="1"/>
  <c r="L1758" i="11" s="1"/>
  <c r="L1759" i="11" a="1"/>
  <c r="L1759" i="11" s="1"/>
  <c r="L1760" i="11" a="1"/>
  <c r="L1760" i="11" s="1"/>
  <c r="L1768" i="11" a="1"/>
  <c r="L1768" i="11" s="1"/>
  <c r="L1772" i="11" a="1"/>
  <c r="L1772" i="11" s="1"/>
  <c r="L1774" i="11" a="1"/>
  <c r="L1774" i="11" s="1"/>
  <c r="L1776" i="11" a="1"/>
  <c r="L1776" i="11" s="1"/>
  <c r="L1778" i="11" a="1"/>
  <c r="L1778" i="11" s="1"/>
  <c r="L1780" i="11" a="1"/>
  <c r="L1780" i="11" s="1"/>
  <c r="L1781" i="11" a="1"/>
  <c r="L1781" i="11" s="1"/>
  <c r="L1782" i="11" a="1"/>
  <c r="L1782" i="11" s="1"/>
  <c r="L1785" i="11" a="1"/>
  <c r="L1785" i="11" s="1"/>
  <c r="L1786" i="11" a="1"/>
  <c r="L1786" i="11" s="1"/>
  <c r="L1787" i="11" a="1"/>
  <c r="L1787" i="11" s="1"/>
  <c r="L1790" i="11" a="1"/>
  <c r="L1790" i="11" s="1"/>
  <c r="L1792" i="11" a="1"/>
  <c r="L1792" i="11" s="1"/>
  <c r="L1793" i="11" a="1"/>
  <c r="L1793" i="11" s="1"/>
  <c r="L1797" i="11" a="1"/>
  <c r="L1797" i="11" s="1"/>
  <c r="L1799" i="11" a="1"/>
  <c r="L1799" i="11" s="1"/>
  <c r="L1805" i="11" a="1"/>
  <c r="L1805" i="11" s="1"/>
  <c r="L1810" i="11" a="1"/>
  <c r="L1810" i="11" s="1"/>
  <c r="L1815" i="11" a="1"/>
  <c r="L1815" i="11" s="1"/>
  <c r="L1826" i="11" a="1"/>
  <c r="L1826" i="11" s="1"/>
  <c r="L1827" i="11" a="1"/>
  <c r="L1827" i="11" s="1"/>
  <c r="L1833" i="11" a="1"/>
  <c r="L1833" i="11" s="1"/>
  <c r="L1835" i="11" a="1"/>
  <c r="L1835" i="11" s="1"/>
  <c r="L1837" i="11" a="1"/>
  <c r="L1837" i="11" s="1"/>
  <c r="L1841" i="11" a="1"/>
  <c r="L1841" i="11" s="1"/>
  <c r="L1844" i="11" a="1"/>
  <c r="L1844" i="11" s="1"/>
  <c r="L1845" i="11" a="1"/>
  <c r="L1845" i="11" s="1"/>
  <c r="L1846" i="11" a="1"/>
  <c r="L1846" i="11" s="1"/>
  <c r="L1847" i="11" a="1"/>
  <c r="L1847" i="11" s="1"/>
  <c r="L1855" i="11" a="1"/>
  <c r="L1855" i="11" s="1"/>
  <c r="L1856" i="11" a="1"/>
  <c r="L1856" i="11" s="1"/>
  <c r="L1860" i="11" a="1"/>
  <c r="L1860" i="11" s="1"/>
  <c r="L1864" i="11" a="1"/>
  <c r="L1864" i="11" s="1"/>
  <c r="L1869" i="11" a="1"/>
  <c r="L1869" i="11" s="1"/>
  <c r="L1874" i="11" a="1"/>
  <c r="L1874" i="11" s="1"/>
  <c r="L1875" i="11" a="1"/>
  <c r="L1875" i="11" s="1"/>
  <c r="L1876" i="11" a="1"/>
  <c r="L1876" i="11" s="1"/>
  <c r="L1877" i="11" a="1"/>
  <c r="L1877" i="11" s="1"/>
  <c r="L1880" i="11" a="1"/>
  <c r="L1880" i="11" s="1"/>
  <c r="L1881" i="11" a="1"/>
  <c r="L1881" i="11" s="1"/>
  <c r="L1882" i="11" a="1"/>
  <c r="L1882" i="11" s="1"/>
  <c r="L1887" i="11" a="1"/>
  <c r="L1887" i="11" s="1"/>
  <c r="L1888" i="11" a="1"/>
  <c r="L1888" i="11" s="1"/>
  <c r="L1889" i="11" a="1"/>
  <c r="L1889" i="11" s="1"/>
  <c r="L1890" i="11" a="1"/>
  <c r="L1890" i="11" s="1"/>
  <c r="L1891" i="11" a="1"/>
  <c r="L1891" i="11" s="1"/>
  <c r="L1899" i="11" a="1"/>
  <c r="L1899" i="11" s="1"/>
  <c r="L1900" i="11" a="1"/>
  <c r="L1900" i="11" s="1"/>
  <c r="L1902" i="11" a="1"/>
  <c r="L1902" i="11" s="1"/>
  <c r="L1909" i="11" a="1"/>
  <c r="L1909" i="11" s="1"/>
  <c r="L1910" i="11" a="1"/>
  <c r="L1910" i="11" s="1"/>
  <c r="L1911" i="11" a="1"/>
  <c r="L1911" i="11" s="1"/>
  <c r="L1914" i="11" a="1"/>
  <c r="L1914" i="11" s="1"/>
  <c r="L1915" i="11" a="1"/>
  <c r="L1915" i="11" s="1"/>
  <c r="L1916" i="11" a="1"/>
  <c r="L1916" i="11" s="1"/>
  <c r="L1921" i="11" a="1"/>
  <c r="L1921" i="11" s="1"/>
  <c r="L1922" i="11" a="1"/>
  <c r="L1922" i="11" s="1"/>
  <c r="L1923" i="11" a="1"/>
  <c r="L1923" i="11" s="1"/>
  <c r="L1927" i="11" a="1"/>
  <c r="L1927" i="11" s="1"/>
  <c r="L1931" i="11" a="1"/>
  <c r="L1931" i="11" s="1"/>
  <c r="L1932" i="11" a="1"/>
  <c r="L1932" i="11" s="1"/>
  <c r="L1934" i="11" a="1"/>
  <c r="L1934" i="11" s="1"/>
  <c r="L1945" i="11" a="1"/>
  <c r="L1945" i="11" s="1"/>
  <c r="L1946" i="11" a="1"/>
  <c r="L1946" i="11" s="1"/>
  <c r="L1947" i="11" a="1"/>
  <c r="L1947" i="11" s="1"/>
  <c r="L1955" i="11" a="1"/>
  <c r="L1955" i="11" s="1"/>
  <c r="L1956" i="11" a="1"/>
  <c r="L1956" i="11" s="1"/>
  <c r="L1957" i="11" a="1"/>
  <c r="L1957" i="11" s="1"/>
  <c r="L1961" i="11" a="1"/>
  <c r="L1961" i="11" s="1"/>
  <c r="L1963" i="11" a="1"/>
  <c r="L1963" i="11" s="1"/>
  <c r="L1964" i="11" a="1"/>
  <c r="L1964" i="11" s="1"/>
  <c r="L1966" i="11" a="1"/>
  <c r="L1966" i="11" s="1"/>
  <c r="L1967" i="11" a="1"/>
  <c r="L1967" i="11" s="1"/>
  <c r="L1969" i="11" a="1"/>
  <c r="L1969" i="11" s="1"/>
  <c r="L1970" i="11" a="1"/>
  <c r="L1970" i="11" s="1"/>
  <c r="L1973" i="11" a="1"/>
  <c r="L1973" i="11" s="1"/>
  <c r="L1975" i="11" a="1"/>
  <c r="L1975" i="11" s="1"/>
  <c r="L1976" i="11" a="1"/>
  <c r="L1976" i="11" s="1"/>
  <c r="L1979" i="11" a="1"/>
  <c r="L1979" i="11" s="1"/>
  <c r="L1982" i="11" a="1"/>
  <c r="L1982" i="11" s="1"/>
  <c r="L1983" i="11" a="1"/>
  <c r="L1983" i="11" s="1"/>
  <c r="L1984" i="11" a="1"/>
  <c r="L1984" i="11" s="1"/>
  <c r="L1985" i="11" a="1"/>
  <c r="L1985" i="11" s="1"/>
  <c r="L1986" i="11" a="1"/>
  <c r="L1986" i="11" s="1"/>
  <c r="L1989" i="11" a="1"/>
  <c r="L1989" i="11" s="1"/>
  <c r="L1990" i="11" a="1"/>
  <c r="L1990" i="11" s="1"/>
  <c r="L1991" i="11" a="1"/>
  <c r="L1991" i="11" s="1"/>
  <c r="L1996" i="11" a="1"/>
  <c r="L1996" i="11" s="1"/>
  <c r="L1997" i="11" a="1"/>
  <c r="L1997" i="11" s="1"/>
  <c r="L2002" i="11" a="1"/>
  <c r="L2002" i="11" s="1"/>
  <c r="L2003" i="11" a="1"/>
  <c r="L2003" i="11" s="1"/>
  <c r="L2008" i="11" a="1"/>
  <c r="L2008" i="11" s="1"/>
  <c r="L2009" i="11" a="1"/>
  <c r="L2009" i="11" s="1"/>
  <c r="L2014" i="11" a="1"/>
  <c r="L2014" i="11" s="1"/>
  <c r="L2015" i="11" a="1"/>
  <c r="L2015" i="11" s="1"/>
  <c r="L2022" i="11" a="1"/>
  <c r="L2022" i="11" s="1"/>
  <c r="A4" i="14"/>
  <c r="A3" i="14"/>
  <c r="A2" i="14"/>
  <c r="B16" i="12"/>
  <c r="H16" i="12"/>
  <c r="L16" i="12"/>
  <c r="B5" i="12"/>
  <c r="H5" i="12"/>
  <c r="B14" i="12"/>
  <c r="H14" i="12"/>
  <c r="B11" i="12"/>
  <c r="H11" i="12"/>
  <c r="B13" i="12"/>
  <c r="H13" i="12"/>
  <c r="J13" i="12" s="1"/>
  <c r="B7" i="12"/>
  <c r="H7" i="12"/>
  <c r="B6" i="12"/>
  <c r="H6" i="12"/>
  <c r="I6" i="12" s="1"/>
  <c r="B12" i="12"/>
  <c r="H12" i="12"/>
  <c r="B15" i="12"/>
  <c r="H15" i="12"/>
  <c r="L15" i="12"/>
  <c r="B62" i="12"/>
  <c r="B134" i="12"/>
  <c r="H134" i="12"/>
  <c r="J134" i="12" s="1"/>
  <c r="K134" i="12" s="1"/>
  <c r="L134" i="12"/>
  <c r="B27" i="12"/>
  <c r="B24" i="12"/>
  <c r="B28" i="12"/>
  <c r="B26" i="12"/>
  <c r="B30" i="12"/>
  <c r="B31" i="12"/>
  <c r="H27" i="12"/>
  <c r="J27" i="12" s="1"/>
  <c r="H24" i="12"/>
  <c r="I24" i="12" s="1"/>
  <c r="H28" i="12"/>
  <c r="H26" i="12"/>
  <c r="H30" i="12"/>
  <c r="H31" i="12"/>
  <c r="L30" i="12"/>
  <c r="L31" i="12"/>
  <c r="B106" i="12"/>
  <c r="B101" i="12"/>
  <c r="B107" i="12"/>
  <c r="B103" i="12"/>
  <c r="B114" i="12"/>
  <c r="B115" i="12"/>
  <c r="H106" i="12"/>
  <c r="H101" i="12"/>
  <c r="J101" i="12" s="1"/>
  <c r="K101" i="12" s="1"/>
  <c r="H107" i="12"/>
  <c r="H103" i="12"/>
  <c r="I103" i="12" s="1"/>
  <c r="H114" i="12"/>
  <c r="I114" i="12" s="1"/>
  <c r="H115" i="12"/>
  <c r="L114" i="12"/>
  <c r="L115" i="12"/>
  <c r="B76" i="12"/>
  <c r="B74" i="12"/>
  <c r="B78" i="12"/>
  <c r="B75" i="12"/>
  <c r="B79" i="12"/>
  <c r="B80" i="12"/>
  <c r="H76" i="12"/>
  <c r="J76" i="12" s="1"/>
  <c r="K76" i="12" s="1"/>
  <c r="H74" i="12"/>
  <c r="H78" i="12"/>
  <c r="I78" i="12" s="1"/>
  <c r="H75" i="12"/>
  <c r="J75" i="12" s="1"/>
  <c r="K75" i="12" s="1"/>
  <c r="H79" i="12"/>
  <c r="H80" i="12"/>
  <c r="L79" i="12"/>
  <c r="L80" i="12"/>
  <c r="B59" i="12"/>
  <c r="B57" i="12"/>
  <c r="B60" i="12"/>
  <c r="B58" i="12"/>
  <c r="B65" i="12"/>
  <c r="B66" i="12"/>
  <c r="H59" i="12"/>
  <c r="H57" i="12"/>
  <c r="H60" i="12"/>
  <c r="H58" i="12"/>
  <c r="H65" i="12"/>
  <c r="I65" i="12" s="1"/>
  <c r="H66" i="12"/>
  <c r="J66" i="12" s="1"/>
  <c r="K66" i="12" s="1"/>
  <c r="L65" i="12"/>
  <c r="L66" i="12"/>
  <c r="B45" i="12"/>
  <c r="B43" i="12"/>
  <c r="B46" i="12"/>
  <c r="B44" i="12"/>
  <c r="B47" i="12"/>
  <c r="B48" i="12"/>
  <c r="H45" i="12"/>
  <c r="J45" i="12" s="1"/>
  <c r="H43" i="12"/>
  <c r="H46" i="12"/>
  <c r="H44" i="12"/>
  <c r="H47" i="12"/>
  <c r="I47" i="12" s="1"/>
  <c r="H48" i="12"/>
  <c r="I48" i="12" s="1"/>
  <c r="L47" i="12"/>
  <c r="L48" i="12"/>
  <c r="B140" i="12"/>
  <c r="B138" i="12"/>
  <c r="B141" i="12"/>
  <c r="B139" i="12"/>
  <c r="B142" i="12"/>
  <c r="B143" i="12"/>
  <c r="H140" i="12"/>
  <c r="H138" i="12"/>
  <c r="J138" i="12" s="1"/>
  <c r="H141" i="12"/>
  <c r="J141" i="12" s="1"/>
  <c r="K141" i="12" s="1"/>
  <c r="H139" i="12"/>
  <c r="I139" i="12" s="1"/>
  <c r="H142" i="12"/>
  <c r="H143" i="12"/>
  <c r="L142" i="12"/>
  <c r="L143" i="12"/>
  <c r="L41" i="12"/>
  <c r="L42" i="12"/>
  <c r="L67" i="12"/>
  <c r="L72" i="12"/>
  <c r="L49" i="12"/>
  <c r="L54" i="12"/>
  <c r="L55" i="12"/>
  <c r="L56" i="12"/>
  <c r="L73" i="12"/>
  <c r="L89" i="12"/>
  <c r="L90" i="12"/>
  <c r="L92" i="12"/>
  <c r="L93" i="12"/>
  <c r="L85" i="12"/>
  <c r="L81" i="12"/>
  <c r="L137" i="12"/>
  <c r="L144" i="12"/>
  <c r="L147" i="12"/>
  <c r="L131" i="12"/>
  <c r="L97" i="12"/>
  <c r="L98" i="12"/>
  <c r="L127" i="12"/>
  <c r="L116" i="12"/>
  <c r="L120" i="12"/>
  <c r="L122" i="12"/>
  <c r="L124" i="12"/>
  <c r="L125" i="12"/>
  <c r="L126" i="12"/>
  <c r="L22" i="12"/>
  <c r="L23" i="12"/>
  <c r="L32" i="12"/>
  <c r="L34" i="12"/>
  <c r="L35" i="12"/>
  <c r="L36" i="12"/>
  <c r="H41" i="12"/>
  <c r="I41" i="12" s="1"/>
  <c r="H42" i="12"/>
  <c r="J42" i="12" s="1"/>
  <c r="H67" i="12"/>
  <c r="J67" i="12" s="1"/>
  <c r="H70" i="12"/>
  <c r="H69" i="12"/>
  <c r="H71" i="12"/>
  <c r="H68" i="12"/>
  <c r="I68" i="12" s="1"/>
  <c r="H72" i="12"/>
  <c r="I72" i="12" s="1"/>
  <c r="H49" i="12"/>
  <c r="J49" i="12" s="1"/>
  <c r="H52" i="12"/>
  <c r="H50" i="12"/>
  <c r="I50" i="12" s="1"/>
  <c r="H53" i="12"/>
  <c r="J53" i="12" s="1"/>
  <c r="H51" i="12"/>
  <c r="H54" i="12"/>
  <c r="H55" i="12"/>
  <c r="H56" i="12"/>
  <c r="J56" i="12" s="1"/>
  <c r="K56" i="12" s="1"/>
  <c r="H62" i="12"/>
  <c r="H61" i="12"/>
  <c r="J61" i="12" s="1"/>
  <c r="H73" i="12"/>
  <c r="J73" i="12" s="1"/>
  <c r="H89" i="12"/>
  <c r="J89" i="12" s="1"/>
  <c r="K89" i="12" s="1"/>
  <c r="H90" i="12"/>
  <c r="H91" i="12"/>
  <c r="I91" i="12" s="1"/>
  <c r="H92" i="12"/>
  <c r="J92" i="12" s="1"/>
  <c r="H93" i="12"/>
  <c r="J93" i="12" s="1"/>
  <c r="K93" i="12" s="1"/>
  <c r="H94" i="12"/>
  <c r="I94" i="12" s="1"/>
  <c r="H96" i="12"/>
  <c r="J96" i="12" s="1"/>
  <c r="H95" i="12"/>
  <c r="J95" i="12" s="1"/>
  <c r="H85" i="12"/>
  <c r="H86" i="12"/>
  <c r="J86" i="12" s="1"/>
  <c r="H88" i="12"/>
  <c r="H87" i="12"/>
  <c r="H81" i="12"/>
  <c r="I81" i="12" s="1"/>
  <c r="H82" i="12"/>
  <c r="J82" i="12" s="1"/>
  <c r="H84" i="12"/>
  <c r="H83" i="12"/>
  <c r="H77" i="12"/>
  <c r="H137" i="12"/>
  <c r="H144" i="12"/>
  <c r="H145" i="12"/>
  <c r="I145" i="12" s="1"/>
  <c r="H147" i="12"/>
  <c r="H146" i="12"/>
  <c r="J146" i="12" s="1"/>
  <c r="K146" i="12" s="1"/>
  <c r="H131" i="12"/>
  <c r="H132" i="12"/>
  <c r="H133" i="12"/>
  <c r="J133" i="12" s="1"/>
  <c r="K133" i="12" s="1"/>
  <c r="H97" i="12"/>
  <c r="H98" i="12"/>
  <c r="H127" i="12"/>
  <c r="H130" i="12"/>
  <c r="J130" i="12" s="1"/>
  <c r="K130" i="12" s="1"/>
  <c r="H129" i="12"/>
  <c r="H116" i="12"/>
  <c r="H119" i="12"/>
  <c r="H118" i="12"/>
  <c r="I118" i="12" s="1"/>
  <c r="H120" i="12"/>
  <c r="H122" i="12"/>
  <c r="H123" i="12"/>
  <c r="H124" i="12"/>
  <c r="J124" i="12" s="1"/>
  <c r="K124" i="12" s="1"/>
  <c r="H125" i="12"/>
  <c r="J125" i="12" s="1"/>
  <c r="K125" i="12" s="1"/>
  <c r="H126" i="12"/>
  <c r="H99" i="12"/>
  <c r="I99" i="12" s="1"/>
  <c r="H100" i="12"/>
  <c r="H108" i="12"/>
  <c r="I108" i="12" s="1"/>
  <c r="H113" i="12"/>
  <c r="I113" i="12" s="1"/>
  <c r="H112" i="12"/>
  <c r="H109" i="12"/>
  <c r="J109" i="12" s="1"/>
  <c r="K109" i="12" s="1"/>
  <c r="H110" i="12"/>
  <c r="H111" i="12"/>
  <c r="J111" i="12" s="1"/>
  <c r="H104" i="12"/>
  <c r="H105" i="12"/>
  <c r="H22" i="12"/>
  <c r="H23" i="12"/>
  <c r="H32" i="12"/>
  <c r="H33" i="12"/>
  <c r="H34" i="12"/>
  <c r="J34" i="12" s="1"/>
  <c r="H35" i="12"/>
  <c r="J35" i="12" s="1"/>
  <c r="H36" i="12"/>
  <c r="H25" i="12"/>
  <c r="J25" i="12" s="1"/>
  <c r="H29" i="12"/>
  <c r="H20" i="12"/>
  <c r="H21" i="12"/>
  <c r="H177" i="12"/>
  <c r="J177" i="12" s="1"/>
  <c r="K177" i="12" s="1"/>
  <c r="H178" i="12"/>
  <c r="I178" i="12" s="1"/>
  <c r="H175" i="12"/>
  <c r="I175" i="12" s="1"/>
  <c r="H170" i="12"/>
  <c r="I170" i="12" s="1"/>
  <c r="H168" i="12"/>
  <c r="H167" i="12"/>
  <c r="J167" i="12" s="1"/>
  <c r="H148" i="12"/>
  <c r="H2" i="12"/>
  <c r="H152" i="12"/>
  <c r="I152" i="12" s="1"/>
  <c r="H151" i="12"/>
  <c r="J151" i="12" s="1"/>
  <c r="K151" i="12" s="1"/>
  <c r="H19" i="12"/>
  <c r="J19" i="12" s="1"/>
  <c r="H17" i="12"/>
  <c r="H18" i="12"/>
  <c r="I18" i="12" s="1"/>
  <c r="H10" i="12"/>
  <c r="H8" i="12"/>
  <c r="H9" i="12"/>
  <c r="I9" i="12" s="1"/>
  <c r="H154" i="12"/>
  <c r="I154" i="12" s="1"/>
  <c r="H169" i="12"/>
  <c r="H176" i="12"/>
  <c r="I176" i="12" s="1"/>
  <c r="H156" i="12"/>
  <c r="I156" i="12" s="1"/>
  <c r="H157" i="12"/>
  <c r="H158" i="12"/>
  <c r="H153" i="12"/>
  <c r="J153" i="12" s="1"/>
  <c r="H173" i="12"/>
  <c r="I173" i="12" s="1"/>
  <c r="H174" i="12"/>
  <c r="J174" i="12" s="1"/>
  <c r="H171" i="12"/>
  <c r="H172" i="12"/>
  <c r="H149" i="12"/>
  <c r="I149" i="12" s="1"/>
  <c r="B145" i="12"/>
  <c r="B147" i="12"/>
  <c r="B146" i="12"/>
  <c r="B33" i="12"/>
  <c r="B34" i="12"/>
  <c r="B123" i="12"/>
  <c r="B124" i="12"/>
  <c r="B91" i="12"/>
  <c r="B92" i="12"/>
  <c r="B50" i="12"/>
  <c r="B52" i="12"/>
  <c r="B53" i="12"/>
  <c r="B51" i="12"/>
  <c r="B54" i="12"/>
  <c r="B55" i="12"/>
  <c r="B36" i="12"/>
  <c r="B126" i="12"/>
  <c r="B19" i="12"/>
  <c r="B17" i="12"/>
  <c r="B18" i="12"/>
  <c r="B70" i="12"/>
  <c r="B69" i="12"/>
  <c r="B71" i="12"/>
  <c r="B68" i="12"/>
  <c r="B72" i="12"/>
  <c r="B49" i="12"/>
  <c r="B56" i="12"/>
  <c r="B61" i="12"/>
  <c r="B73" i="12"/>
  <c r="B89" i="12"/>
  <c r="B90" i="12"/>
  <c r="B93" i="12"/>
  <c r="B94" i="12"/>
  <c r="B96" i="12"/>
  <c r="B95" i="12"/>
  <c r="B85" i="12"/>
  <c r="B86" i="12"/>
  <c r="B88" i="12"/>
  <c r="B87" i="12"/>
  <c r="B81" i="12"/>
  <c r="B82" i="12"/>
  <c r="B84" i="12"/>
  <c r="B83" i="12"/>
  <c r="B77" i="12"/>
  <c r="B137" i="12"/>
  <c r="B144" i="12"/>
  <c r="B131" i="12"/>
  <c r="B132" i="12"/>
  <c r="B133" i="12"/>
  <c r="B97" i="12"/>
  <c r="B98" i="12"/>
  <c r="B127" i="12"/>
  <c r="B130" i="12"/>
  <c r="B129" i="12"/>
  <c r="B116" i="12"/>
  <c r="B119" i="12"/>
  <c r="B118" i="12"/>
  <c r="B120" i="12"/>
  <c r="B122" i="12"/>
  <c r="B125" i="12"/>
  <c r="B99" i="12"/>
  <c r="B100" i="12"/>
  <c r="B108" i="12"/>
  <c r="B113" i="12"/>
  <c r="B112" i="12"/>
  <c r="B109" i="12"/>
  <c r="B110" i="12"/>
  <c r="B111" i="12"/>
  <c r="B104" i="12"/>
  <c r="B105" i="12"/>
  <c r="B22" i="12"/>
  <c r="B23" i="12"/>
  <c r="B32" i="12"/>
  <c r="B35" i="12"/>
  <c r="B25" i="12"/>
  <c r="B29" i="12"/>
  <c r="B20" i="12"/>
  <c r="B21" i="12"/>
  <c r="B177" i="12"/>
  <c r="B178" i="12"/>
  <c r="B175" i="12"/>
  <c r="B170" i="12"/>
  <c r="B168" i="12"/>
  <c r="B167" i="12"/>
  <c r="B148" i="12"/>
  <c r="B2" i="12"/>
  <c r="B152" i="12"/>
  <c r="B151" i="12"/>
  <c r="B10" i="12"/>
  <c r="B8" i="12"/>
  <c r="B9" i="12"/>
  <c r="B154" i="12"/>
  <c r="B169" i="12"/>
  <c r="B176" i="12"/>
  <c r="B156" i="12"/>
  <c r="B157" i="12"/>
  <c r="B158" i="12"/>
  <c r="B153" i="12"/>
  <c r="B173" i="12"/>
  <c r="B174" i="12"/>
  <c r="B171" i="12"/>
  <c r="B172" i="12"/>
  <c r="B149" i="12"/>
  <c r="J118" i="12"/>
  <c r="K118" i="12" s="1"/>
  <c r="H1983" i="11"/>
  <c r="J1983" i="11" s="1"/>
  <c r="U2" i="14"/>
  <c r="S2" i="14"/>
  <c r="B41" i="12"/>
  <c r="B42" i="12"/>
  <c r="B67" i="12"/>
  <c r="H2" i="11"/>
  <c r="I2" i="11" s="1"/>
  <c r="H3" i="11"/>
  <c r="J3" i="11" s="1"/>
  <c r="K3" i="11" s="1"/>
  <c r="H4" i="11"/>
  <c r="J4" i="11" s="1"/>
  <c r="K4" i="11" s="1"/>
  <c r="H5" i="11"/>
  <c r="H6" i="11"/>
  <c r="H7" i="11"/>
  <c r="I7" i="11" s="1"/>
  <c r="H8" i="11"/>
  <c r="I8" i="11" s="1"/>
  <c r="H9" i="11"/>
  <c r="J9" i="11" s="1"/>
  <c r="H10" i="11"/>
  <c r="H11" i="11"/>
  <c r="H12" i="11"/>
  <c r="H13" i="11"/>
  <c r="H14" i="11"/>
  <c r="I14" i="11" s="1"/>
  <c r="H15" i="11"/>
  <c r="H16" i="11"/>
  <c r="I16" i="11" s="1"/>
  <c r="H17" i="11"/>
  <c r="I17" i="11" s="1"/>
  <c r="H18" i="11"/>
  <c r="H19" i="11"/>
  <c r="I19" i="11" s="1"/>
  <c r="H20" i="11"/>
  <c r="H21" i="11"/>
  <c r="H22" i="11"/>
  <c r="H23" i="11"/>
  <c r="I23" i="11" s="1"/>
  <c r="H24" i="11"/>
  <c r="H25" i="11"/>
  <c r="H26" i="11"/>
  <c r="H27" i="11"/>
  <c r="J27" i="11" s="1"/>
  <c r="K27" i="11" s="1"/>
  <c r="H28" i="11"/>
  <c r="H29" i="11"/>
  <c r="I29" i="11" s="1"/>
  <c r="H30" i="11"/>
  <c r="I30" i="11" s="1"/>
  <c r="H31" i="11"/>
  <c r="J31" i="11" s="1"/>
  <c r="K31" i="11" s="1"/>
  <c r="H32" i="11"/>
  <c r="J32" i="11" s="1"/>
  <c r="K32" i="11" s="1"/>
  <c r="H33" i="11"/>
  <c r="J33" i="11" s="1"/>
  <c r="K33" i="11" s="1"/>
  <c r="H34" i="11"/>
  <c r="I34" i="11" s="1"/>
  <c r="H35" i="11"/>
  <c r="J35" i="11" s="1"/>
  <c r="K35" i="11" s="1"/>
  <c r="H36" i="11"/>
  <c r="J36" i="11" s="1"/>
  <c r="H37" i="11"/>
  <c r="J37" i="11" s="1"/>
  <c r="K37" i="11" s="1"/>
  <c r="H38" i="11"/>
  <c r="H39" i="11"/>
  <c r="J39" i="11" s="1"/>
  <c r="K39" i="11" s="1"/>
  <c r="H40" i="11"/>
  <c r="I40" i="11" s="1"/>
  <c r="H41" i="11"/>
  <c r="H42" i="11"/>
  <c r="H43" i="11"/>
  <c r="J43" i="11" s="1"/>
  <c r="K43" i="11" s="1"/>
  <c r="H44" i="11"/>
  <c r="H45" i="11"/>
  <c r="I45" i="11" s="1"/>
  <c r="H46" i="11"/>
  <c r="I46" i="11" s="1"/>
  <c r="H47" i="11"/>
  <c r="J47" i="11" s="1"/>
  <c r="K47" i="11" s="1"/>
  <c r="H48" i="11"/>
  <c r="H49" i="11"/>
  <c r="J49" i="11" s="1"/>
  <c r="H50" i="11"/>
  <c r="I50" i="11" s="1"/>
  <c r="H51" i="11"/>
  <c r="I51" i="11" s="1"/>
  <c r="H52" i="11"/>
  <c r="J52" i="11" s="1"/>
  <c r="K52" i="11" s="1"/>
  <c r="H53" i="11"/>
  <c r="H54" i="11"/>
  <c r="H55" i="11"/>
  <c r="I55" i="11" s="1"/>
  <c r="H56" i="11"/>
  <c r="H57" i="11"/>
  <c r="H58" i="11"/>
  <c r="J58" i="11" s="1"/>
  <c r="K58" i="11" s="1"/>
  <c r="H59" i="11"/>
  <c r="I59" i="11" s="1"/>
  <c r="H60" i="11"/>
  <c r="H61" i="11"/>
  <c r="J61" i="11" s="1"/>
  <c r="H62" i="11"/>
  <c r="H63" i="11"/>
  <c r="I63" i="11" s="1"/>
  <c r="H64" i="11"/>
  <c r="J64" i="11" s="1"/>
  <c r="K64" i="11" s="1"/>
  <c r="H65" i="11"/>
  <c r="J65" i="11" s="1"/>
  <c r="H66" i="11"/>
  <c r="H67" i="11"/>
  <c r="J67" i="11" s="1"/>
  <c r="H68" i="11"/>
  <c r="H69" i="11"/>
  <c r="H70" i="11"/>
  <c r="H71" i="11"/>
  <c r="I71" i="11" s="1"/>
  <c r="H72" i="11"/>
  <c r="H73" i="11"/>
  <c r="J73" i="11" s="1"/>
  <c r="H74" i="11"/>
  <c r="J74" i="11" s="1"/>
  <c r="K74" i="11" s="1"/>
  <c r="H75" i="11"/>
  <c r="J75" i="11" s="1"/>
  <c r="H76" i="11"/>
  <c r="J76" i="11" s="1"/>
  <c r="H77" i="11"/>
  <c r="J77" i="11" s="1"/>
  <c r="K77" i="11" s="1"/>
  <c r="H78" i="11"/>
  <c r="I78" i="11" s="1"/>
  <c r="H79" i="11"/>
  <c r="H80" i="11"/>
  <c r="J80" i="11" s="1"/>
  <c r="H81" i="11"/>
  <c r="H82" i="11"/>
  <c r="H83" i="11"/>
  <c r="H84" i="11"/>
  <c r="J84" i="11" s="1"/>
  <c r="K84" i="11" s="1"/>
  <c r="H85" i="11"/>
  <c r="H86" i="11"/>
  <c r="H87" i="11"/>
  <c r="J87" i="11" s="1"/>
  <c r="K87" i="11" s="1"/>
  <c r="H88" i="11"/>
  <c r="H89" i="11"/>
  <c r="I89" i="11" s="1"/>
  <c r="H90" i="11"/>
  <c r="J90" i="11" s="1"/>
  <c r="K90" i="11" s="1"/>
  <c r="H91" i="11"/>
  <c r="J91" i="11" s="1"/>
  <c r="K91" i="11" s="1"/>
  <c r="H92" i="11"/>
  <c r="J92" i="11" s="1"/>
  <c r="K92" i="11" s="1"/>
  <c r="H93" i="11"/>
  <c r="J93" i="11" s="1"/>
  <c r="K93" i="11" s="1"/>
  <c r="H94" i="11"/>
  <c r="J94" i="11" s="1"/>
  <c r="H95" i="11"/>
  <c r="I95" i="11" s="1"/>
  <c r="H96" i="11"/>
  <c r="I96" i="11" s="1"/>
  <c r="H97" i="11"/>
  <c r="H98" i="11"/>
  <c r="H99" i="11"/>
  <c r="H100" i="11"/>
  <c r="I100" i="11" s="1"/>
  <c r="H101" i="11"/>
  <c r="H102" i="11"/>
  <c r="H103" i="11"/>
  <c r="H104" i="11"/>
  <c r="H105" i="11"/>
  <c r="J105" i="11" s="1"/>
  <c r="H106" i="11"/>
  <c r="H107" i="11"/>
  <c r="I107" i="11" s="1"/>
  <c r="H108" i="11"/>
  <c r="I108" i="11" s="1"/>
  <c r="H109" i="11"/>
  <c r="H110" i="11"/>
  <c r="I110" i="11" s="1"/>
  <c r="H111" i="11"/>
  <c r="J111" i="11" s="1"/>
  <c r="K111" i="11" s="1"/>
  <c r="H112" i="11"/>
  <c r="J112" i="11" s="1"/>
  <c r="K112" i="11" s="1"/>
  <c r="H113" i="11"/>
  <c r="H114" i="11"/>
  <c r="I114" i="11" s="1"/>
  <c r="H115" i="11"/>
  <c r="J115" i="11" s="1"/>
  <c r="H116" i="11"/>
  <c r="I116" i="11" s="1"/>
  <c r="H117" i="11"/>
  <c r="H118" i="11"/>
  <c r="H119" i="11"/>
  <c r="H120" i="11"/>
  <c r="H121" i="11"/>
  <c r="H122" i="11"/>
  <c r="I122" i="11" s="1"/>
  <c r="H123" i="11"/>
  <c r="I123" i="11" s="1"/>
  <c r="H124" i="11"/>
  <c r="I124" i="11" s="1"/>
  <c r="H125" i="11"/>
  <c r="J125" i="11" s="1"/>
  <c r="K125" i="11" s="1"/>
  <c r="H126" i="11"/>
  <c r="J126" i="11" s="1"/>
  <c r="H127" i="11"/>
  <c r="H128" i="11"/>
  <c r="J128" i="11" s="1"/>
  <c r="K128" i="11" s="1"/>
  <c r="H129" i="11"/>
  <c r="J129" i="11" s="1"/>
  <c r="H130" i="11"/>
  <c r="H131" i="11"/>
  <c r="J131" i="11" s="1"/>
  <c r="H132" i="11"/>
  <c r="I132" i="11" s="1"/>
  <c r="H133" i="11"/>
  <c r="H134" i="11"/>
  <c r="H135" i="11"/>
  <c r="J135" i="11" s="1"/>
  <c r="K135" i="11" s="1"/>
  <c r="H136" i="11"/>
  <c r="J136" i="11" s="1"/>
  <c r="K136" i="11" s="1"/>
  <c r="H137" i="11"/>
  <c r="I137" i="11" s="1"/>
  <c r="H138" i="11"/>
  <c r="H139" i="11"/>
  <c r="I139" i="11" s="1"/>
  <c r="H140" i="11"/>
  <c r="H141" i="11"/>
  <c r="I141" i="11" s="1"/>
  <c r="H142" i="11"/>
  <c r="H143" i="11"/>
  <c r="H144" i="11"/>
  <c r="J144" i="11" s="1"/>
  <c r="K144" i="11" s="1"/>
  <c r="H145" i="11"/>
  <c r="J145" i="11" s="1"/>
  <c r="H146" i="11"/>
  <c r="H147" i="11"/>
  <c r="I147" i="11" s="1"/>
  <c r="H148" i="11"/>
  <c r="J148" i="11" s="1"/>
  <c r="H149" i="11"/>
  <c r="H150" i="11"/>
  <c r="H151" i="11"/>
  <c r="I151" i="11" s="1"/>
  <c r="H152" i="11"/>
  <c r="H153" i="11"/>
  <c r="J153" i="11" s="1"/>
  <c r="K153" i="11" s="1"/>
  <c r="H154" i="11"/>
  <c r="H155" i="11"/>
  <c r="I155" i="11" s="1"/>
  <c r="H156" i="11"/>
  <c r="I156" i="11" s="1"/>
  <c r="H157" i="11"/>
  <c r="I157" i="11" s="1"/>
  <c r="H158" i="11"/>
  <c r="I158" i="11" s="1"/>
  <c r="H159" i="11"/>
  <c r="H160" i="11"/>
  <c r="J160" i="11" s="1"/>
  <c r="K160" i="11" s="1"/>
  <c r="H161" i="11"/>
  <c r="H162" i="11"/>
  <c r="J162" i="11" s="1"/>
  <c r="K162" i="11" s="1"/>
  <c r="H163" i="11"/>
  <c r="H164" i="11"/>
  <c r="J164" i="11" s="1"/>
  <c r="K164" i="11" s="1"/>
  <c r="H165" i="11"/>
  <c r="H166" i="11"/>
  <c r="H167" i="11"/>
  <c r="I167" i="11" s="1"/>
  <c r="H168" i="11"/>
  <c r="J168" i="11" s="1"/>
  <c r="H169" i="11"/>
  <c r="J169" i="11" s="1"/>
  <c r="H170" i="11"/>
  <c r="I170" i="11" s="1"/>
  <c r="H171" i="11"/>
  <c r="H172" i="11"/>
  <c r="H173" i="11"/>
  <c r="J173" i="11" s="1"/>
  <c r="K173" i="11" s="1"/>
  <c r="H174" i="11"/>
  <c r="J174" i="11" s="1"/>
  <c r="K174" i="11" s="1"/>
  <c r="H175" i="11"/>
  <c r="H176" i="11"/>
  <c r="H177" i="11"/>
  <c r="H178" i="11"/>
  <c r="J178" i="11" s="1"/>
  <c r="K178" i="11" s="1"/>
  <c r="H179" i="11"/>
  <c r="H180" i="11"/>
  <c r="H181" i="11"/>
  <c r="H182" i="11"/>
  <c r="H183" i="11"/>
  <c r="I183" i="11" s="1"/>
  <c r="H184" i="11"/>
  <c r="H185" i="11"/>
  <c r="H186" i="11"/>
  <c r="H187" i="11"/>
  <c r="H188" i="11"/>
  <c r="H189" i="11"/>
  <c r="H190" i="11"/>
  <c r="J190" i="11" s="1"/>
  <c r="K190" i="11" s="1"/>
  <c r="H191" i="11"/>
  <c r="H192" i="11"/>
  <c r="I192" i="11" s="1"/>
  <c r="H193" i="11"/>
  <c r="H194" i="11"/>
  <c r="J194" i="11" s="1"/>
  <c r="K194" i="11" s="1"/>
  <c r="H195" i="11"/>
  <c r="H196" i="11"/>
  <c r="I196" i="11" s="1"/>
  <c r="H197" i="11"/>
  <c r="H198" i="11"/>
  <c r="H199" i="11"/>
  <c r="I199" i="11" s="1"/>
  <c r="H200" i="11"/>
  <c r="I200" i="11" s="1"/>
  <c r="H201" i="11"/>
  <c r="I201" i="11" s="1"/>
  <c r="H202" i="11"/>
  <c r="J202" i="11" s="1"/>
  <c r="K202" i="11" s="1"/>
  <c r="H203" i="11"/>
  <c r="J203" i="11" s="1"/>
  <c r="H204" i="11"/>
  <c r="H205" i="11"/>
  <c r="H206" i="11"/>
  <c r="I206" i="11" s="1"/>
  <c r="H207" i="11"/>
  <c r="I207" i="11" s="1"/>
  <c r="H208" i="11"/>
  <c r="I208" i="11" s="1"/>
  <c r="H209" i="11"/>
  <c r="J209" i="11" s="1"/>
  <c r="K209" i="11" s="1"/>
  <c r="H210" i="11"/>
  <c r="I210" i="11" s="1"/>
  <c r="H211" i="11"/>
  <c r="I211" i="11" s="1"/>
  <c r="H212" i="11"/>
  <c r="I212" i="11" s="1"/>
  <c r="H213" i="11"/>
  <c r="H214" i="11"/>
  <c r="H215" i="11"/>
  <c r="H216" i="11"/>
  <c r="J216" i="11" s="1"/>
  <c r="K216" i="11" s="1"/>
  <c r="H217" i="11"/>
  <c r="I217" i="11" s="1"/>
  <c r="H218" i="11"/>
  <c r="I218" i="11" s="1"/>
  <c r="H219" i="11"/>
  <c r="H220" i="11"/>
  <c r="I220" i="11" s="1"/>
  <c r="H221" i="11"/>
  <c r="J221" i="11" s="1"/>
  <c r="H222" i="11"/>
  <c r="H223" i="11"/>
  <c r="J223" i="11" s="1"/>
  <c r="K223" i="11" s="1"/>
  <c r="H224" i="11"/>
  <c r="I224" i="11" s="1"/>
  <c r="H225" i="11"/>
  <c r="I225" i="11" s="1"/>
  <c r="H226" i="11"/>
  <c r="H227" i="11"/>
  <c r="I227" i="11" s="1"/>
  <c r="H228" i="11"/>
  <c r="I228" i="11" s="1"/>
  <c r="H229" i="11"/>
  <c r="H230" i="11"/>
  <c r="H231" i="11"/>
  <c r="I231" i="11" s="1"/>
  <c r="H232" i="11"/>
  <c r="H233" i="11"/>
  <c r="H234" i="11"/>
  <c r="I234" i="11" s="1"/>
  <c r="H235" i="11"/>
  <c r="H236" i="11"/>
  <c r="J236" i="11" s="1"/>
  <c r="K236" i="11" s="1"/>
  <c r="H237" i="11"/>
  <c r="I237" i="11" s="1"/>
  <c r="H238" i="11"/>
  <c r="J238" i="11" s="1"/>
  <c r="K238" i="11" s="1"/>
  <c r="H239" i="11"/>
  <c r="H240" i="11"/>
  <c r="I240" i="11" s="1"/>
  <c r="H241" i="11"/>
  <c r="H242" i="11"/>
  <c r="H243" i="11"/>
  <c r="I243" i="11" s="1"/>
  <c r="H244" i="11"/>
  <c r="I244" i="11" s="1"/>
  <c r="H245" i="11"/>
  <c r="H246" i="11"/>
  <c r="H247" i="11"/>
  <c r="H248" i="11"/>
  <c r="H249" i="11"/>
  <c r="H250" i="11"/>
  <c r="H251" i="11"/>
  <c r="I251" i="11" s="1"/>
  <c r="H252" i="11"/>
  <c r="H253" i="11"/>
  <c r="I253" i="11" s="1"/>
  <c r="H254" i="11"/>
  <c r="I254" i="11" s="1"/>
  <c r="H255" i="11"/>
  <c r="J255" i="11" s="1"/>
  <c r="H256" i="11"/>
  <c r="I256" i="11" s="1"/>
  <c r="H257" i="11"/>
  <c r="I257" i="11" s="1"/>
  <c r="H258" i="11"/>
  <c r="H259" i="11"/>
  <c r="H260" i="11"/>
  <c r="H261" i="11"/>
  <c r="H262" i="11"/>
  <c r="H263" i="11"/>
  <c r="I263" i="11" s="1"/>
  <c r="H264" i="11"/>
  <c r="J264" i="11" s="1"/>
  <c r="K264" i="11" s="1"/>
  <c r="H265" i="11"/>
  <c r="H266" i="11"/>
  <c r="H267" i="11"/>
  <c r="I267" i="11" s="1"/>
  <c r="H268" i="11"/>
  <c r="H269" i="11"/>
  <c r="H270" i="11"/>
  <c r="I270" i="11" s="1"/>
  <c r="H271" i="11"/>
  <c r="H272" i="11"/>
  <c r="H273" i="11"/>
  <c r="H274" i="11"/>
  <c r="H275" i="11"/>
  <c r="I275" i="11" s="1"/>
  <c r="H276" i="11"/>
  <c r="J276" i="11" s="1"/>
  <c r="H277" i="11"/>
  <c r="J277" i="11" s="1"/>
  <c r="K277" i="11" s="1"/>
  <c r="H278" i="11"/>
  <c r="H279" i="11"/>
  <c r="J279" i="11" s="1"/>
  <c r="K279" i="11" s="1"/>
  <c r="H280" i="11"/>
  <c r="I280" i="11" s="1"/>
  <c r="H281" i="11"/>
  <c r="H282" i="11"/>
  <c r="J282" i="11" s="1"/>
  <c r="K282" i="11" s="1"/>
  <c r="T1522" i="4" s="1"/>
  <c r="H283" i="11"/>
  <c r="I283" i="11" s="1"/>
  <c r="H284" i="11"/>
  <c r="I284" i="11" s="1"/>
  <c r="H285" i="11"/>
  <c r="I285" i="11" s="1"/>
  <c r="H286" i="11"/>
  <c r="I286" i="11" s="1"/>
  <c r="H287" i="11"/>
  <c r="I287" i="11" s="1"/>
  <c r="H288" i="11"/>
  <c r="I288" i="11" s="1"/>
  <c r="H289" i="11"/>
  <c r="H290" i="11"/>
  <c r="I290" i="11" s="1"/>
  <c r="H291" i="11"/>
  <c r="H292" i="11"/>
  <c r="I292" i="11" s="1"/>
  <c r="H293" i="11"/>
  <c r="H294" i="11"/>
  <c r="H295" i="11"/>
  <c r="I295" i="11" s="1"/>
  <c r="H296" i="11"/>
  <c r="I296" i="11" s="1"/>
  <c r="H297" i="11"/>
  <c r="H298" i="11"/>
  <c r="H299" i="11"/>
  <c r="I299" i="11" s="1"/>
  <c r="H300" i="11"/>
  <c r="H301" i="11"/>
  <c r="H302" i="11"/>
  <c r="I302" i="11" s="1"/>
  <c r="H303" i="11"/>
  <c r="I303" i="11" s="1"/>
  <c r="H304" i="11"/>
  <c r="I304" i="11" s="1"/>
  <c r="H305" i="11"/>
  <c r="I305" i="11" s="1"/>
  <c r="H306" i="11"/>
  <c r="H307" i="11"/>
  <c r="J307" i="11" s="1"/>
  <c r="K307" i="11" s="1"/>
  <c r="H308" i="11"/>
  <c r="I308" i="11" s="1"/>
  <c r="H309" i="11"/>
  <c r="H310" i="11"/>
  <c r="H311" i="11"/>
  <c r="H312" i="11"/>
  <c r="H313" i="11"/>
  <c r="I313" i="11" s="1"/>
  <c r="H314" i="11"/>
  <c r="I314" i="11" s="1"/>
  <c r="H315" i="11"/>
  <c r="H316" i="11"/>
  <c r="H317" i="11"/>
  <c r="I317" i="11" s="1"/>
  <c r="H318" i="11"/>
  <c r="J318" i="11" s="1"/>
  <c r="K318" i="11" s="1"/>
  <c r="H319" i="11"/>
  <c r="J319" i="11" s="1"/>
  <c r="H320" i="11"/>
  <c r="H321" i="11"/>
  <c r="H322" i="11"/>
  <c r="H323" i="11"/>
  <c r="J323" i="11" s="1"/>
  <c r="K323" i="11" s="1"/>
  <c r="H324" i="11"/>
  <c r="J324" i="11" s="1"/>
  <c r="K324" i="11" s="1"/>
  <c r="H325" i="11"/>
  <c r="H326" i="11"/>
  <c r="H327" i="11"/>
  <c r="I327" i="11" s="1"/>
  <c r="H328" i="11"/>
  <c r="J328" i="11" s="1"/>
  <c r="K328" i="11" s="1"/>
  <c r="H329" i="11"/>
  <c r="H330" i="11"/>
  <c r="J330" i="11" s="1"/>
  <c r="H331" i="11"/>
  <c r="I331" i="11" s="1"/>
  <c r="H332" i="11"/>
  <c r="I332" i="11" s="1"/>
  <c r="H333" i="11"/>
  <c r="H334" i="11"/>
  <c r="I334" i="11" s="1"/>
  <c r="H335" i="11"/>
  <c r="I335" i="11" s="1"/>
  <c r="H336" i="11"/>
  <c r="J336" i="11" s="1"/>
  <c r="K336" i="11" s="1"/>
  <c r="H337" i="11"/>
  <c r="H338" i="11"/>
  <c r="J338" i="11" s="1"/>
  <c r="H339" i="11"/>
  <c r="I339" i="11" s="1"/>
  <c r="H340" i="11"/>
  <c r="I340" i="11" s="1"/>
  <c r="H341" i="11"/>
  <c r="H342" i="11"/>
  <c r="J342" i="11" s="1"/>
  <c r="K342" i="11" s="1"/>
  <c r="H343" i="11"/>
  <c r="I343" i="11" s="1"/>
  <c r="H344" i="11"/>
  <c r="J344" i="11" s="1"/>
  <c r="H345" i="11"/>
  <c r="J345" i="11" s="1"/>
  <c r="H346" i="11"/>
  <c r="I346" i="11" s="1"/>
  <c r="H347" i="11"/>
  <c r="J347" i="11" s="1"/>
  <c r="K347" i="11" s="1"/>
  <c r="H348" i="11"/>
  <c r="H349" i="11"/>
  <c r="H350" i="11"/>
  <c r="J350" i="11" s="1"/>
  <c r="H351" i="11"/>
  <c r="I351" i="11" s="1"/>
  <c r="H352" i="11"/>
  <c r="H353" i="11"/>
  <c r="I353" i="11" s="1"/>
  <c r="H354" i="11"/>
  <c r="H355" i="11"/>
  <c r="H356" i="11"/>
  <c r="H357" i="11"/>
  <c r="H358" i="11"/>
  <c r="H359" i="11"/>
  <c r="H360" i="11"/>
  <c r="J360" i="11" s="1"/>
  <c r="K360" i="11" s="1"/>
  <c r="H361" i="11"/>
  <c r="I361" i="11" s="1"/>
  <c r="H362" i="11"/>
  <c r="J362" i="11" s="1"/>
  <c r="H363" i="11"/>
  <c r="H364" i="11"/>
  <c r="H365" i="11"/>
  <c r="H366" i="11"/>
  <c r="J366" i="11" s="1"/>
  <c r="K366" i="11" s="1"/>
  <c r="H367" i="11"/>
  <c r="I367" i="11" s="1"/>
  <c r="H368" i="11"/>
  <c r="I368" i="11" s="1"/>
  <c r="H369" i="11"/>
  <c r="H370" i="11"/>
  <c r="H371" i="11"/>
  <c r="I371" i="11" s="1"/>
  <c r="H372" i="11"/>
  <c r="I372" i="11" s="1"/>
  <c r="H373" i="11"/>
  <c r="H374" i="11"/>
  <c r="H375" i="11"/>
  <c r="I375" i="11" s="1"/>
  <c r="H376" i="11"/>
  <c r="I376" i="11" s="1"/>
  <c r="H377" i="11"/>
  <c r="H378" i="11"/>
  <c r="J378" i="11" s="1"/>
  <c r="K378" i="11" s="1"/>
  <c r="H379" i="11"/>
  <c r="I379" i="11" s="1"/>
  <c r="H380" i="11"/>
  <c r="J380" i="11" s="1"/>
  <c r="K380" i="11" s="1"/>
  <c r="H381" i="11"/>
  <c r="H382" i="11"/>
  <c r="J382" i="11" s="1"/>
  <c r="K382" i="11" s="1"/>
  <c r="H383" i="11"/>
  <c r="J383" i="11" s="1"/>
  <c r="K383" i="11" s="1"/>
  <c r="H384" i="11"/>
  <c r="H385" i="11"/>
  <c r="J385" i="11" s="1"/>
  <c r="H386" i="11"/>
  <c r="J386" i="11" s="1"/>
  <c r="K386" i="11" s="1"/>
  <c r="H387" i="11"/>
  <c r="H388" i="11"/>
  <c r="H389" i="11"/>
  <c r="H390" i="11"/>
  <c r="H391" i="11"/>
  <c r="I391" i="11" s="1"/>
  <c r="H392" i="11"/>
  <c r="H393" i="11"/>
  <c r="H394" i="11"/>
  <c r="H395" i="11"/>
  <c r="H396" i="11"/>
  <c r="J396" i="11" s="1"/>
  <c r="H397" i="11"/>
  <c r="H398" i="11"/>
  <c r="I398" i="11" s="1"/>
  <c r="H399" i="11"/>
  <c r="H400" i="11"/>
  <c r="H401" i="11"/>
  <c r="H402" i="11"/>
  <c r="H403" i="11"/>
  <c r="H404" i="11"/>
  <c r="H405" i="11"/>
  <c r="H406" i="11"/>
  <c r="H407" i="11"/>
  <c r="H408" i="11"/>
  <c r="I408" i="11" s="1"/>
  <c r="H409" i="11"/>
  <c r="I409" i="11" s="1"/>
  <c r="H410" i="11"/>
  <c r="J410" i="11" s="1"/>
  <c r="H411" i="11"/>
  <c r="J411" i="11" s="1"/>
  <c r="H412" i="11"/>
  <c r="H413" i="11"/>
  <c r="I413" i="11" s="1"/>
  <c r="H414" i="11"/>
  <c r="I414" i="11" s="1"/>
  <c r="H415" i="11"/>
  <c r="H416" i="11"/>
  <c r="H417" i="11"/>
  <c r="H418" i="11"/>
  <c r="I418" i="11" s="1"/>
  <c r="H419" i="11"/>
  <c r="H420" i="11"/>
  <c r="H421" i="11"/>
  <c r="H422" i="11"/>
  <c r="H423" i="11"/>
  <c r="J423" i="11" s="1"/>
  <c r="K423" i="11" s="1"/>
  <c r="H424" i="11"/>
  <c r="I424" i="11" s="1"/>
  <c r="H425" i="11"/>
  <c r="I425" i="11" s="1"/>
  <c r="H426" i="11"/>
  <c r="J426" i="11" s="1"/>
  <c r="K426" i="11" s="1"/>
  <c r="H427" i="11"/>
  <c r="H428" i="11"/>
  <c r="I428" i="11" s="1"/>
  <c r="H429" i="11"/>
  <c r="I429" i="11" s="1"/>
  <c r="H430" i="11"/>
  <c r="I430" i="11" s="1"/>
  <c r="H431" i="11"/>
  <c r="I431" i="11" s="1"/>
  <c r="H432" i="11"/>
  <c r="I432" i="11" s="1"/>
  <c r="H433" i="11"/>
  <c r="H434" i="11"/>
  <c r="I434" i="11" s="1"/>
  <c r="H435" i="11"/>
  <c r="I435" i="11" s="1"/>
  <c r="H436" i="11"/>
  <c r="H437" i="11"/>
  <c r="H438" i="11"/>
  <c r="J438" i="11" s="1"/>
  <c r="K438" i="11" s="1"/>
  <c r="H439" i="11"/>
  <c r="H440" i="11"/>
  <c r="I440" i="11" s="1"/>
  <c r="H441" i="11"/>
  <c r="I441" i="11" s="1"/>
  <c r="H442" i="11"/>
  <c r="I442" i="11" s="1"/>
  <c r="H443" i="11"/>
  <c r="I443" i="11" s="1"/>
  <c r="H444" i="11"/>
  <c r="H445" i="11"/>
  <c r="J445" i="11" s="1"/>
  <c r="K445" i="11" s="1"/>
  <c r="H446" i="11"/>
  <c r="J446" i="11" s="1"/>
  <c r="K446" i="11" s="1"/>
  <c r="H447" i="11"/>
  <c r="H448" i="11"/>
  <c r="I448" i="11" s="1"/>
  <c r="H449" i="11"/>
  <c r="I449" i="11" s="1"/>
  <c r="H450" i="11"/>
  <c r="H451" i="11"/>
  <c r="H452" i="11"/>
  <c r="J452" i="11" s="1"/>
  <c r="K452" i="11" s="1"/>
  <c r="H453" i="11"/>
  <c r="H454" i="11"/>
  <c r="H455" i="11"/>
  <c r="J455" i="11" s="1"/>
  <c r="H456" i="11"/>
  <c r="I456" i="11" s="1"/>
  <c r="H457" i="11"/>
  <c r="I457" i="11" s="1"/>
  <c r="H458" i="11"/>
  <c r="J458" i="11" s="1"/>
  <c r="H459" i="11"/>
  <c r="I459" i="11" s="1"/>
  <c r="H460" i="11"/>
  <c r="I460" i="11" s="1"/>
  <c r="H461" i="11"/>
  <c r="I461" i="11" s="1"/>
  <c r="H462" i="11"/>
  <c r="I462" i="11" s="1"/>
  <c r="H463" i="11"/>
  <c r="I463" i="11" s="1"/>
  <c r="H464" i="11"/>
  <c r="J464" i="11" s="1"/>
  <c r="K464" i="11" s="1"/>
  <c r="H465" i="11"/>
  <c r="I465" i="11" s="1"/>
  <c r="H466" i="11"/>
  <c r="H467" i="11"/>
  <c r="H468" i="11"/>
  <c r="H469" i="11"/>
  <c r="H470" i="11"/>
  <c r="H471" i="11"/>
  <c r="H472" i="11"/>
  <c r="H473" i="11"/>
  <c r="J473" i="11" s="1"/>
  <c r="K473" i="11" s="1"/>
  <c r="H474" i="11"/>
  <c r="H475" i="11"/>
  <c r="H476" i="11"/>
  <c r="J476" i="11" s="1"/>
  <c r="K476" i="11" s="1"/>
  <c r="H477" i="11"/>
  <c r="H478" i="11"/>
  <c r="I478" i="11" s="1"/>
  <c r="H479" i="11"/>
  <c r="H480" i="11"/>
  <c r="I480" i="11" s="1"/>
  <c r="H481" i="11"/>
  <c r="I481" i="11" s="1"/>
  <c r="H482" i="11"/>
  <c r="H483" i="11"/>
  <c r="J483" i="11" s="1"/>
  <c r="K483" i="11" s="1"/>
  <c r="H484" i="11"/>
  <c r="I484" i="11" s="1"/>
  <c r="H485" i="11"/>
  <c r="H486" i="11"/>
  <c r="H487" i="11"/>
  <c r="H488" i="11"/>
  <c r="H489" i="11"/>
  <c r="H490" i="11"/>
  <c r="I490" i="11" s="1"/>
  <c r="H491" i="11"/>
  <c r="H492" i="11"/>
  <c r="H493" i="11"/>
  <c r="I493" i="11" s="1"/>
  <c r="H494" i="11"/>
  <c r="I494" i="11" s="1"/>
  <c r="H495" i="11"/>
  <c r="J495" i="11" s="1"/>
  <c r="K495" i="11" s="1"/>
  <c r="H496" i="11"/>
  <c r="H497" i="11"/>
  <c r="I497" i="11" s="1"/>
  <c r="H498" i="11"/>
  <c r="I498" i="11" s="1"/>
  <c r="H499" i="11"/>
  <c r="H500" i="11"/>
  <c r="I500" i="11" s="1"/>
  <c r="H501" i="11"/>
  <c r="I501" i="11" s="1"/>
  <c r="H502" i="11"/>
  <c r="I502" i="11" s="1"/>
  <c r="H503" i="11"/>
  <c r="I503" i="11" s="1"/>
  <c r="H504" i="11"/>
  <c r="H505" i="11"/>
  <c r="I505" i="11" s="1"/>
  <c r="H506" i="11"/>
  <c r="I506" i="11" s="1"/>
  <c r="H507" i="11"/>
  <c r="H508" i="11"/>
  <c r="H509" i="11"/>
  <c r="H510" i="11"/>
  <c r="I510" i="11" s="1"/>
  <c r="H511" i="11"/>
  <c r="I511" i="11" s="1"/>
  <c r="H512" i="11"/>
  <c r="H513" i="11"/>
  <c r="H514" i="11"/>
  <c r="H515" i="11"/>
  <c r="H516" i="11"/>
  <c r="H517" i="11"/>
  <c r="H518" i="11"/>
  <c r="H519" i="11"/>
  <c r="H520" i="11"/>
  <c r="I520" i="11" s="1"/>
  <c r="H521" i="11"/>
  <c r="I521" i="11" s="1"/>
  <c r="H522" i="11"/>
  <c r="H523" i="11"/>
  <c r="I523" i="11" s="1"/>
  <c r="H524" i="11"/>
  <c r="J524" i="11" s="1"/>
  <c r="K524" i="11" s="1"/>
  <c r="H525" i="11"/>
  <c r="H526" i="11"/>
  <c r="I526" i="11" s="1"/>
  <c r="H527" i="11"/>
  <c r="H528" i="11"/>
  <c r="J528" i="11" s="1"/>
  <c r="H529" i="11"/>
  <c r="H530" i="11"/>
  <c r="H531" i="11"/>
  <c r="H532" i="11"/>
  <c r="I532" i="11" s="1"/>
  <c r="H533" i="11"/>
  <c r="I533" i="11" s="1"/>
  <c r="H534" i="11"/>
  <c r="H535" i="11"/>
  <c r="H536" i="11"/>
  <c r="I536" i="11" s="1"/>
  <c r="H537" i="11"/>
  <c r="J537" i="11" s="1"/>
  <c r="K537" i="11" s="1"/>
  <c r="H538" i="11"/>
  <c r="H539" i="11"/>
  <c r="I539" i="11" s="1"/>
  <c r="H540" i="11"/>
  <c r="H541" i="11"/>
  <c r="H542" i="11"/>
  <c r="J542" i="11" s="1"/>
  <c r="K542" i="11" s="1"/>
  <c r="H543" i="11"/>
  <c r="H544" i="11"/>
  <c r="I544" i="11" s="1"/>
  <c r="H545" i="11"/>
  <c r="H546" i="11"/>
  <c r="H547" i="11"/>
  <c r="H548" i="11"/>
  <c r="H549" i="11"/>
  <c r="H550" i="11"/>
  <c r="H551" i="11"/>
  <c r="I551" i="11" s="1"/>
  <c r="H552" i="11"/>
  <c r="H553" i="11"/>
  <c r="I553" i="11" s="1"/>
  <c r="H554" i="11"/>
  <c r="H555" i="11"/>
  <c r="H556" i="11"/>
  <c r="H557" i="11"/>
  <c r="H558" i="11"/>
  <c r="J558" i="11" s="1"/>
  <c r="K558" i="11" s="1"/>
  <c r="H559" i="11"/>
  <c r="H560" i="11"/>
  <c r="J560" i="11" s="1"/>
  <c r="K560" i="11" s="1"/>
  <c r="H561" i="11"/>
  <c r="I561" i="11" s="1"/>
  <c r="H562" i="11"/>
  <c r="H563" i="11"/>
  <c r="I563" i="11" s="1"/>
  <c r="H564" i="11"/>
  <c r="I564" i="11" s="1"/>
  <c r="H565" i="11"/>
  <c r="H566" i="11"/>
  <c r="H567" i="11"/>
  <c r="H568" i="11"/>
  <c r="H569" i="11"/>
  <c r="J569" i="11" s="1"/>
  <c r="K569" i="11" s="1"/>
  <c r="H570" i="11"/>
  <c r="I570" i="11" s="1"/>
  <c r="H571" i="11"/>
  <c r="H572" i="11"/>
  <c r="H573" i="11"/>
  <c r="J573" i="11" s="1"/>
  <c r="K573" i="11" s="1"/>
  <c r="H574" i="11"/>
  <c r="I574" i="11" s="1"/>
  <c r="H575" i="11"/>
  <c r="J575" i="11" s="1"/>
  <c r="K575" i="11" s="1"/>
  <c r="H576" i="11"/>
  <c r="H577" i="11"/>
  <c r="I577" i="11" s="1"/>
  <c r="H578" i="11"/>
  <c r="H579" i="11"/>
  <c r="H580" i="11"/>
  <c r="H581" i="11"/>
  <c r="H582" i="11"/>
  <c r="H583" i="11"/>
  <c r="I583" i="11" s="1"/>
  <c r="H584" i="11"/>
  <c r="I584" i="11" s="1"/>
  <c r="H585" i="11"/>
  <c r="I585" i="11" s="1"/>
  <c r="H586" i="11"/>
  <c r="H587" i="11"/>
  <c r="J587" i="11" s="1"/>
  <c r="K587" i="11" s="1"/>
  <c r="H588" i="11"/>
  <c r="J588" i="11" s="1"/>
  <c r="K588" i="11" s="1"/>
  <c r="H589" i="11"/>
  <c r="H590" i="11"/>
  <c r="I590" i="11" s="1"/>
  <c r="H591" i="11"/>
  <c r="I591" i="11" s="1"/>
  <c r="H592" i="11"/>
  <c r="H593" i="11"/>
  <c r="I593" i="11" s="1"/>
  <c r="H594" i="11"/>
  <c r="I594" i="11" s="1"/>
  <c r="H595" i="11"/>
  <c r="H596" i="11"/>
  <c r="I596" i="11" s="1"/>
  <c r="H597" i="11"/>
  <c r="H598" i="11"/>
  <c r="H599" i="11"/>
  <c r="I599" i="11" s="1"/>
  <c r="H600" i="11"/>
  <c r="H601" i="11"/>
  <c r="I601" i="11" s="1"/>
  <c r="H602" i="11"/>
  <c r="H603" i="11"/>
  <c r="H604" i="11"/>
  <c r="H605" i="11"/>
  <c r="I605" i="11" s="1"/>
  <c r="H606" i="11"/>
  <c r="I606" i="11" s="1"/>
  <c r="H607" i="11"/>
  <c r="H608" i="11"/>
  <c r="H609" i="11"/>
  <c r="I609" i="11" s="1"/>
  <c r="H610" i="11"/>
  <c r="I610" i="11" s="1"/>
  <c r="H611" i="11"/>
  <c r="H612" i="11"/>
  <c r="J612" i="11" s="1"/>
  <c r="K612" i="11" s="1"/>
  <c r="H613" i="11"/>
  <c r="H614" i="11"/>
  <c r="H615" i="11"/>
  <c r="H616" i="11"/>
  <c r="H617" i="11"/>
  <c r="I617" i="11" s="1"/>
  <c r="H618" i="11"/>
  <c r="H619" i="11"/>
  <c r="J619" i="11" s="1"/>
  <c r="H620" i="11"/>
  <c r="H621" i="11"/>
  <c r="H622" i="11"/>
  <c r="I622" i="11" s="1"/>
  <c r="H623" i="11"/>
  <c r="H624" i="11"/>
  <c r="J624" i="11" s="1"/>
  <c r="K624" i="11" s="1"/>
  <c r="H625" i="11"/>
  <c r="H626" i="11"/>
  <c r="I626" i="11" s="1"/>
  <c r="H627" i="11"/>
  <c r="J627" i="11" s="1"/>
  <c r="K627" i="11" s="1"/>
  <c r="H628" i="11"/>
  <c r="J628" i="11" s="1"/>
  <c r="K628" i="11" s="1"/>
  <c r="H629" i="11"/>
  <c r="H630" i="11"/>
  <c r="H631" i="11"/>
  <c r="H632" i="11"/>
  <c r="H633" i="11"/>
  <c r="H634" i="11"/>
  <c r="H635" i="11"/>
  <c r="H636" i="11"/>
  <c r="J636" i="11" s="1"/>
  <c r="K636" i="11" s="1"/>
  <c r="H637" i="11"/>
  <c r="I637" i="11" s="1"/>
  <c r="H638" i="11"/>
  <c r="I638" i="11" s="1"/>
  <c r="H639" i="11"/>
  <c r="J639" i="11" s="1"/>
  <c r="H640" i="11"/>
  <c r="I640" i="11" s="1"/>
  <c r="H641" i="11"/>
  <c r="J641" i="11" s="1"/>
  <c r="H642" i="11"/>
  <c r="H643" i="11"/>
  <c r="H644" i="11"/>
  <c r="J644" i="11" s="1"/>
  <c r="K644" i="11" s="1"/>
  <c r="H645" i="11"/>
  <c r="H646" i="11"/>
  <c r="H647" i="11"/>
  <c r="J647" i="11" s="1"/>
  <c r="K647" i="11" s="1"/>
  <c r="H648" i="11"/>
  <c r="I648" i="11" s="1"/>
  <c r="H649" i="11"/>
  <c r="I649" i="11" s="1"/>
  <c r="H650" i="11"/>
  <c r="H651" i="11"/>
  <c r="I651" i="11" s="1"/>
  <c r="H652" i="11"/>
  <c r="H653" i="11"/>
  <c r="H654" i="11"/>
  <c r="J654" i="11" s="1"/>
  <c r="K654" i="11" s="1"/>
  <c r="H655" i="11"/>
  <c r="H656" i="11"/>
  <c r="I656" i="11" s="1"/>
  <c r="H657" i="11"/>
  <c r="H658" i="11"/>
  <c r="H659" i="11"/>
  <c r="J659" i="11" s="1"/>
  <c r="H660" i="11"/>
  <c r="J660" i="11" s="1"/>
  <c r="K660" i="11" s="1"/>
  <c r="H661" i="11"/>
  <c r="H662" i="11"/>
  <c r="H663" i="11"/>
  <c r="H664" i="11"/>
  <c r="J664" i="11" s="1"/>
  <c r="K664" i="11" s="1"/>
  <c r="H665" i="11"/>
  <c r="H666" i="11"/>
  <c r="I666" i="11" s="1"/>
  <c r="H667" i="11"/>
  <c r="J667" i="11" s="1"/>
  <c r="K667" i="11" s="1"/>
  <c r="H668" i="11"/>
  <c r="H669" i="11"/>
  <c r="J669" i="11" s="1"/>
  <c r="H670" i="11"/>
  <c r="J670" i="11" s="1"/>
  <c r="K670" i="11" s="1"/>
  <c r="H671" i="11"/>
  <c r="H672" i="11"/>
  <c r="J672" i="11" s="1"/>
  <c r="K672" i="11" s="1"/>
  <c r="H673" i="11"/>
  <c r="H674" i="11"/>
  <c r="H675" i="11"/>
  <c r="J675" i="11" s="1"/>
  <c r="K675" i="11" s="1"/>
  <c r="H676" i="11"/>
  <c r="H677" i="11"/>
  <c r="H678" i="11"/>
  <c r="I678" i="11" s="1"/>
  <c r="H679" i="11"/>
  <c r="I679" i="11" s="1"/>
  <c r="H680" i="11"/>
  <c r="J680" i="11" s="1"/>
  <c r="K680" i="11" s="1"/>
  <c r="H681" i="11"/>
  <c r="H682" i="11"/>
  <c r="H683" i="11"/>
  <c r="I683" i="11" s="1"/>
  <c r="H684" i="11"/>
  <c r="J684" i="11" s="1"/>
  <c r="K684" i="11" s="1"/>
  <c r="H685" i="11"/>
  <c r="H686" i="11"/>
  <c r="I686" i="11" s="1"/>
  <c r="H687" i="11"/>
  <c r="I687" i="11" s="1"/>
  <c r="H688" i="11"/>
  <c r="H689" i="11"/>
  <c r="H690" i="11"/>
  <c r="J690" i="11" s="1"/>
  <c r="K690" i="11" s="1"/>
  <c r="H691" i="11"/>
  <c r="H692" i="11"/>
  <c r="J692" i="11" s="1"/>
  <c r="K692" i="11" s="1"/>
  <c r="H693" i="11"/>
  <c r="H694" i="11"/>
  <c r="H695" i="11"/>
  <c r="J695" i="11" s="1"/>
  <c r="K695" i="11" s="1"/>
  <c r="H696" i="11"/>
  <c r="H697" i="11"/>
  <c r="H698" i="11"/>
  <c r="H699" i="11"/>
  <c r="H700" i="11"/>
  <c r="H701" i="11"/>
  <c r="H702" i="11"/>
  <c r="J702" i="11" s="1"/>
  <c r="H703" i="11"/>
  <c r="I703" i="11" s="1"/>
  <c r="H704" i="11"/>
  <c r="H705" i="11"/>
  <c r="H706" i="11"/>
  <c r="J706" i="11" s="1"/>
  <c r="K706" i="11" s="1"/>
  <c r="H707" i="11"/>
  <c r="H708" i="11"/>
  <c r="J708" i="11" s="1"/>
  <c r="K708" i="11" s="1"/>
  <c r="H709" i="11"/>
  <c r="H710" i="11"/>
  <c r="H711" i="11"/>
  <c r="I711" i="11" s="1"/>
  <c r="H712" i="11"/>
  <c r="H713" i="11"/>
  <c r="H714" i="11"/>
  <c r="H715" i="11"/>
  <c r="J715" i="11" s="1"/>
  <c r="K715" i="11" s="1"/>
  <c r="H716" i="11"/>
  <c r="H717" i="11"/>
  <c r="H718" i="11"/>
  <c r="I718" i="11" s="1"/>
  <c r="H719" i="11"/>
  <c r="I719" i="11" s="1"/>
  <c r="H720" i="11"/>
  <c r="J720" i="11" s="1"/>
  <c r="H721" i="11"/>
  <c r="H722" i="11"/>
  <c r="J722" i="11" s="1"/>
  <c r="H723" i="11"/>
  <c r="H724" i="11"/>
  <c r="I724" i="11" s="1"/>
  <c r="H725" i="11"/>
  <c r="H726" i="11"/>
  <c r="H727" i="11"/>
  <c r="I727" i="11" s="1"/>
  <c r="H728" i="11"/>
  <c r="I728" i="11" s="1"/>
  <c r="H729" i="11"/>
  <c r="I729" i="11" s="1"/>
  <c r="H730" i="11"/>
  <c r="J730" i="11" s="1"/>
  <c r="K730" i="11" s="1"/>
  <c r="H731" i="11"/>
  <c r="H732" i="11"/>
  <c r="H733" i="11"/>
  <c r="J733" i="11" s="1"/>
  <c r="H734" i="11"/>
  <c r="J734" i="11" s="1"/>
  <c r="K734" i="11" s="1"/>
  <c r="H735" i="11"/>
  <c r="H736" i="11"/>
  <c r="I736" i="11" s="1"/>
  <c r="H737" i="11"/>
  <c r="H738" i="11"/>
  <c r="H739" i="11"/>
  <c r="I739" i="11" s="1"/>
  <c r="H740" i="11"/>
  <c r="I740" i="11" s="1"/>
  <c r="H741" i="11"/>
  <c r="H742" i="11"/>
  <c r="H743" i="11"/>
  <c r="I743" i="11" s="1"/>
  <c r="H744" i="11"/>
  <c r="J744" i="11" s="1"/>
  <c r="K744" i="11" s="1"/>
  <c r="H745" i="11"/>
  <c r="J745" i="11" s="1"/>
  <c r="K745" i="11" s="1"/>
  <c r="H746" i="11"/>
  <c r="H747" i="11"/>
  <c r="I747" i="11" s="1"/>
  <c r="H748" i="11"/>
  <c r="J748" i="11" s="1"/>
  <c r="K748" i="11" s="1"/>
  <c r="H749" i="11"/>
  <c r="H750" i="11"/>
  <c r="H751" i="11"/>
  <c r="H752" i="11"/>
  <c r="I752" i="11" s="1"/>
  <c r="H753" i="11"/>
  <c r="J753" i="11" s="1"/>
  <c r="K753" i="11" s="1"/>
  <c r="H754" i="11"/>
  <c r="J754" i="11" s="1"/>
  <c r="K754" i="11" s="1"/>
  <c r="H755" i="11"/>
  <c r="H756" i="11"/>
  <c r="H757" i="11"/>
  <c r="H758" i="11"/>
  <c r="H759" i="11"/>
  <c r="H760" i="11"/>
  <c r="I760" i="11" s="1"/>
  <c r="H761" i="11"/>
  <c r="H762" i="11"/>
  <c r="J762" i="11" s="1"/>
  <c r="K762" i="11" s="1"/>
  <c r="H763" i="11"/>
  <c r="J763" i="11" s="1"/>
  <c r="H764" i="11"/>
  <c r="H765" i="11"/>
  <c r="I765" i="11" s="1"/>
  <c r="H766" i="11"/>
  <c r="J766" i="11" s="1"/>
  <c r="K766" i="11" s="1"/>
  <c r="H767" i="11"/>
  <c r="I767" i="11" s="1"/>
  <c r="H768" i="11"/>
  <c r="I768" i="11" s="1"/>
  <c r="H769" i="11"/>
  <c r="H770" i="11"/>
  <c r="J770" i="11" s="1"/>
  <c r="K770" i="11" s="1"/>
  <c r="H771" i="11"/>
  <c r="J771" i="11" s="1"/>
  <c r="H772" i="11"/>
  <c r="H773" i="11"/>
  <c r="H774" i="11"/>
  <c r="I774" i="11" s="1"/>
  <c r="H775" i="11"/>
  <c r="I775" i="11" s="1"/>
  <c r="H776" i="11"/>
  <c r="I776" i="11" s="1"/>
  <c r="H777" i="11"/>
  <c r="H778" i="11"/>
  <c r="I778" i="11" s="1"/>
  <c r="H779" i="11"/>
  <c r="I779" i="11" s="1"/>
  <c r="H780" i="11"/>
  <c r="H781" i="11"/>
  <c r="H782" i="11"/>
  <c r="J782" i="11" s="1"/>
  <c r="H783" i="11"/>
  <c r="H784" i="11"/>
  <c r="H785" i="11"/>
  <c r="H786" i="11"/>
  <c r="H787" i="11"/>
  <c r="H788" i="11"/>
  <c r="I788" i="11" s="1"/>
  <c r="H789" i="11"/>
  <c r="H790" i="11"/>
  <c r="H791" i="11"/>
  <c r="H792" i="11"/>
  <c r="J792" i="11" s="1"/>
  <c r="K792" i="11" s="1"/>
  <c r="H793" i="11"/>
  <c r="J793" i="11" s="1"/>
  <c r="K793" i="11" s="1"/>
  <c r="H794" i="11"/>
  <c r="I794" i="11" s="1"/>
  <c r="H795" i="11"/>
  <c r="J795" i="11" s="1"/>
  <c r="H796" i="11"/>
  <c r="I796" i="11" s="1"/>
  <c r="H797" i="11"/>
  <c r="H798" i="11"/>
  <c r="J798" i="11" s="1"/>
  <c r="K798" i="11" s="1"/>
  <c r="H799" i="11"/>
  <c r="J799" i="11" s="1"/>
  <c r="K799" i="11" s="1"/>
  <c r="H800" i="11"/>
  <c r="H801" i="11"/>
  <c r="H802" i="11"/>
  <c r="H803" i="11"/>
  <c r="H804" i="11"/>
  <c r="H805" i="11"/>
  <c r="H806" i="11"/>
  <c r="H807" i="11"/>
  <c r="I807" i="11" s="1"/>
  <c r="H808" i="11"/>
  <c r="H809" i="11"/>
  <c r="H810" i="11"/>
  <c r="J810" i="11" s="1"/>
  <c r="K810" i="11" s="1"/>
  <c r="H811" i="11"/>
  <c r="H812" i="11"/>
  <c r="H813" i="11"/>
  <c r="H814" i="11"/>
  <c r="J814" i="11" s="1"/>
  <c r="K814" i="11" s="1"/>
  <c r="H815" i="11"/>
  <c r="H816" i="11"/>
  <c r="H817" i="11"/>
  <c r="H818" i="11"/>
  <c r="J818" i="11" s="1"/>
  <c r="K818" i="11" s="1"/>
  <c r="H819" i="11"/>
  <c r="H820" i="11"/>
  <c r="J820" i="11" s="1"/>
  <c r="K820" i="11" s="1"/>
  <c r="H821" i="11"/>
  <c r="H822" i="11"/>
  <c r="I822" i="11" s="1"/>
  <c r="H823" i="11"/>
  <c r="I823" i="11" s="1"/>
  <c r="H824" i="11"/>
  <c r="I824" i="11" s="1"/>
  <c r="H825" i="11"/>
  <c r="H826" i="11"/>
  <c r="H827" i="11"/>
  <c r="I827" i="11" s="1"/>
  <c r="H828" i="11"/>
  <c r="I828" i="11" s="1"/>
  <c r="H829" i="11"/>
  <c r="H830" i="11"/>
  <c r="J830" i="11" s="1"/>
  <c r="K830" i="11" s="1"/>
  <c r="H831" i="11"/>
  <c r="I831" i="11" s="1"/>
  <c r="H832" i="11"/>
  <c r="I832" i="11" s="1"/>
  <c r="H833" i="11"/>
  <c r="J833" i="11" s="1"/>
  <c r="H834" i="11"/>
  <c r="H835" i="11"/>
  <c r="J835" i="11" s="1"/>
  <c r="H836" i="11"/>
  <c r="I836" i="11" s="1"/>
  <c r="H837" i="11"/>
  <c r="H838" i="11"/>
  <c r="H839" i="11"/>
  <c r="H840" i="11"/>
  <c r="I840" i="11" s="1"/>
  <c r="H841" i="11"/>
  <c r="H842" i="11"/>
  <c r="H843" i="11"/>
  <c r="H844" i="11"/>
  <c r="J844" i="11" s="1"/>
  <c r="K844" i="11" s="1"/>
  <c r="H845" i="11"/>
  <c r="J845" i="11" s="1"/>
  <c r="H846" i="11"/>
  <c r="I846" i="11" s="1"/>
  <c r="H847" i="11"/>
  <c r="H848" i="11"/>
  <c r="I848" i="11" s="1"/>
  <c r="H849" i="11"/>
  <c r="H850" i="11"/>
  <c r="H851" i="11"/>
  <c r="J851" i="11" s="1"/>
  <c r="H852" i="11"/>
  <c r="H853" i="11"/>
  <c r="J853" i="11" s="1"/>
  <c r="H854" i="11"/>
  <c r="H855" i="11"/>
  <c r="I855" i="11" s="1"/>
  <c r="H856" i="11"/>
  <c r="I856" i="11" s="1"/>
  <c r="H857" i="11"/>
  <c r="H858" i="11"/>
  <c r="H859" i="11"/>
  <c r="J859" i="11" s="1"/>
  <c r="K859" i="11" s="1"/>
  <c r="H860" i="11"/>
  <c r="H861" i="11"/>
  <c r="H862" i="11"/>
  <c r="J862" i="11" s="1"/>
  <c r="K862" i="11" s="1"/>
  <c r="H863" i="11"/>
  <c r="I863" i="11" s="1"/>
  <c r="H864" i="11"/>
  <c r="H865" i="11"/>
  <c r="I865" i="11" s="1"/>
  <c r="H866" i="11"/>
  <c r="H867" i="11"/>
  <c r="H868" i="11"/>
  <c r="J868" i="11" s="1"/>
  <c r="K868" i="11" s="1"/>
  <c r="H869" i="11"/>
  <c r="H870" i="11"/>
  <c r="H871" i="11"/>
  <c r="I871" i="11" s="1"/>
  <c r="H872" i="11"/>
  <c r="I872" i="11" s="1"/>
  <c r="H873" i="11"/>
  <c r="H874" i="11"/>
  <c r="H875" i="11"/>
  <c r="J875" i="11" s="1"/>
  <c r="K875" i="11" s="1"/>
  <c r="H876" i="11"/>
  <c r="H877" i="11"/>
  <c r="H878" i="11"/>
  <c r="J878" i="11" s="1"/>
  <c r="K878" i="11" s="1"/>
  <c r="H879" i="11"/>
  <c r="H880" i="11"/>
  <c r="J880" i="11" s="1"/>
  <c r="K880" i="11" s="1"/>
  <c r="H881" i="11"/>
  <c r="J881" i="11" s="1"/>
  <c r="H882" i="11"/>
  <c r="J882" i="11" s="1"/>
  <c r="K882" i="11" s="1"/>
  <c r="H883" i="11"/>
  <c r="H884" i="11"/>
  <c r="I884" i="11" s="1"/>
  <c r="H885" i="11"/>
  <c r="H886" i="11"/>
  <c r="H887" i="11"/>
  <c r="H888" i="11"/>
  <c r="H889" i="11"/>
  <c r="H890" i="11"/>
  <c r="J890" i="11" s="1"/>
  <c r="K890" i="11" s="1"/>
  <c r="H891" i="11"/>
  <c r="J891" i="11" s="1"/>
  <c r="K891" i="11" s="1"/>
  <c r="H892" i="11"/>
  <c r="H893" i="11"/>
  <c r="H894" i="11"/>
  <c r="J894" i="11" s="1"/>
  <c r="K894" i="11" s="1"/>
  <c r="H895" i="11"/>
  <c r="I895" i="11" s="1"/>
  <c r="H896" i="11"/>
  <c r="H897" i="11"/>
  <c r="J897" i="11" s="1"/>
  <c r="K897" i="11" s="1"/>
  <c r="H898" i="11"/>
  <c r="J898" i="11" s="1"/>
  <c r="K898" i="11" s="1"/>
  <c r="H899" i="11"/>
  <c r="J899" i="11" s="1"/>
  <c r="K899" i="11" s="1"/>
  <c r="H900" i="11"/>
  <c r="H901" i="11"/>
  <c r="H902" i="11"/>
  <c r="H903" i="11"/>
  <c r="I903" i="11" s="1"/>
  <c r="H904" i="11"/>
  <c r="H905" i="11"/>
  <c r="H906" i="11"/>
  <c r="J906" i="11" s="1"/>
  <c r="K906" i="11" s="1"/>
  <c r="H907" i="11"/>
  <c r="H908" i="11"/>
  <c r="I908" i="11" s="1"/>
  <c r="H909" i="11"/>
  <c r="J909" i="11" s="1"/>
  <c r="H910" i="11"/>
  <c r="J910" i="11" s="1"/>
  <c r="K910" i="11" s="1"/>
  <c r="H911" i="11"/>
  <c r="I911" i="11" s="1"/>
  <c r="H912" i="11"/>
  <c r="H913" i="11"/>
  <c r="H914" i="11"/>
  <c r="H915" i="11"/>
  <c r="H916" i="11"/>
  <c r="I916" i="11" s="1"/>
  <c r="H917" i="11"/>
  <c r="H918" i="11"/>
  <c r="H919" i="11"/>
  <c r="H920" i="11"/>
  <c r="I920" i="11" s="1"/>
  <c r="H921" i="11"/>
  <c r="J921" i="11" s="1"/>
  <c r="H922" i="11"/>
  <c r="H923" i="11"/>
  <c r="H924" i="11"/>
  <c r="H925" i="11"/>
  <c r="H926" i="11"/>
  <c r="I926" i="11" s="1"/>
  <c r="H927" i="11"/>
  <c r="H928" i="11"/>
  <c r="H929" i="11"/>
  <c r="J929" i="11" s="1"/>
  <c r="K929" i="11" s="1"/>
  <c r="H930" i="11"/>
  <c r="H931" i="11"/>
  <c r="I931" i="11" s="1"/>
  <c r="H932" i="11"/>
  <c r="J932" i="11" s="1"/>
  <c r="K932" i="11" s="1"/>
  <c r="H933" i="11"/>
  <c r="H934" i="11"/>
  <c r="H935" i="11"/>
  <c r="I935" i="11" s="1"/>
  <c r="H936" i="11"/>
  <c r="H937" i="11"/>
  <c r="I937" i="11" s="1"/>
  <c r="H938" i="11"/>
  <c r="J938" i="11" s="1"/>
  <c r="K938" i="11" s="1"/>
  <c r="H939" i="11"/>
  <c r="H940" i="11"/>
  <c r="H941" i="11"/>
  <c r="H942" i="11"/>
  <c r="J942" i="11" s="1"/>
  <c r="H943" i="11"/>
  <c r="H944" i="11"/>
  <c r="J944" i="11" s="1"/>
  <c r="K944" i="11" s="1"/>
  <c r="H945" i="11"/>
  <c r="J945" i="11" s="1"/>
  <c r="K945" i="11" s="1"/>
  <c r="H946" i="11"/>
  <c r="H947" i="11"/>
  <c r="H948" i="11"/>
  <c r="I948" i="11" s="1"/>
  <c r="H949" i="11"/>
  <c r="J949" i="11" s="1"/>
  <c r="K949" i="11" s="1"/>
  <c r="H950" i="11"/>
  <c r="H951" i="11"/>
  <c r="H952" i="11"/>
  <c r="H953" i="11"/>
  <c r="J953" i="11" s="1"/>
  <c r="H954" i="11"/>
  <c r="H955" i="11"/>
  <c r="I955" i="11" s="1"/>
  <c r="H956" i="11"/>
  <c r="H957" i="11"/>
  <c r="H958" i="11"/>
  <c r="I958" i="11" s="1"/>
  <c r="H959" i="11"/>
  <c r="H960" i="11"/>
  <c r="I960" i="11" s="1"/>
  <c r="H961" i="11"/>
  <c r="H962" i="11"/>
  <c r="H963" i="11"/>
  <c r="J963" i="11" s="1"/>
  <c r="K963" i="11" s="1"/>
  <c r="H964" i="11"/>
  <c r="I964" i="11" s="1"/>
  <c r="H965" i="11"/>
  <c r="H966" i="11"/>
  <c r="H967" i="11"/>
  <c r="H968" i="11"/>
  <c r="I968" i="11" s="1"/>
  <c r="H969" i="11"/>
  <c r="H970" i="11"/>
  <c r="J970" i="11" s="1"/>
  <c r="K970" i="11" s="1"/>
  <c r="H971" i="11"/>
  <c r="J971" i="11" s="1"/>
  <c r="K971" i="11" s="1"/>
  <c r="H972" i="11"/>
  <c r="J972" i="11" s="1"/>
  <c r="K972" i="11" s="1"/>
  <c r="H973" i="11"/>
  <c r="H974" i="11"/>
  <c r="J974" i="11" s="1"/>
  <c r="K974" i="11" s="1"/>
  <c r="H975" i="11"/>
  <c r="H976" i="11"/>
  <c r="J976" i="11" s="1"/>
  <c r="H977" i="11"/>
  <c r="I977" i="11" s="1"/>
  <c r="H978" i="11"/>
  <c r="J978" i="11" s="1"/>
  <c r="H979" i="11"/>
  <c r="J979" i="11" s="1"/>
  <c r="K979" i="11" s="1"/>
  <c r="H980" i="11"/>
  <c r="J980" i="11" s="1"/>
  <c r="H981" i="11"/>
  <c r="H982" i="11"/>
  <c r="H983" i="11"/>
  <c r="H984" i="11"/>
  <c r="I984" i="11" s="1"/>
  <c r="H985" i="11"/>
  <c r="J985" i="11" s="1"/>
  <c r="H986" i="11"/>
  <c r="I986" i="11" s="1"/>
  <c r="H987" i="11"/>
  <c r="J987" i="11" s="1"/>
  <c r="H988" i="11"/>
  <c r="H989" i="11"/>
  <c r="H990" i="11"/>
  <c r="I990" i="11" s="1"/>
  <c r="H991" i="11"/>
  <c r="H992" i="11"/>
  <c r="J992" i="11" s="1"/>
  <c r="K992" i="11" s="1"/>
  <c r="H993" i="11"/>
  <c r="H994" i="11"/>
  <c r="H995" i="11"/>
  <c r="H996" i="11"/>
  <c r="H997" i="11"/>
  <c r="H998" i="11"/>
  <c r="H999" i="11"/>
  <c r="H1000" i="11"/>
  <c r="H1001" i="11"/>
  <c r="H1002" i="11"/>
  <c r="H1003" i="11"/>
  <c r="J1003" i="11" s="1"/>
  <c r="K1003" i="11" s="1"/>
  <c r="H1004" i="11"/>
  <c r="H1005" i="11"/>
  <c r="H1006" i="11"/>
  <c r="I1006" i="11" s="1"/>
  <c r="H1007" i="11"/>
  <c r="I1007" i="11" s="1"/>
  <c r="H1008" i="11"/>
  <c r="I1008" i="11" s="1"/>
  <c r="H1009" i="11"/>
  <c r="J1009" i="11" s="1"/>
  <c r="K1009" i="11" s="1"/>
  <c r="H1010" i="11"/>
  <c r="J1010" i="11" s="1"/>
  <c r="K1010" i="11" s="1"/>
  <c r="H1011" i="11"/>
  <c r="I1011" i="11" s="1"/>
  <c r="H1012" i="11"/>
  <c r="H1013" i="11"/>
  <c r="H1014" i="11"/>
  <c r="H1015" i="11"/>
  <c r="H1016" i="11"/>
  <c r="J1016" i="11" s="1"/>
  <c r="H1017" i="11"/>
  <c r="H1018" i="11"/>
  <c r="J1018" i="11" s="1"/>
  <c r="K1018" i="11" s="1"/>
  <c r="H1019" i="11"/>
  <c r="H1020" i="11"/>
  <c r="H1021" i="11"/>
  <c r="H1022" i="11"/>
  <c r="J1022" i="11" s="1"/>
  <c r="K1022" i="11" s="1"/>
  <c r="H1023" i="11"/>
  <c r="H1024" i="11"/>
  <c r="H1025" i="11"/>
  <c r="H1026" i="11"/>
  <c r="J1026" i="11" s="1"/>
  <c r="K1026" i="11" s="1"/>
  <c r="H1027" i="11"/>
  <c r="H1028" i="11"/>
  <c r="I1028" i="11" s="1"/>
  <c r="H1029" i="11"/>
  <c r="H1030" i="11"/>
  <c r="H1031" i="11"/>
  <c r="I1031" i="11" s="1"/>
  <c r="H1032" i="11"/>
  <c r="I1032" i="11" s="1"/>
  <c r="H1033" i="11"/>
  <c r="H1034" i="11"/>
  <c r="J1034" i="11" s="1"/>
  <c r="K1034" i="11" s="1"/>
  <c r="H1035" i="11"/>
  <c r="I1035" i="11" s="1"/>
  <c r="H1036" i="11"/>
  <c r="H1037" i="11"/>
  <c r="I1037" i="11" s="1"/>
  <c r="H1038" i="11"/>
  <c r="J1038" i="11" s="1"/>
  <c r="K1038" i="11" s="1"/>
  <c r="H1039" i="11"/>
  <c r="H1040" i="11"/>
  <c r="H1041" i="11"/>
  <c r="H1042" i="11"/>
  <c r="J1042" i="11" s="1"/>
  <c r="K1042" i="11" s="1"/>
  <c r="H1043" i="11"/>
  <c r="I1043" i="11" s="1"/>
  <c r="H1044" i="11"/>
  <c r="J1044" i="11" s="1"/>
  <c r="K1044" i="11" s="1"/>
  <c r="H1045" i="11"/>
  <c r="I1045" i="11" s="1"/>
  <c r="H1046" i="11"/>
  <c r="H1047" i="11"/>
  <c r="I1047" i="11" s="1"/>
  <c r="H1048" i="11"/>
  <c r="H1049" i="11"/>
  <c r="H1050" i="11"/>
  <c r="I1050" i="11" s="1"/>
  <c r="H1051" i="11"/>
  <c r="I1051" i="11" s="1"/>
  <c r="H1052" i="11"/>
  <c r="H1053" i="11"/>
  <c r="H1054" i="11"/>
  <c r="I1054" i="11" s="1"/>
  <c r="H1055" i="11"/>
  <c r="H1056" i="11"/>
  <c r="J1056" i="11" s="1"/>
  <c r="H1057" i="11"/>
  <c r="H1058" i="11"/>
  <c r="H1059" i="11"/>
  <c r="I1059" i="11" s="1"/>
  <c r="H1060" i="11"/>
  <c r="I1060" i="11" s="1"/>
  <c r="H1061" i="11"/>
  <c r="H1062" i="11"/>
  <c r="H1063" i="11"/>
  <c r="H1064" i="11"/>
  <c r="H1065" i="11"/>
  <c r="I1065" i="11" s="1"/>
  <c r="H1066" i="11"/>
  <c r="H1067" i="11"/>
  <c r="H1068" i="11"/>
  <c r="H1069" i="11"/>
  <c r="H1070" i="11"/>
  <c r="I1070" i="11" s="1"/>
  <c r="H1071" i="11"/>
  <c r="I1071" i="11" s="1"/>
  <c r="H1072" i="11"/>
  <c r="J1072" i="11" s="1"/>
  <c r="K1072" i="11" s="1"/>
  <c r="H1073" i="11"/>
  <c r="H1074" i="11"/>
  <c r="H1075" i="11"/>
  <c r="I1075" i="11" s="1"/>
  <c r="H1076" i="11"/>
  <c r="I1076" i="11" s="1"/>
  <c r="H1077" i="11"/>
  <c r="H1078" i="11"/>
  <c r="H1079" i="11"/>
  <c r="H1080" i="11"/>
  <c r="H1081" i="11"/>
  <c r="J1081" i="11" s="1"/>
  <c r="K1081" i="11" s="1"/>
  <c r="H1082" i="11"/>
  <c r="I1082" i="11" s="1"/>
  <c r="H1083" i="11"/>
  <c r="J1083" i="11" s="1"/>
  <c r="K1083" i="11" s="1"/>
  <c r="H1084" i="11"/>
  <c r="H1085" i="11"/>
  <c r="I1085" i="11" s="1"/>
  <c r="H1086" i="11"/>
  <c r="J1086" i="11" s="1"/>
  <c r="K1086" i="11" s="1"/>
  <c r="H1087" i="11"/>
  <c r="H1088" i="11"/>
  <c r="I1088" i="11" s="1"/>
  <c r="H1089" i="11"/>
  <c r="I1089" i="11" s="1"/>
  <c r="H1090" i="11"/>
  <c r="J1090" i="11" s="1"/>
  <c r="K1090" i="11" s="1"/>
  <c r="H1091" i="11"/>
  <c r="H1092" i="11"/>
  <c r="I1092" i="11" s="1"/>
  <c r="H1093" i="11"/>
  <c r="H1094" i="11"/>
  <c r="H1095" i="11"/>
  <c r="I1095" i="11" s="1"/>
  <c r="H1096" i="11"/>
  <c r="H1097" i="11"/>
  <c r="H1098" i="11"/>
  <c r="H1099" i="11"/>
  <c r="H1100" i="11"/>
  <c r="H1101" i="11"/>
  <c r="H1102" i="11"/>
  <c r="J1102" i="11" s="1"/>
  <c r="K1102" i="11" s="1"/>
  <c r="H1103" i="11"/>
  <c r="H1104" i="11"/>
  <c r="H1105" i="11"/>
  <c r="H1106" i="11"/>
  <c r="I1106" i="11" s="1"/>
  <c r="H1107" i="11"/>
  <c r="H1108" i="11"/>
  <c r="H1109" i="11"/>
  <c r="I1109" i="11" s="1"/>
  <c r="H1110" i="11"/>
  <c r="J1110" i="11" s="1"/>
  <c r="H1111" i="11"/>
  <c r="J1111" i="11" s="1"/>
  <c r="H1112" i="11"/>
  <c r="H1113" i="11"/>
  <c r="I1113" i="11" s="1"/>
  <c r="H1114" i="11"/>
  <c r="J1114" i="11" s="1"/>
  <c r="K1114" i="11" s="1"/>
  <c r="H1115" i="11"/>
  <c r="H1116" i="11"/>
  <c r="I1116" i="11" s="1"/>
  <c r="H1117" i="11"/>
  <c r="J1117" i="11" s="1"/>
  <c r="K1117" i="11" s="1"/>
  <c r="H1118" i="11"/>
  <c r="J1118" i="11" s="1"/>
  <c r="K1118" i="11" s="1"/>
  <c r="H1119" i="11"/>
  <c r="J1119" i="11" s="1"/>
  <c r="K1119" i="11" s="1"/>
  <c r="H1120" i="11"/>
  <c r="H1121" i="11"/>
  <c r="J1121" i="11" s="1"/>
  <c r="K1121" i="11" s="1"/>
  <c r="H1122" i="11"/>
  <c r="H1123" i="11"/>
  <c r="H1124" i="11"/>
  <c r="J1124" i="11" s="1"/>
  <c r="K1124" i="11" s="1"/>
  <c r="H1125" i="11"/>
  <c r="H1126" i="11"/>
  <c r="H1127" i="11"/>
  <c r="J1127" i="11" s="1"/>
  <c r="K1127" i="11" s="1"/>
  <c r="H1128" i="11"/>
  <c r="I1128" i="11" s="1"/>
  <c r="H1129" i="11"/>
  <c r="H1130" i="11"/>
  <c r="I1130" i="11" s="1"/>
  <c r="H1131" i="11"/>
  <c r="I1131" i="11" s="1"/>
  <c r="H1132" i="11"/>
  <c r="I1132" i="11" s="1"/>
  <c r="H1133" i="11"/>
  <c r="H1134" i="11"/>
  <c r="I1134" i="11" s="1"/>
  <c r="H1135" i="11"/>
  <c r="I1135" i="11" s="1"/>
  <c r="H1136" i="11"/>
  <c r="H1137" i="11"/>
  <c r="H1138" i="11"/>
  <c r="J1138" i="11" s="1"/>
  <c r="K1138" i="11" s="1"/>
  <c r="H1139" i="11"/>
  <c r="J1139" i="11" s="1"/>
  <c r="K1139" i="11" s="1"/>
  <c r="H1140" i="11"/>
  <c r="H1141" i="11"/>
  <c r="H1142" i="11"/>
  <c r="H1143" i="11"/>
  <c r="J1143" i="11" s="1"/>
  <c r="H1144" i="11"/>
  <c r="I1144" i="11" s="1"/>
  <c r="H1145" i="11"/>
  <c r="H1146" i="11"/>
  <c r="J1146" i="11" s="1"/>
  <c r="K1146" i="11" s="1"/>
  <c r="H1147" i="11"/>
  <c r="I1147" i="11" s="1"/>
  <c r="H1148" i="11"/>
  <c r="H1149" i="11"/>
  <c r="H1150" i="11"/>
  <c r="H1151" i="11"/>
  <c r="H1152" i="11"/>
  <c r="H1153" i="11"/>
  <c r="I1153" i="11" s="1"/>
  <c r="H1154" i="11"/>
  <c r="H1155" i="11"/>
  <c r="J1155" i="11" s="1"/>
  <c r="K1155" i="11" s="1"/>
  <c r="H1156" i="11"/>
  <c r="H1157" i="11"/>
  <c r="H1158" i="11"/>
  <c r="H1159" i="11"/>
  <c r="J1159" i="11" s="1"/>
  <c r="K1159" i="11" s="1"/>
  <c r="H1160" i="11"/>
  <c r="H1161" i="11"/>
  <c r="H1162" i="11"/>
  <c r="H1163" i="11"/>
  <c r="H1164" i="11"/>
  <c r="H1165" i="11"/>
  <c r="H1166" i="11"/>
  <c r="I1166" i="11" s="1"/>
  <c r="H1167" i="11"/>
  <c r="H1168" i="11"/>
  <c r="I1168" i="11" s="1"/>
  <c r="H1169" i="11"/>
  <c r="H1170" i="11"/>
  <c r="I1170" i="11" s="1"/>
  <c r="H1171" i="11"/>
  <c r="H1172" i="11"/>
  <c r="I1172" i="11" s="1"/>
  <c r="H1173" i="11"/>
  <c r="J1173" i="11" s="1"/>
  <c r="K1173" i="11" s="1"/>
  <c r="H1174" i="11"/>
  <c r="H1175" i="11"/>
  <c r="J1175" i="11" s="1"/>
  <c r="H1176" i="11"/>
  <c r="I1176" i="11" s="1"/>
  <c r="H1177" i="11"/>
  <c r="H1178" i="11"/>
  <c r="H1179" i="11"/>
  <c r="I1179" i="11" s="1"/>
  <c r="H1180" i="11"/>
  <c r="I1180" i="11" s="1"/>
  <c r="H1181" i="11"/>
  <c r="H1182" i="11"/>
  <c r="H1183" i="11"/>
  <c r="H1184" i="11"/>
  <c r="H1185" i="11"/>
  <c r="J1185" i="11" s="1"/>
  <c r="H1186" i="11"/>
  <c r="J1186" i="11" s="1"/>
  <c r="K1186" i="11" s="1"/>
  <c r="H1187" i="11"/>
  <c r="J1187" i="11" s="1"/>
  <c r="H1188" i="11"/>
  <c r="I1188" i="11" s="1"/>
  <c r="H1189" i="11"/>
  <c r="H1190" i="11"/>
  <c r="H1191" i="11"/>
  <c r="I1191" i="11" s="1"/>
  <c r="H1192" i="11"/>
  <c r="I1192" i="11" s="1"/>
  <c r="H1193" i="11"/>
  <c r="H1194" i="11"/>
  <c r="I1194" i="11" s="1"/>
  <c r="H1195" i="11"/>
  <c r="J1195" i="11" s="1"/>
  <c r="K1195" i="11" s="1"/>
  <c r="H1196" i="11"/>
  <c r="H1197" i="11"/>
  <c r="H1198" i="11"/>
  <c r="I1198" i="11" s="1"/>
  <c r="H1199" i="11"/>
  <c r="I1199" i="11" s="1"/>
  <c r="H1200" i="11"/>
  <c r="I1200" i="11" s="1"/>
  <c r="H1201" i="11"/>
  <c r="H1202" i="11"/>
  <c r="J1202" i="11" s="1"/>
  <c r="K1202" i="11" s="1"/>
  <c r="H1203" i="11"/>
  <c r="H1204" i="11"/>
  <c r="J1204" i="11" s="1"/>
  <c r="K1204" i="11" s="1"/>
  <c r="H1205" i="11"/>
  <c r="J1205" i="11" s="1"/>
  <c r="K1205" i="11" s="1"/>
  <c r="H1206" i="11"/>
  <c r="H1207" i="11"/>
  <c r="I1207" i="11" s="1"/>
  <c r="H1208" i="11"/>
  <c r="J1208" i="11" s="1"/>
  <c r="H1209" i="11"/>
  <c r="H1210" i="11"/>
  <c r="J1210" i="11" s="1"/>
  <c r="K1210" i="11" s="1"/>
  <c r="H1211" i="11"/>
  <c r="H1212" i="11"/>
  <c r="H1213" i="11"/>
  <c r="H1214" i="11"/>
  <c r="I1214" i="11" s="1"/>
  <c r="H1215" i="11"/>
  <c r="I1215" i="11" s="1"/>
  <c r="H1216" i="11"/>
  <c r="I1216" i="11" s="1"/>
  <c r="H1217" i="11"/>
  <c r="H1218" i="11"/>
  <c r="H1219" i="11"/>
  <c r="I1219" i="11" s="1"/>
  <c r="H1220" i="11"/>
  <c r="I1220" i="11" s="1"/>
  <c r="H1221" i="11"/>
  <c r="H1222" i="11"/>
  <c r="H1223" i="11"/>
  <c r="H1224" i="11"/>
  <c r="H1225" i="11"/>
  <c r="H1226" i="11"/>
  <c r="I1226" i="11" s="1"/>
  <c r="H1227" i="11"/>
  <c r="H1228" i="11"/>
  <c r="H1229" i="11"/>
  <c r="H1230" i="11"/>
  <c r="J1230" i="11" s="1"/>
  <c r="K1230" i="11" s="1"/>
  <c r="H1231" i="11"/>
  <c r="H1232" i="11"/>
  <c r="J1232" i="11" s="1"/>
  <c r="K1232" i="11" s="1"/>
  <c r="H1233" i="11"/>
  <c r="J1233" i="11" s="1"/>
  <c r="H1234" i="11"/>
  <c r="I1234" i="11" s="1"/>
  <c r="H1235" i="11"/>
  <c r="H1236" i="11"/>
  <c r="J1236" i="11" s="1"/>
  <c r="K1236" i="11" s="1"/>
  <c r="H1237" i="11"/>
  <c r="H1238" i="11"/>
  <c r="H1239" i="11"/>
  <c r="H1240" i="11"/>
  <c r="H1241" i="11"/>
  <c r="H1242" i="11"/>
  <c r="H1243" i="11"/>
  <c r="J1243" i="11" s="1"/>
  <c r="K1243" i="11" s="1"/>
  <c r="H1244" i="11"/>
  <c r="H1245" i="11"/>
  <c r="H1246" i="11"/>
  <c r="J1246" i="11" s="1"/>
  <c r="H1247" i="11"/>
  <c r="J1247" i="11" s="1"/>
  <c r="K1247" i="11" s="1"/>
  <c r="H1248" i="11"/>
  <c r="H1249" i="11"/>
  <c r="H1250" i="11"/>
  <c r="J1250" i="11" s="1"/>
  <c r="K1250" i="11" s="1"/>
  <c r="H1251" i="11"/>
  <c r="H1252" i="11"/>
  <c r="I1252" i="11" s="1"/>
  <c r="H1253" i="11"/>
  <c r="H1254" i="11"/>
  <c r="H1255" i="11"/>
  <c r="I1255" i="11" s="1"/>
  <c r="H1256" i="11"/>
  <c r="I1256" i="11" s="1"/>
  <c r="H1257" i="11"/>
  <c r="J1257" i="11" s="1"/>
  <c r="K1257" i="11" s="1"/>
  <c r="H1258" i="11"/>
  <c r="H1259" i="11"/>
  <c r="H1260" i="11"/>
  <c r="H1261" i="11"/>
  <c r="H1262" i="11"/>
  <c r="J1262" i="11" s="1"/>
  <c r="H1263" i="11"/>
  <c r="I1263" i="11" s="1"/>
  <c r="H1264" i="11"/>
  <c r="I1264" i="11" s="1"/>
  <c r="H1265" i="11"/>
  <c r="H1266" i="11"/>
  <c r="J1266" i="11" s="1"/>
  <c r="K1266" i="11" s="1"/>
  <c r="H1267" i="11"/>
  <c r="I1267" i="11" s="1"/>
  <c r="H1268" i="11"/>
  <c r="J1268" i="11" s="1"/>
  <c r="K1268" i="11" s="1"/>
  <c r="H1269" i="11"/>
  <c r="H1270" i="11"/>
  <c r="H1271" i="11"/>
  <c r="I1271" i="11" s="1"/>
  <c r="H1272" i="11"/>
  <c r="H1273" i="11"/>
  <c r="H1274" i="11"/>
  <c r="J1274" i="11" s="1"/>
  <c r="K1274" i="11" s="1"/>
  <c r="H1275" i="11"/>
  <c r="I1275" i="11" s="1"/>
  <c r="H1276" i="11"/>
  <c r="H1277" i="11"/>
  <c r="H1278" i="11"/>
  <c r="I1278" i="11" s="1"/>
  <c r="H1279" i="11"/>
  <c r="I1279" i="11" s="1"/>
  <c r="H1280" i="11"/>
  <c r="H1281" i="11"/>
  <c r="H1282" i="11"/>
  <c r="H1283" i="11"/>
  <c r="J1283" i="11" s="1"/>
  <c r="K1283" i="11" s="1"/>
  <c r="H1284" i="11"/>
  <c r="I1284" i="11" s="1"/>
  <c r="H1285" i="11"/>
  <c r="H1286" i="11"/>
  <c r="H1287" i="11"/>
  <c r="I1287" i="11" s="1"/>
  <c r="H1288" i="11"/>
  <c r="I1288" i="11" s="1"/>
  <c r="H1289" i="11"/>
  <c r="I1289" i="11" s="1"/>
  <c r="H1290" i="11"/>
  <c r="H1291" i="11"/>
  <c r="I1291" i="11" s="1"/>
  <c r="H1292" i="11"/>
  <c r="H1293" i="11"/>
  <c r="H1294" i="11"/>
  <c r="I1294" i="11" s="1"/>
  <c r="H1295" i="11"/>
  <c r="H1296" i="11"/>
  <c r="H1297" i="11"/>
  <c r="I1297" i="11" s="1"/>
  <c r="H1298" i="11"/>
  <c r="J1298" i="11" s="1"/>
  <c r="K1298" i="11" s="1"/>
  <c r="H1299" i="11"/>
  <c r="I1299" i="11" s="1"/>
  <c r="H1300" i="11"/>
  <c r="I1300" i="11" s="1"/>
  <c r="H1301" i="11"/>
  <c r="H1302" i="11"/>
  <c r="I1302" i="11" s="1"/>
  <c r="H1303" i="11"/>
  <c r="I1303" i="11" s="1"/>
  <c r="H1304" i="11"/>
  <c r="H1305" i="11"/>
  <c r="I1305" i="11" s="1"/>
  <c r="H1306" i="11"/>
  <c r="H1307" i="11"/>
  <c r="I1307" i="11" s="1"/>
  <c r="H1308" i="11"/>
  <c r="I1308" i="11" s="1"/>
  <c r="H1309" i="11"/>
  <c r="H1310" i="11"/>
  <c r="I1310" i="11" s="1"/>
  <c r="H1311" i="11"/>
  <c r="J1311" i="11" s="1"/>
  <c r="K1311" i="11" s="1"/>
  <c r="H1312" i="11"/>
  <c r="H1313" i="11"/>
  <c r="H1314" i="11"/>
  <c r="I1314" i="11" s="1"/>
  <c r="H1315" i="11"/>
  <c r="H1316" i="11"/>
  <c r="H1317" i="11"/>
  <c r="H1318" i="11"/>
  <c r="H1319" i="11"/>
  <c r="I1319" i="11" s="1"/>
  <c r="H1320" i="11"/>
  <c r="I1320" i="11" s="1"/>
  <c r="H1321" i="11"/>
  <c r="J1321" i="11" s="1"/>
  <c r="K1321" i="11" s="1"/>
  <c r="H1322" i="11"/>
  <c r="H1323" i="11"/>
  <c r="J1323" i="11" s="1"/>
  <c r="H1324" i="11"/>
  <c r="I1324" i="11" s="1"/>
  <c r="H1325" i="11"/>
  <c r="H1326" i="11"/>
  <c r="J1326" i="11" s="1"/>
  <c r="H1327" i="11"/>
  <c r="I1327" i="11" s="1"/>
  <c r="H1328" i="11"/>
  <c r="H1329" i="11"/>
  <c r="H1330" i="11"/>
  <c r="J1330" i="11" s="1"/>
  <c r="H1331" i="11"/>
  <c r="J1331" i="11" s="1"/>
  <c r="K1331" i="11" s="1"/>
  <c r="H1332" i="11"/>
  <c r="H1333" i="11"/>
  <c r="H1334" i="11"/>
  <c r="H1335" i="11"/>
  <c r="J1335" i="11" s="1"/>
  <c r="K1335" i="11" s="1"/>
  <c r="H1336" i="11"/>
  <c r="I1336" i="11" s="1"/>
  <c r="H1337" i="11"/>
  <c r="H1338" i="11"/>
  <c r="I1338" i="11" s="1"/>
  <c r="H1339" i="11"/>
  <c r="I1339" i="11" s="1"/>
  <c r="H1340" i="11"/>
  <c r="H1341" i="11"/>
  <c r="I1341" i="11" s="1"/>
  <c r="H1342" i="11"/>
  <c r="J1342" i="11" s="1"/>
  <c r="K1342" i="11" s="1"/>
  <c r="H1343" i="11"/>
  <c r="H1344" i="11"/>
  <c r="I1344" i="11" s="1"/>
  <c r="H1345" i="11"/>
  <c r="H1346" i="11"/>
  <c r="H1347" i="11"/>
  <c r="H1348" i="11"/>
  <c r="H1349" i="11"/>
  <c r="H1350" i="11"/>
  <c r="H1351" i="11"/>
  <c r="H1352" i="11"/>
  <c r="H1353" i="11"/>
  <c r="I1353" i="11" s="1"/>
  <c r="H1354" i="11"/>
  <c r="I1354" i="11" s="1"/>
  <c r="H1355" i="11"/>
  <c r="H1356" i="11"/>
  <c r="J1356" i="11" s="1"/>
  <c r="K1356" i="11" s="1"/>
  <c r="H1357" i="11"/>
  <c r="H1358" i="11"/>
  <c r="J1358" i="11" s="1"/>
  <c r="K1358" i="11" s="1"/>
  <c r="H1359" i="11"/>
  <c r="H1360" i="11"/>
  <c r="H1361" i="11"/>
  <c r="J1361" i="11" s="1"/>
  <c r="H1362" i="11"/>
  <c r="H1363" i="11"/>
  <c r="H1364" i="11"/>
  <c r="J1364" i="11" s="1"/>
  <c r="H1365" i="11"/>
  <c r="H1366" i="11"/>
  <c r="H1367" i="11"/>
  <c r="H1368" i="11"/>
  <c r="H1369" i="11"/>
  <c r="H1370" i="11"/>
  <c r="I1370" i="11" s="1"/>
  <c r="H1371" i="11"/>
  <c r="I1371" i="11" s="1"/>
  <c r="H1372" i="11"/>
  <c r="I1372" i="11" s="1"/>
  <c r="H1373" i="11"/>
  <c r="H1374" i="11"/>
  <c r="I1374" i="11" s="1"/>
  <c r="H1375" i="11"/>
  <c r="J1375" i="11" s="1"/>
  <c r="K1375" i="11" s="1"/>
  <c r="H1376" i="11"/>
  <c r="H1377" i="11"/>
  <c r="H1378" i="11"/>
  <c r="H1379" i="11"/>
  <c r="I1379" i="11" s="1"/>
  <c r="H1380" i="11"/>
  <c r="H1381" i="11"/>
  <c r="H1382" i="11"/>
  <c r="H1383" i="11"/>
  <c r="I1383" i="11" s="1"/>
  <c r="H1384" i="11"/>
  <c r="H1385" i="11"/>
  <c r="H1386" i="11"/>
  <c r="I1386" i="11" s="1"/>
  <c r="H1387" i="11"/>
  <c r="H1388" i="11"/>
  <c r="H1389" i="11"/>
  <c r="H1390" i="11"/>
  <c r="I1390" i="11" s="1"/>
  <c r="H1391" i="11"/>
  <c r="I1391" i="11" s="1"/>
  <c r="H1392" i="11"/>
  <c r="H1393" i="11"/>
  <c r="H1394" i="11"/>
  <c r="I1394" i="11" s="1"/>
  <c r="H1395" i="11"/>
  <c r="H1396" i="11"/>
  <c r="I1396" i="11" s="1"/>
  <c r="H1397" i="11"/>
  <c r="H1398" i="11"/>
  <c r="H1399" i="11"/>
  <c r="J1399" i="11" s="1"/>
  <c r="H1400" i="11"/>
  <c r="H1401" i="11"/>
  <c r="J1401" i="11" s="1"/>
  <c r="H1402" i="11"/>
  <c r="I1402" i="11" s="1"/>
  <c r="H1403" i="11"/>
  <c r="I1403" i="11" s="1"/>
  <c r="H1404" i="11"/>
  <c r="J1404" i="11" s="1"/>
  <c r="H1405" i="11"/>
  <c r="H1406" i="11"/>
  <c r="I1406" i="11" s="1"/>
  <c r="H1407" i="11"/>
  <c r="I1407" i="11" s="1"/>
  <c r="H1408" i="11"/>
  <c r="I1408" i="11" s="1"/>
  <c r="H1409" i="11"/>
  <c r="H1410" i="11"/>
  <c r="I1410" i="11" s="1"/>
  <c r="H1411" i="11"/>
  <c r="I1411" i="11" s="1"/>
  <c r="H1412" i="11"/>
  <c r="H1413" i="11"/>
  <c r="H1414" i="11"/>
  <c r="H1415" i="11"/>
  <c r="J1415" i="11" s="1"/>
  <c r="K1415" i="11" s="1"/>
  <c r="H1416" i="11"/>
  <c r="H1417" i="11"/>
  <c r="H1418" i="11"/>
  <c r="J1418" i="11" s="1"/>
  <c r="K1418" i="11" s="1"/>
  <c r="H1419" i="11"/>
  <c r="J1419" i="11" s="1"/>
  <c r="K1419" i="11" s="1"/>
  <c r="H1420" i="11"/>
  <c r="H1421" i="11"/>
  <c r="J1421" i="11" s="1"/>
  <c r="K1421" i="11" s="1"/>
  <c r="H1422" i="11"/>
  <c r="J1422" i="11" s="1"/>
  <c r="H1423" i="11"/>
  <c r="H1424" i="11"/>
  <c r="J1424" i="11" s="1"/>
  <c r="H1425" i="11"/>
  <c r="H1426" i="11"/>
  <c r="J1426" i="11" s="1"/>
  <c r="K1426" i="11" s="1"/>
  <c r="H1427" i="11"/>
  <c r="I1427" i="11" s="1"/>
  <c r="H1428" i="11"/>
  <c r="I1428" i="11" s="1"/>
  <c r="H1429" i="11"/>
  <c r="H1430" i="11"/>
  <c r="H1431" i="11"/>
  <c r="I1431" i="11" s="1"/>
  <c r="H1432" i="11"/>
  <c r="I1432" i="11" s="1"/>
  <c r="H1433" i="11"/>
  <c r="H1434" i="11"/>
  <c r="H1435" i="11"/>
  <c r="H1436" i="11"/>
  <c r="H1437" i="11"/>
  <c r="H1438" i="11"/>
  <c r="I1438" i="11" s="1"/>
  <c r="H1439" i="11"/>
  <c r="H1440" i="11"/>
  <c r="J1440" i="11" s="1"/>
  <c r="K1440" i="11" s="1"/>
  <c r="H1441" i="11"/>
  <c r="H1442" i="11"/>
  <c r="I1442" i="11" s="1"/>
  <c r="H1443" i="11"/>
  <c r="J1443" i="11" s="1"/>
  <c r="K1443" i="11" s="1"/>
  <c r="H1444" i="11"/>
  <c r="J1444" i="11" s="1"/>
  <c r="K1444" i="11" s="1"/>
  <c r="H1445" i="11"/>
  <c r="H1446" i="11"/>
  <c r="H1447" i="11"/>
  <c r="H1448" i="11"/>
  <c r="H1449" i="11"/>
  <c r="H1450" i="11"/>
  <c r="H1451" i="11"/>
  <c r="H1452" i="11"/>
  <c r="J1452" i="11" s="1"/>
  <c r="K1452" i="11" s="1"/>
  <c r="H1453" i="11"/>
  <c r="I1453" i="11" s="1"/>
  <c r="H1454" i="11"/>
  <c r="I1454" i="11" s="1"/>
  <c r="H1455" i="11"/>
  <c r="H1456" i="11"/>
  <c r="H1457" i="11"/>
  <c r="H1458" i="11"/>
  <c r="H1459" i="11"/>
  <c r="J1459" i="11" s="1"/>
  <c r="K1459" i="11" s="1"/>
  <c r="H1460" i="11"/>
  <c r="J1460" i="11" s="1"/>
  <c r="K1460" i="11" s="1"/>
  <c r="H1461" i="11"/>
  <c r="H1462" i="11"/>
  <c r="H1463" i="11"/>
  <c r="J1463" i="11" s="1"/>
  <c r="K1463" i="11" s="1"/>
  <c r="H1464" i="11"/>
  <c r="H1465" i="11"/>
  <c r="H1466" i="11"/>
  <c r="I1466" i="11" s="1"/>
  <c r="H1467" i="11"/>
  <c r="J1467" i="11" s="1"/>
  <c r="K1467" i="11" s="1"/>
  <c r="H1468" i="11"/>
  <c r="H1469" i="11"/>
  <c r="J1469" i="11" s="1"/>
  <c r="K1469" i="11" s="1"/>
  <c r="H1470" i="11"/>
  <c r="I1470" i="11" s="1"/>
  <c r="H1471" i="11"/>
  <c r="H1472" i="11"/>
  <c r="J1472" i="11" s="1"/>
  <c r="K1472" i="11" s="1"/>
  <c r="H1473" i="11"/>
  <c r="I1473" i="11" s="1"/>
  <c r="H1474" i="11"/>
  <c r="I1474" i="11" s="1"/>
  <c r="H1475" i="11"/>
  <c r="H1476" i="11"/>
  <c r="J1476" i="11" s="1"/>
  <c r="K1476" i="11" s="1"/>
  <c r="H1477" i="11"/>
  <c r="H1478" i="11"/>
  <c r="H1479" i="11"/>
  <c r="J1479" i="11" s="1"/>
  <c r="K1479" i="11" s="1"/>
  <c r="H1480" i="11"/>
  <c r="I1480" i="11" s="1"/>
  <c r="H1481" i="11"/>
  <c r="I1481" i="11" s="1"/>
  <c r="H1482" i="11"/>
  <c r="H1483" i="11"/>
  <c r="I1483" i="11" s="1"/>
  <c r="H1484" i="11"/>
  <c r="H1485" i="11"/>
  <c r="H1486" i="11"/>
  <c r="I1486" i="11" s="1"/>
  <c r="H1487" i="11"/>
  <c r="I1487" i="11" s="1"/>
  <c r="H1488" i="11"/>
  <c r="H1489" i="11"/>
  <c r="H1490" i="11"/>
  <c r="H1491" i="11"/>
  <c r="J1491" i="11" s="1"/>
  <c r="K1491" i="11" s="1"/>
  <c r="H1492" i="11"/>
  <c r="H1493" i="11"/>
  <c r="I1493" i="11" s="1"/>
  <c r="H1494" i="11"/>
  <c r="H1495" i="11"/>
  <c r="J1495" i="11" s="1"/>
  <c r="K1495" i="11" s="1"/>
  <c r="H1496" i="11"/>
  <c r="H1497" i="11"/>
  <c r="H1498" i="11"/>
  <c r="I1498" i="11" s="1"/>
  <c r="H1499" i="11"/>
  <c r="J1499" i="11" s="1"/>
  <c r="H1500" i="11"/>
  <c r="I1500" i="11" s="1"/>
  <c r="H1501" i="11"/>
  <c r="J1501" i="11" s="1"/>
  <c r="K1501" i="11" s="1"/>
  <c r="H1502" i="11"/>
  <c r="I1502" i="11" s="1"/>
  <c r="H1503" i="11"/>
  <c r="J1503" i="11" s="1"/>
  <c r="H1504" i="11"/>
  <c r="H1505" i="11"/>
  <c r="H1506" i="11"/>
  <c r="I1506" i="11" s="1"/>
  <c r="H1507" i="11"/>
  <c r="H1508" i="11"/>
  <c r="I1508" i="11" s="1"/>
  <c r="H1509" i="11"/>
  <c r="J1509" i="11" s="1"/>
  <c r="H1510" i="11"/>
  <c r="I1510" i="11" s="1"/>
  <c r="H1511" i="11"/>
  <c r="H1512" i="11"/>
  <c r="H1513" i="11"/>
  <c r="H1514" i="11"/>
  <c r="I1514" i="11" s="1"/>
  <c r="H1515" i="11"/>
  <c r="I1515" i="11" s="1"/>
  <c r="H1516" i="11"/>
  <c r="H1517" i="11"/>
  <c r="H1518" i="11"/>
  <c r="I1518" i="11" s="1"/>
  <c r="H1519" i="11"/>
  <c r="H1520" i="11"/>
  <c r="H1521" i="11"/>
  <c r="H1522" i="11"/>
  <c r="H1523" i="11"/>
  <c r="I1523" i="11" s="1"/>
  <c r="H1524" i="11"/>
  <c r="I1524" i="11" s="1"/>
  <c r="H1525" i="11"/>
  <c r="I1525" i="11" s="1"/>
  <c r="H1526" i="11"/>
  <c r="H1527" i="11"/>
  <c r="J1527" i="11" s="1"/>
  <c r="H1528" i="11"/>
  <c r="I1528" i="11" s="1"/>
  <c r="H1529" i="11"/>
  <c r="H1530" i="11"/>
  <c r="H1531" i="11"/>
  <c r="I1531" i="11" s="1"/>
  <c r="H1532" i="11"/>
  <c r="I1532" i="11" s="1"/>
  <c r="H1533" i="11"/>
  <c r="H1534" i="11"/>
  <c r="I1534" i="11" s="1"/>
  <c r="H1535" i="11"/>
  <c r="I1535" i="11" s="1"/>
  <c r="H1536" i="11"/>
  <c r="H1537" i="11"/>
  <c r="H1538" i="11"/>
  <c r="H1539" i="11"/>
  <c r="J1539" i="11" s="1"/>
  <c r="H1540" i="11"/>
  <c r="H1541" i="11"/>
  <c r="H1542" i="11"/>
  <c r="I1542" i="11" s="1"/>
  <c r="H1543" i="11"/>
  <c r="H1544" i="11"/>
  <c r="H1545" i="11"/>
  <c r="J1545" i="11" s="1"/>
  <c r="K1545" i="11" s="1"/>
  <c r="H1546" i="11"/>
  <c r="H1547" i="11"/>
  <c r="H1548" i="11"/>
  <c r="H1549" i="11"/>
  <c r="H1550" i="11"/>
  <c r="I1550" i="11" s="1"/>
  <c r="H1551" i="11"/>
  <c r="I1551" i="11" s="1"/>
  <c r="H1552" i="11"/>
  <c r="H1553" i="11"/>
  <c r="I1553" i="11" s="1"/>
  <c r="H1554" i="11"/>
  <c r="H1555" i="11"/>
  <c r="I1555" i="11" s="1"/>
  <c r="H1556" i="11"/>
  <c r="H1557" i="11"/>
  <c r="J1557" i="11" s="1"/>
  <c r="K1557" i="11" s="1"/>
  <c r="H1558" i="11"/>
  <c r="I1558" i="11" s="1"/>
  <c r="H1559" i="11"/>
  <c r="I1559" i="11" s="1"/>
  <c r="H1560" i="11"/>
  <c r="H1561" i="11"/>
  <c r="H1562" i="11"/>
  <c r="J1562" i="11" s="1"/>
  <c r="K1562" i="11" s="1"/>
  <c r="H1563" i="11"/>
  <c r="I1563" i="11" s="1"/>
  <c r="H1564" i="11"/>
  <c r="H1565" i="11"/>
  <c r="H1566" i="11"/>
  <c r="I1566" i="11" s="1"/>
  <c r="H1567" i="11"/>
  <c r="H1568" i="11"/>
  <c r="J1568" i="11" s="1"/>
  <c r="H1569" i="11"/>
  <c r="H1570" i="11"/>
  <c r="H1571" i="11"/>
  <c r="I1571" i="11" s="1"/>
  <c r="H1572" i="11"/>
  <c r="I1572" i="11" s="1"/>
  <c r="H1573" i="11"/>
  <c r="H1574" i="11"/>
  <c r="H1575" i="11"/>
  <c r="I1575" i="11" s="1"/>
  <c r="H1576" i="11"/>
  <c r="H1577" i="11"/>
  <c r="H1578" i="11"/>
  <c r="H1579" i="11"/>
  <c r="I1579" i="11" s="1"/>
  <c r="H1580" i="11"/>
  <c r="H1581" i="11"/>
  <c r="H1582" i="11"/>
  <c r="J1582" i="11" s="1"/>
  <c r="H1583" i="11"/>
  <c r="J1583" i="11" s="1"/>
  <c r="K1583" i="11" s="1"/>
  <c r="H1584" i="11"/>
  <c r="H1585" i="11"/>
  <c r="H1586" i="11"/>
  <c r="H1587" i="11"/>
  <c r="I1587" i="11" s="1"/>
  <c r="H1588" i="11"/>
  <c r="H1589" i="11"/>
  <c r="J1589" i="11" s="1"/>
  <c r="K1589" i="11" s="1"/>
  <c r="H1590" i="11"/>
  <c r="H1591" i="11"/>
  <c r="J1591" i="11" s="1"/>
  <c r="K1591" i="11" s="1"/>
  <c r="H1592" i="11"/>
  <c r="H1593" i="11"/>
  <c r="H1594" i="11"/>
  <c r="I1594" i="11" s="1"/>
  <c r="H1595" i="11"/>
  <c r="J1595" i="11" s="1"/>
  <c r="H1596" i="11"/>
  <c r="I1596" i="11" s="1"/>
  <c r="H1597" i="11"/>
  <c r="J1597" i="11" s="1"/>
  <c r="H1598" i="11"/>
  <c r="J1598" i="11" s="1"/>
  <c r="K1598" i="11" s="1"/>
  <c r="H1599" i="11"/>
  <c r="H1600" i="11"/>
  <c r="H1601" i="11"/>
  <c r="H1602" i="11"/>
  <c r="H1603" i="11"/>
  <c r="J1603" i="11" s="1"/>
  <c r="K1603" i="11" s="1"/>
  <c r="H1604" i="11"/>
  <c r="I1604" i="11" s="1"/>
  <c r="H1605" i="11"/>
  <c r="H1606" i="11"/>
  <c r="I1606" i="11" s="1"/>
  <c r="H1607" i="11"/>
  <c r="J1607" i="11" s="1"/>
  <c r="H1608" i="11"/>
  <c r="I1608" i="11" s="1"/>
  <c r="H1609" i="11"/>
  <c r="J1609" i="11" s="1"/>
  <c r="H1610" i="11"/>
  <c r="H1611" i="11"/>
  <c r="J1611" i="11" s="1"/>
  <c r="H1612" i="11"/>
  <c r="H1613" i="11"/>
  <c r="H1614" i="11"/>
  <c r="I1614" i="11" s="1"/>
  <c r="H1615" i="11"/>
  <c r="J1615" i="11" s="1"/>
  <c r="H1616" i="11"/>
  <c r="J1616" i="11" s="1"/>
  <c r="H1617" i="11"/>
  <c r="H1618" i="11"/>
  <c r="I1618" i="11" s="1"/>
  <c r="H1619" i="11"/>
  <c r="I1619" i="11" s="1"/>
  <c r="H1620" i="11"/>
  <c r="I1620" i="11" s="1"/>
  <c r="H1621" i="11"/>
  <c r="H1622" i="11"/>
  <c r="H1623" i="11"/>
  <c r="I1623" i="11" s="1"/>
  <c r="H1624" i="11"/>
  <c r="J1624" i="11" s="1"/>
  <c r="H1625" i="11"/>
  <c r="H1626" i="11"/>
  <c r="H1627" i="11"/>
  <c r="H1628" i="11"/>
  <c r="I1628" i="11" s="1"/>
  <c r="H1629" i="11"/>
  <c r="H1630" i="11"/>
  <c r="J1630" i="11" s="1"/>
  <c r="K1630" i="11" s="1"/>
  <c r="H1631" i="11"/>
  <c r="H1632" i="11"/>
  <c r="I1632" i="11" s="1"/>
  <c r="H1633" i="11"/>
  <c r="H1634" i="11"/>
  <c r="I1634" i="11" s="1"/>
  <c r="H1635" i="11"/>
  <c r="H1636" i="11"/>
  <c r="H1637" i="11"/>
  <c r="H1638" i="11"/>
  <c r="H1639" i="11"/>
  <c r="H1640" i="11"/>
  <c r="H1641" i="11"/>
  <c r="H1642" i="11"/>
  <c r="H1643" i="11"/>
  <c r="H1644" i="11"/>
  <c r="H1645" i="11"/>
  <c r="H1646" i="11"/>
  <c r="H1647" i="11"/>
  <c r="I1647" i="11" s="1"/>
  <c r="H1648" i="11"/>
  <c r="H1649" i="11"/>
  <c r="J1649" i="11" s="1"/>
  <c r="H1650" i="11"/>
  <c r="J1650" i="11" s="1"/>
  <c r="K1650" i="11" s="1"/>
  <c r="H1651" i="11"/>
  <c r="H1652" i="11"/>
  <c r="H1653" i="11"/>
  <c r="H1654" i="11"/>
  <c r="I1654" i="11" s="1"/>
  <c r="H1655" i="11"/>
  <c r="I1655" i="11" s="1"/>
  <c r="H1656" i="11"/>
  <c r="H1657" i="11"/>
  <c r="J1657" i="11" s="1"/>
  <c r="H1658" i="11"/>
  <c r="H1659" i="11"/>
  <c r="J1659" i="11" s="1"/>
  <c r="K1659" i="11" s="1"/>
  <c r="H1660" i="11"/>
  <c r="I1660" i="11" s="1"/>
  <c r="H1661" i="11"/>
  <c r="H1662" i="11"/>
  <c r="J1662" i="11" s="1"/>
  <c r="H1663" i="11"/>
  <c r="H1664" i="11"/>
  <c r="H1665" i="11"/>
  <c r="H1666" i="11"/>
  <c r="H1667" i="11"/>
  <c r="H1668" i="11"/>
  <c r="H1669" i="11"/>
  <c r="H1670" i="11"/>
  <c r="I1670" i="11" s="1"/>
  <c r="H1671" i="11"/>
  <c r="I1671" i="11" s="1"/>
  <c r="H1672" i="11"/>
  <c r="I1672" i="11" s="1"/>
  <c r="H1673" i="11"/>
  <c r="H1674" i="11"/>
  <c r="I1674" i="11" s="1"/>
  <c r="H1675" i="11"/>
  <c r="H1676" i="11"/>
  <c r="J1676" i="11" s="1"/>
  <c r="K1676" i="11" s="1"/>
  <c r="H1677" i="11"/>
  <c r="J1677" i="11" s="1"/>
  <c r="H1678" i="11"/>
  <c r="I1678" i="11" s="1"/>
  <c r="H1679" i="11"/>
  <c r="J1679" i="11" s="1"/>
  <c r="H1680" i="11"/>
  <c r="H1681" i="11"/>
  <c r="H1682" i="11"/>
  <c r="J1682" i="11" s="1"/>
  <c r="K1682" i="11" s="1"/>
  <c r="H1683" i="11"/>
  <c r="H1684" i="11"/>
  <c r="H1685" i="11"/>
  <c r="H1686" i="11"/>
  <c r="J1686" i="11" s="1"/>
  <c r="H1687" i="11"/>
  <c r="I1687" i="11" s="1"/>
  <c r="H1688" i="11"/>
  <c r="H1689" i="11"/>
  <c r="H1690" i="11"/>
  <c r="H1691" i="11"/>
  <c r="H1692" i="11"/>
  <c r="H1693" i="11"/>
  <c r="I1693" i="11" s="1"/>
  <c r="H1694" i="11"/>
  <c r="I1694" i="11" s="1"/>
  <c r="H1695" i="11"/>
  <c r="I1695" i="11" s="1"/>
  <c r="H1696" i="11"/>
  <c r="J1696" i="11" s="1"/>
  <c r="H1697" i="11"/>
  <c r="H1698" i="11"/>
  <c r="H1699" i="11"/>
  <c r="J1699" i="11" s="1"/>
  <c r="K1699" i="11" s="1"/>
  <c r="H1700" i="11"/>
  <c r="J1700" i="11" s="1"/>
  <c r="K1700" i="11" s="1"/>
  <c r="H1701" i="11"/>
  <c r="H1702" i="11"/>
  <c r="H1703" i="11"/>
  <c r="H1704" i="11"/>
  <c r="J1704" i="11" s="1"/>
  <c r="H1705" i="11"/>
  <c r="H1706" i="11"/>
  <c r="H1707" i="11"/>
  <c r="H1708" i="11"/>
  <c r="H1709" i="11"/>
  <c r="I1709" i="11" s="1"/>
  <c r="H1710" i="11"/>
  <c r="H1711" i="11"/>
  <c r="H1712" i="11"/>
  <c r="J1712" i="11" s="1"/>
  <c r="H1713" i="11"/>
  <c r="J1713" i="11" s="1"/>
  <c r="H1714" i="11"/>
  <c r="H1715" i="11"/>
  <c r="H1716" i="11"/>
  <c r="H1717" i="11"/>
  <c r="H1718" i="11"/>
  <c r="H1719" i="11"/>
  <c r="H1720" i="11"/>
  <c r="H1721" i="11"/>
  <c r="H1722" i="11"/>
  <c r="J1722" i="11" s="1"/>
  <c r="K1722" i="11" s="1"/>
  <c r="H1723" i="11"/>
  <c r="H1724" i="11"/>
  <c r="H1725" i="11"/>
  <c r="H1726" i="11"/>
  <c r="J1726" i="11" s="1"/>
  <c r="H1727" i="11"/>
  <c r="I1727" i="11" s="1"/>
  <c r="H1728" i="11"/>
  <c r="H1729" i="11"/>
  <c r="H1730" i="11"/>
  <c r="H1731" i="11"/>
  <c r="J1731" i="11" s="1"/>
  <c r="K1731" i="11" s="1"/>
  <c r="H1732" i="11"/>
  <c r="H1733" i="11"/>
  <c r="H1734" i="11"/>
  <c r="H1735" i="11"/>
  <c r="H1736" i="11"/>
  <c r="H1737" i="11"/>
  <c r="H1738" i="11"/>
  <c r="I1738" i="11" s="1"/>
  <c r="H1739" i="11"/>
  <c r="H1740" i="11"/>
  <c r="J1740" i="11" s="1"/>
  <c r="K1740" i="11" s="1"/>
  <c r="H1741" i="11"/>
  <c r="H1742" i="11"/>
  <c r="J1742" i="11" s="1"/>
  <c r="K1742" i="11" s="1"/>
  <c r="H1743" i="11"/>
  <c r="I1743" i="11" s="1"/>
  <c r="H1744" i="11"/>
  <c r="H1745" i="11"/>
  <c r="H1746" i="11"/>
  <c r="I1746" i="11" s="1"/>
  <c r="H1747" i="11"/>
  <c r="H1748" i="11"/>
  <c r="J1748" i="11" s="1"/>
  <c r="K1748" i="11" s="1"/>
  <c r="H1749" i="11"/>
  <c r="H1750" i="11"/>
  <c r="J1750" i="11" s="1"/>
  <c r="H1751" i="11"/>
  <c r="H1752" i="11"/>
  <c r="H1753" i="11"/>
  <c r="H1754" i="11"/>
  <c r="I1754" i="11" s="1"/>
  <c r="H1755" i="11"/>
  <c r="H1756" i="11"/>
  <c r="H1757" i="11"/>
  <c r="H1758" i="11"/>
  <c r="J1758" i="11" s="1"/>
  <c r="K1758" i="11" s="1"/>
  <c r="H1759" i="11"/>
  <c r="I1759" i="11" s="1"/>
  <c r="H1760" i="11"/>
  <c r="H1761" i="11"/>
  <c r="H1762" i="11"/>
  <c r="H1763" i="11"/>
  <c r="J1763" i="11" s="1"/>
  <c r="K1763" i="11" s="1"/>
  <c r="H1764" i="11"/>
  <c r="H1765" i="11"/>
  <c r="H1766" i="11"/>
  <c r="H1767" i="11"/>
  <c r="H1768" i="11"/>
  <c r="I1768" i="11" s="1"/>
  <c r="H1769" i="11"/>
  <c r="H1770" i="11"/>
  <c r="H1771" i="11"/>
  <c r="J1771" i="11" s="1"/>
  <c r="K1771" i="11" s="1"/>
  <c r="H1772" i="11"/>
  <c r="H1773" i="11"/>
  <c r="H1774" i="11"/>
  <c r="I1774" i="11" s="1"/>
  <c r="H1775" i="11"/>
  <c r="J1775" i="11" s="1"/>
  <c r="K1775" i="11" s="1"/>
  <c r="H1776" i="11"/>
  <c r="H1777" i="11"/>
  <c r="J1777" i="11" s="1"/>
  <c r="H1778" i="11"/>
  <c r="H1779" i="11"/>
  <c r="J1779" i="11" s="1"/>
  <c r="K1779" i="11" s="1"/>
  <c r="H1780" i="11"/>
  <c r="I1780" i="11" s="1"/>
  <c r="H1781" i="11"/>
  <c r="I1781" i="11" s="1"/>
  <c r="H1782" i="11"/>
  <c r="H1783" i="11"/>
  <c r="I1783" i="11" s="1"/>
  <c r="H1784" i="11"/>
  <c r="H1785" i="11"/>
  <c r="H1786" i="11"/>
  <c r="I1786" i="11" s="1"/>
  <c r="H1787" i="11"/>
  <c r="I1787" i="11" s="1"/>
  <c r="H1788" i="11"/>
  <c r="H1789" i="11"/>
  <c r="H1790" i="11"/>
  <c r="I1790" i="11" s="1"/>
  <c r="H1791" i="11"/>
  <c r="I1791" i="11" s="1"/>
  <c r="H1792" i="11"/>
  <c r="I1792" i="11" s="1"/>
  <c r="H1793" i="11"/>
  <c r="H1794" i="11"/>
  <c r="I1794" i="11" s="1"/>
  <c r="H1795" i="11"/>
  <c r="H1796" i="11"/>
  <c r="I1796" i="11" s="1"/>
  <c r="H1797" i="11"/>
  <c r="I1797" i="11" s="1"/>
  <c r="H1798" i="11"/>
  <c r="H1799" i="11"/>
  <c r="H1800" i="11"/>
  <c r="H1801" i="11"/>
  <c r="H1802" i="11"/>
  <c r="I1802" i="11" s="1"/>
  <c r="H1803" i="11"/>
  <c r="H1804" i="11"/>
  <c r="H1805" i="11"/>
  <c r="H1806" i="11"/>
  <c r="J1806" i="11" s="1"/>
  <c r="K1806" i="11" s="1"/>
  <c r="H1807" i="11"/>
  <c r="J1807" i="11" s="1"/>
  <c r="H1808" i="11"/>
  <c r="H1809" i="11"/>
  <c r="H1810" i="11"/>
  <c r="I1810" i="11" s="1"/>
  <c r="H1812" i="11"/>
  <c r="H1813" i="11"/>
  <c r="I1813" i="11" s="1"/>
  <c r="H1814" i="11"/>
  <c r="H1815" i="11"/>
  <c r="H1816" i="11"/>
  <c r="J1816" i="11" s="1"/>
  <c r="K1816" i="11" s="1"/>
  <c r="H1817" i="11"/>
  <c r="I1817" i="11" s="1"/>
  <c r="H1818" i="11"/>
  <c r="H1819" i="11"/>
  <c r="I1819" i="11" s="1"/>
  <c r="H1820" i="11"/>
  <c r="H1821" i="11"/>
  <c r="H1822" i="11"/>
  <c r="J1822" i="11" s="1"/>
  <c r="H1823" i="11"/>
  <c r="I1823" i="11" s="1"/>
  <c r="H1824" i="11"/>
  <c r="I1824" i="11" s="1"/>
  <c r="H1825" i="11"/>
  <c r="H1826" i="11"/>
  <c r="J1826" i="11" s="1"/>
  <c r="H1827" i="11"/>
  <c r="H1828" i="11"/>
  <c r="H1829" i="11"/>
  <c r="I1829" i="11" s="1"/>
  <c r="H1830" i="11"/>
  <c r="I1830" i="11" s="1"/>
  <c r="H1831" i="11"/>
  <c r="H1832" i="11"/>
  <c r="H1833" i="11"/>
  <c r="H1834" i="11"/>
  <c r="H1835" i="11"/>
  <c r="J1835" i="11" s="1"/>
  <c r="K1835" i="11" s="1"/>
  <c r="H1836" i="11"/>
  <c r="H1837" i="11"/>
  <c r="H1838" i="11"/>
  <c r="H1839" i="11"/>
  <c r="I1839" i="11" s="1"/>
  <c r="H1840" i="11"/>
  <c r="J1840" i="11" s="1"/>
  <c r="K1840" i="11" s="1"/>
  <c r="H1841" i="11"/>
  <c r="H1842" i="11"/>
  <c r="H1843" i="11"/>
  <c r="H1844" i="11"/>
  <c r="H1845" i="11"/>
  <c r="I1845" i="11" s="1"/>
  <c r="H1846" i="11"/>
  <c r="J1846" i="11" s="1"/>
  <c r="K1846" i="11" s="1"/>
  <c r="H1847" i="11"/>
  <c r="H1848" i="11"/>
  <c r="H1849" i="11"/>
  <c r="H1850" i="11"/>
  <c r="H1851" i="11"/>
  <c r="I1851" i="11" s="1"/>
  <c r="H1852" i="11"/>
  <c r="H1853" i="11"/>
  <c r="I1853" i="11" s="1"/>
  <c r="H1854" i="11"/>
  <c r="H1855" i="11"/>
  <c r="I1855" i="11" s="1"/>
  <c r="H1856" i="11"/>
  <c r="H1857" i="11"/>
  <c r="H1858" i="11"/>
  <c r="J1858" i="11" s="1"/>
  <c r="H1859" i="11"/>
  <c r="H1860" i="11"/>
  <c r="J1860" i="11" s="1"/>
  <c r="H1861" i="11"/>
  <c r="I1861" i="11" s="1"/>
  <c r="H1862" i="11"/>
  <c r="H1863" i="11"/>
  <c r="H1864" i="11"/>
  <c r="H1865" i="11"/>
  <c r="H1866" i="11"/>
  <c r="H1867" i="11"/>
  <c r="H1868" i="11"/>
  <c r="I1868" i="11" s="1"/>
  <c r="H1869" i="11"/>
  <c r="H1870" i="11"/>
  <c r="H1871" i="11"/>
  <c r="I1871" i="11" s="1"/>
  <c r="H1872" i="11"/>
  <c r="H1873" i="11"/>
  <c r="I1873" i="11" s="1"/>
  <c r="H1874" i="11"/>
  <c r="I1874" i="11" s="1"/>
  <c r="H1875" i="11"/>
  <c r="H1876" i="11"/>
  <c r="J1876" i="11" s="1"/>
  <c r="K1876" i="11" s="1"/>
  <c r="H1877" i="11"/>
  <c r="H1878" i="11"/>
  <c r="H1879" i="11"/>
  <c r="H1880" i="11"/>
  <c r="I1880" i="11" s="1"/>
  <c r="H1881" i="11"/>
  <c r="H1882" i="11"/>
  <c r="H1883" i="11"/>
  <c r="H1884" i="11"/>
  <c r="I1884" i="11" s="1"/>
  <c r="H1885" i="11"/>
  <c r="I1885" i="11" s="1"/>
  <c r="H1886" i="11"/>
  <c r="H1887" i="11"/>
  <c r="J1887" i="11" s="1"/>
  <c r="H1888" i="11"/>
  <c r="H1889" i="11"/>
  <c r="H1890" i="11"/>
  <c r="I1890" i="11" s="1"/>
  <c r="H1891" i="11"/>
  <c r="J1891" i="11" s="1"/>
  <c r="K1891" i="11" s="1"/>
  <c r="H1892" i="11"/>
  <c r="H1893" i="11"/>
  <c r="H1894" i="11"/>
  <c r="H1895" i="11"/>
  <c r="H1896" i="11"/>
  <c r="H1897" i="11"/>
  <c r="H1898" i="11"/>
  <c r="H1899" i="11"/>
  <c r="I1899" i="11" s="1"/>
  <c r="H1900" i="11"/>
  <c r="H1901" i="11"/>
  <c r="H1902" i="11"/>
  <c r="I1902" i="11" s="1"/>
  <c r="H1903" i="11"/>
  <c r="J1903" i="11" s="1"/>
  <c r="H1904" i="11"/>
  <c r="H1905" i="11"/>
  <c r="H1906" i="11"/>
  <c r="I1906" i="11" s="1"/>
  <c r="H1907" i="11"/>
  <c r="H1908" i="11"/>
  <c r="H1909" i="11"/>
  <c r="I1909" i="11" s="1"/>
  <c r="H1910" i="11"/>
  <c r="I1910" i="11" s="1"/>
  <c r="H1911" i="11"/>
  <c r="H1912" i="11"/>
  <c r="H1913" i="11"/>
  <c r="H1914" i="11"/>
  <c r="H1915" i="11"/>
  <c r="H1916" i="11"/>
  <c r="J1916" i="11" s="1"/>
  <c r="K1916" i="11" s="1"/>
  <c r="H1917" i="11"/>
  <c r="I1917" i="11" s="1"/>
  <c r="H1918" i="11"/>
  <c r="I1918" i="11" s="1"/>
  <c r="H1919" i="11"/>
  <c r="J1919" i="11" s="1"/>
  <c r="H1920" i="11"/>
  <c r="H1921" i="11"/>
  <c r="H1922" i="11"/>
  <c r="H1923" i="11"/>
  <c r="H1924" i="11"/>
  <c r="J1924" i="11" s="1"/>
  <c r="K1924" i="11" s="1"/>
  <c r="H1925" i="11"/>
  <c r="I1925" i="11" s="1"/>
  <c r="H1926" i="11"/>
  <c r="H1927" i="11"/>
  <c r="H1928" i="11"/>
  <c r="I1928" i="11" s="1"/>
  <c r="H1929" i="11"/>
  <c r="H1930" i="11"/>
  <c r="I1930" i="11" s="1"/>
  <c r="H1931" i="11"/>
  <c r="J1931" i="11" s="1"/>
  <c r="K1931" i="11" s="1"/>
  <c r="H1932" i="11"/>
  <c r="I1932" i="11" s="1"/>
  <c r="H1933" i="11"/>
  <c r="J1933" i="11" s="1"/>
  <c r="K1933" i="11" s="1"/>
  <c r="H1934" i="11"/>
  <c r="H1935" i="11"/>
  <c r="J1935" i="11" s="1"/>
  <c r="H1936" i="11"/>
  <c r="J1936" i="11" s="1"/>
  <c r="K1936" i="11" s="1"/>
  <c r="H1937" i="11"/>
  <c r="H1938" i="11"/>
  <c r="H1939" i="11"/>
  <c r="H1940" i="11"/>
  <c r="H1941" i="11"/>
  <c r="H1942" i="11"/>
  <c r="H1943" i="11"/>
  <c r="H1944" i="11"/>
  <c r="I1944" i="11" s="1"/>
  <c r="H1945" i="11"/>
  <c r="I1945" i="11" s="1"/>
  <c r="H1946" i="11"/>
  <c r="H1947" i="11"/>
  <c r="I1947" i="11" s="1"/>
  <c r="H1948" i="11"/>
  <c r="I1948" i="11" s="1"/>
  <c r="H1949" i="11"/>
  <c r="H1950" i="11"/>
  <c r="H1951" i="11"/>
  <c r="I1951" i="11" s="1"/>
  <c r="H1952" i="11"/>
  <c r="I1952" i="11" s="1"/>
  <c r="H1953" i="11"/>
  <c r="H1954" i="11"/>
  <c r="H1955" i="11"/>
  <c r="H1956" i="11"/>
  <c r="H1957" i="11"/>
  <c r="I1957" i="11" s="1"/>
  <c r="H1958" i="11"/>
  <c r="H1959" i="11"/>
  <c r="H1960" i="11"/>
  <c r="H1961" i="11"/>
  <c r="J1961" i="11" s="1"/>
  <c r="K1961" i="11" s="1"/>
  <c r="H1962" i="11"/>
  <c r="H1963" i="11"/>
  <c r="I1963" i="11" s="1"/>
  <c r="H1964" i="11"/>
  <c r="H1965" i="11"/>
  <c r="H1966" i="11"/>
  <c r="H1967" i="11"/>
  <c r="I1967" i="11" s="1"/>
  <c r="H1968" i="11"/>
  <c r="I1968" i="11" s="1"/>
  <c r="H1969" i="11"/>
  <c r="J1969" i="11" s="1"/>
  <c r="H1970" i="11"/>
  <c r="I1970" i="11" s="1"/>
  <c r="H1971" i="11"/>
  <c r="H1972" i="11"/>
  <c r="I1972" i="11" s="1"/>
  <c r="H1973" i="11"/>
  <c r="H1974" i="11"/>
  <c r="H1975" i="11"/>
  <c r="H1976" i="11"/>
  <c r="I1976" i="11" s="1"/>
  <c r="H1977" i="11"/>
  <c r="H1978" i="11"/>
  <c r="H1979" i="11"/>
  <c r="H1980" i="11"/>
  <c r="I1980" i="11" s="1"/>
  <c r="H1981" i="11"/>
  <c r="J1981" i="11" s="1"/>
  <c r="H1982" i="11"/>
  <c r="H1984" i="11"/>
  <c r="I1984" i="11" s="1"/>
  <c r="H1985" i="11"/>
  <c r="I1985" i="11" s="1"/>
  <c r="H1986" i="11"/>
  <c r="H1987" i="11"/>
  <c r="I1987" i="11" s="1"/>
  <c r="H1988" i="11"/>
  <c r="J1988" i="11" s="1"/>
  <c r="K1988" i="11" s="1"/>
  <c r="H1989" i="11"/>
  <c r="H1990" i="11"/>
  <c r="I1990" i="11" s="1"/>
  <c r="H1991" i="11"/>
  <c r="I1991" i="11" s="1"/>
  <c r="H1992" i="11"/>
  <c r="J1992" i="11" s="1"/>
  <c r="K1992" i="11" s="1"/>
  <c r="H1993" i="11"/>
  <c r="I1993" i="11" s="1"/>
  <c r="H1994" i="11"/>
  <c r="I1994" i="11" s="1"/>
  <c r="H1995" i="11"/>
  <c r="H1996" i="11"/>
  <c r="H1997" i="11"/>
  <c r="I1997" i="11" s="1"/>
  <c r="H1998" i="11"/>
  <c r="J1998" i="11" s="1"/>
  <c r="H1999" i="11"/>
  <c r="H2000" i="11"/>
  <c r="I2000" i="11" s="1"/>
  <c r="H2001" i="11"/>
  <c r="I2001" i="11" s="1"/>
  <c r="H2002" i="11"/>
  <c r="I2002" i="11" s="1"/>
  <c r="H2003" i="11"/>
  <c r="H2004" i="11"/>
  <c r="J2004" i="11" s="1"/>
  <c r="H2005" i="11"/>
  <c r="H2006" i="11"/>
  <c r="J2006" i="11" s="1"/>
  <c r="H2007" i="11"/>
  <c r="H2008" i="11"/>
  <c r="H2009" i="11"/>
  <c r="J2009" i="11" s="1"/>
  <c r="H2010" i="11"/>
  <c r="H2011" i="11"/>
  <c r="H2012" i="11"/>
  <c r="H2013" i="11"/>
  <c r="H2014" i="11"/>
  <c r="H2015" i="11"/>
  <c r="I2015" i="11" s="1"/>
  <c r="H2016" i="11"/>
  <c r="I2016" i="11" s="1"/>
  <c r="H2017" i="11"/>
  <c r="H2018" i="11"/>
  <c r="I2018" i="11" s="1"/>
  <c r="H2019" i="11"/>
  <c r="J2019" i="11" s="1"/>
  <c r="H2020" i="11"/>
  <c r="H2021" i="11"/>
  <c r="H2022" i="11"/>
  <c r="I2022" i="11" s="1"/>
  <c r="I1509" i="11"/>
  <c r="L1509" i="11" s="1" a="1"/>
  <c r="L1509" i="11" s="1"/>
  <c r="J673" i="11"/>
  <c r="I32" i="11"/>
  <c r="J986" i="11"/>
  <c r="K986" i="11" s="1"/>
  <c r="J370" i="11"/>
  <c r="K370" i="11" s="1"/>
  <c r="I202" i="11"/>
  <c r="J1017" i="11"/>
  <c r="I1202" i="11"/>
  <c r="I145" i="11"/>
  <c r="L145" i="11" s="1" a="1"/>
  <c r="L145" i="11" s="1"/>
  <c r="I178" i="11"/>
  <c r="L178" i="11" s="1" a="1"/>
  <c r="L178" i="11" s="1"/>
  <c r="J242" i="11"/>
  <c r="K242" i="11" s="1"/>
  <c r="J50" i="11"/>
  <c r="I641" i="11"/>
  <c r="I913" i="11"/>
  <c r="I663" i="11"/>
  <c r="I345" i="11"/>
  <c r="J409" i="11"/>
  <c r="K409" i="11" s="1"/>
  <c r="I242" i="11"/>
  <c r="K145" i="11"/>
  <c r="J137" i="11"/>
  <c r="J130" i="11"/>
  <c r="J122" i="11"/>
  <c r="K122" i="11" s="1"/>
  <c r="I386" i="11"/>
  <c r="I130" i="11"/>
  <c r="J977" i="11"/>
  <c r="K977" i="11" s="1"/>
  <c r="I1545" i="11"/>
  <c r="L1545" i="11" s="1" a="1"/>
  <c r="L1545" i="11" s="1"/>
  <c r="I90" i="11"/>
  <c r="J905" i="11"/>
  <c r="K905" i="11" s="1"/>
  <c r="I905" i="11"/>
  <c r="J769" i="11"/>
  <c r="K769" i="11" s="1"/>
  <c r="I769" i="11"/>
  <c r="I897" i="11"/>
  <c r="I1225" i="11"/>
  <c r="J1225" i="11"/>
  <c r="J729" i="11"/>
  <c r="K729" i="11" s="1"/>
  <c r="I706" i="11"/>
  <c r="I426" i="11"/>
  <c r="I378" i="11"/>
  <c r="I1017" i="11"/>
  <c r="I945" i="11"/>
  <c r="J737" i="11"/>
  <c r="I1009" i="11"/>
  <c r="J937" i="11"/>
  <c r="K937" i="11" s="1"/>
  <c r="I745" i="11"/>
  <c r="I690" i="11"/>
  <c r="I482" i="11"/>
  <c r="I385" i="11"/>
  <c r="I370" i="11"/>
  <c r="J305" i="11"/>
  <c r="K305" i="11" s="1"/>
  <c r="I154" i="11"/>
  <c r="I74" i="11"/>
  <c r="L74" i="11" s="1" a="1"/>
  <c r="L74" i="11" s="1"/>
  <c r="I129" i="11"/>
  <c r="L129" i="11" s="1" a="1"/>
  <c r="L129" i="11" s="1"/>
  <c r="I105" i="11"/>
  <c r="L105" i="11" s="1" a="1"/>
  <c r="L105" i="11" s="1"/>
  <c r="J314" i="11"/>
  <c r="J290" i="11"/>
  <c r="K290" i="11" s="1"/>
  <c r="I169" i="11"/>
  <c r="I113" i="11"/>
  <c r="J34" i="11"/>
  <c r="K34" i="11" s="1"/>
  <c r="I2003" i="11"/>
  <c r="I1954" i="11"/>
  <c r="J1890" i="11"/>
  <c r="K1890" i="11" s="1"/>
  <c r="I1479" i="11"/>
  <c r="I1232" i="11"/>
  <c r="J1113" i="11"/>
  <c r="K1113" i="11" s="1"/>
  <c r="J1065" i="11"/>
  <c r="K1065" i="11" s="1"/>
  <c r="I1056" i="11"/>
  <c r="J1089" i="11"/>
  <c r="K1089" i="11" s="1"/>
  <c r="I1026" i="11"/>
  <c r="L1026" i="11" s="1" a="1"/>
  <c r="L1026" i="11" s="1"/>
  <c r="I1016" i="11"/>
  <c r="L1016" i="11" s="1" a="1"/>
  <c r="L1016" i="11" s="1"/>
  <c r="J960" i="11"/>
  <c r="K960" i="11" s="1"/>
  <c r="I1010" i="11"/>
  <c r="I946" i="11"/>
  <c r="I906" i="11"/>
  <c r="L906" i="11" s="1" a="1"/>
  <c r="L906" i="11" s="1"/>
  <c r="I898" i="11"/>
  <c r="I890" i="11"/>
  <c r="L890" i="11" s="1" a="1"/>
  <c r="L890" i="11" s="1"/>
  <c r="J778" i="11"/>
  <c r="I777" i="11"/>
  <c r="J872" i="11"/>
  <c r="K872" i="11" s="1"/>
  <c r="J856" i="11"/>
  <c r="I730" i="11"/>
  <c r="L730" i="11" s="1" a="1"/>
  <c r="L730" i="11" s="1"/>
  <c r="I793" i="11"/>
  <c r="L793" i="11" s="1" a="1"/>
  <c r="L793" i="11" s="1"/>
  <c r="I792" i="11"/>
  <c r="I753" i="11"/>
  <c r="L753" i="11" s="1" a="1"/>
  <c r="L753" i="11" s="1"/>
  <c r="I714" i="11"/>
  <c r="J714" i="11"/>
  <c r="K714" i="11" s="1"/>
  <c r="J617" i="11"/>
  <c r="K617" i="11" s="1"/>
  <c r="J593" i="11"/>
  <c r="K593" i="11" s="1"/>
  <c r="I562" i="11"/>
  <c r="J562" i="11"/>
  <c r="I705" i="11"/>
  <c r="I697" i="11"/>
  <c r="I673" i="11"/>
  <c r="J626" i="11"/>
  <c r="K626" i="11" s="1"/>
  <c r="J609" i="11"/>
  <c r="K609" i="11" s="1"/>
  <c r="J570" i="11"/>
  <c r="K570" i="11" s="1"/>
  <c r="I513" i="11"/>
  <c r="J513" i="11"/>
  <c r="K513" i="11" s="1"/>
  <c r="J610" i="11"/>
  <c r="K610" i="11" s="1"/>
  <c r="J585" i="11"/>
  <c r="J577" i="11"/>
  <c r="L577" i="11" s="1" a="1"/>
  <c r="L577" i="11" s="1"/>
  <c r="I665" i="11"/>
  <c r="I664" i="11"/>
  <c r="J601" i="11"/>
  <c r="K601" i="11" s="1"/>
  <c r="I569" i="11"/>
  <c r="J561" i="11"/>
  <c r="K561" i="11" s="1"/>
  <c r="J553" i="11"/>
  <c r="K553" i="11" s="1"/>
  <c r="I537" i="11"/>
  <c r="I529" i="11"/>
  <c r="J529" i="11"/>
  <c r="K529" i="11" s="1"/>
  <c r="J521" i="11"/>
  <c r="K521" i="11" s="1"/>
  <c r="J280" i="11"/>
  <c r="K280" i="11" s="1"/>
  <c r="J257" i="11"/>
  <c r="K257" i="11" s="1"/>
  <c r="J498" i="11"/>
  <c r="J490" i="11"/>
  <c r="J482" i="11"/>
  <c r="K482" i="11" s="1"/>
  <c r="J474" i="11"/>
  <c r="J442" i="11"/>
  <c r="K442" i="11" s="1"/>
  <c r="I241" i="11"/>
  <c r="J241" i="11"/>
  <c r="K241" i="11" s="1"/>
  <c r="J505" i="11"/>
  <c r="K505" i="11" s="1"/>
  <c r="J497" i="11"/>
  <c r="J481" i="11"/>
  <c r="K481" i="11" s="1"/>
  <c r="J465" i="11"/>
  <c r="K465" i="11" s="1"/>
  <c r="J457" i="11"/>
  <c r="K457" i="11" s="1"/>
  <c r="J449" i="11"/>
  <c r="J441" i="11"/>
  <c r="J425" i="11"/>
  <c r="K425" i="11" s="1"/>
  <c r="J368" i="11"/>
  <c r="K368" i="11" s="1"/>
  <c r="I273" i="11"/>
  <c r="J273" i="11"/>
  <c r="K273" i="11" s="1"/>
  <c r="J351" i="11"/>
  <c r="K351" i="11" s="1"/>
  <c r="I344" i="11"/>
  <c r="I281" i="11"/>
  <c r="J281" i="11"/>
  <c r="K281" i="11" s="1"/>
  <c r="T1523" i="4" s="1"/>
  <c r="I265" i="11"/>
  <c r="J265" i="11"/>
  <c r="K265" i="11" s="1"/>
  <c r="J208" i="11"/>
  <c r="K208" i="11" s="1"/>
  <c r="I153" i="11"/>
  <c r="J217" i="11"/>
  <c r="K217" i="11" s="1"/>
  <c r="I209" i="11"/>
  <c r="L209" i="11" s="1" a="1"/>
  <c r="L209" i="11" s="1"/>
  <c r="I233" i="11"/>
  <c r="J233" i="11"/>
  <c r="K233" i="11" s="1"/>
  <c r="J225" i="11"/>
  <c r="K225" i="11" s="1"/>
  <c r="I177" i="11"/>
  <c r="J177" i="11"/>
  <c r="K177" i="11" s="1"/>
  <c r="J256" i="11"/>
  <c r="J201" i="11"/>
  <c r="I193" i="11"/>
  <c r="J193" i="11"/>
  <c r="K193" i="11" s="1"/>
  <c r="I185" i="11"/>
  <c r="J185" i="11"/>
  <c r="K185" i="11" s="1"/>
  <c r="I136" i="11"/>
  <c r="I57" i="11"/>
  <c r="J57" i="11"/>
  <c r="K57" i="11" s="1"/>
  <c r="I65" i="11"/>
  <c r="I9" i="11"/>
  <c r="L9" i="11" s="1" a="1"/>
  <c r="L9" i="11" s="1"/>
  <c r="K9" i="11"/>
  <c r="I73" i="11"/>
  <c r="I49" i="11"/>
  <c r="K49" i="11"/>
  <c r="I41" i="11"/>
  <c r="J41" i="11"/>
  <c r="K41" i="11" s="1"/>
  <c r="I33" i="11"/>
  <c r="L33" i="11" s="1" a="1"/>
  <c r="L33" i="11" s="1"/>
  <c r="I25" i="11"/>
  <c r="J25" i="11"/>
  <c r="K25" i="11" s="1"/>
  <c r="J17" i="11"/>
  <c r="K17" i="11" s="1"/>
  <c r="J2" i="11"/>
  <c r="K2" i="11" s="1"/>
  <c r="K953" i="11"/>
  <c r="K458" i="11"/>
  <c r="B13" i="4"/>
  <c r="B97" i="4" l="1"/>
  <c r="B1029" i="4"/>
  <c r="B1032" i="4"/>
  <c r="B1030" i="4"/>
  <c r="B1033" i="4"/>
  <c r="B1031" i="4"/>
  <c r="B1034" i="4"/>
  <c r="B1026" i="4"/>
  <c r="B1025" i="4"/>
  <c r="B1023" i="4"/>
  <c r="B1027" i="4"/>
  <c r="B1024" i="4"/>
  <c r="B1028" i="4"/>
  <c r="B1021" i="4"/>
  <c r="B1022" i="4"/>
  <c r="J1207" i="11"/>
  <c r="K1207" i="11" s="1"/>
  <c r="J1431" i="11"/>
  <c r="K1431" i="11" s="1"/>
  <c r="J199" i="11"/>
  <c r="K199" i="11" s="1"/>
  <c r="J1759" i="11"/>
  <c r="K1759" i="11" s="1"/>
  <c r="J807" i="11"/>
  <c r="I1936" i="11"/>
  <c r="J95" i="11"/>
  <c r="K95" i="11" s="1"/>
  <c r="I495" i="11"/>
  <c r="I1840" i="11"/>
  <c r="J591" i="11"/>
  <c r="I135" i="11"/>
  <c r="J1031" i="11"/>
  <c r="K1031" i="11" s="1"/>
  <c r="J1743" i="11"/>
  <c r="K1743" i="11" s="1"/>
  <c r="I279" i="11"/>
  <c r="J295" i="11"/>
  <c r="J1095" i="11"/>
  <c r="K1095" i="11" s="1"/>
  <c r="I1311" i="11"/>
  <c r="J743" i="11"/>
  <c r="I1896" i="11"/>
  <c r="J1896" i="11"/>
  <c r="I1864" i="11"/>
  <c r="J1864" i="11"/>
  <c r="K1864" i="11" s="1"/>
  <c r="I1856" i="11"/>
  <c r="J1856" i="11"/>
  <c r="K1856" i="11" s="1"/>
  <c r="I1055" i="11"/>
  <c r="J1055" i="11"/>
  <c r="K1055" i="11" s="1"/>
  <c r="J1039" i="11"/>
  <c r="K1039" i="11" s="1"/>
  <c r="I1039" i="11"/>
  <c r="I999" i="11"/>
  <c r="J999" i="11"/>
  <c r="K999" i="11" s="1"/>
  <c r="I487" i="11"/>
  <c r="J487" i="11"/>
  <c r="L487" i="11" s="1" a="1"/>
  <c r="L487" i="11" s="1"/>
  <c r="I1072" i="11"/>
  <c r="I1415" i="11"/>
  <c r="I87" i="11"/>
  <c r="J231" i="11"/>
  <c r="K231" i="11" s="1"/>
  <c r="I423" i="11"/>
  <c r="I880" i="11"/>
  <c r="L880" i="11" s="1" a="1"/>
  <c r="L880" i="11" s="1"/>
  <c r="I983" i="11"/>
  <c r="J983" i="11"/>
  <c r="K983" i="11" s="1"/>
  <c r="I847" i="11"/>
  <c r="J847" i="11"/>
  <c r="K847" i="11" s="1"/>
  <c r="I519" i="11"/>
  <c r="J519" i="11"/>
  <c r="K519" i="11" s="1"/>
  <c r="I479" i="11"/>
  <c r="J479" i="11"/>
  <c r="K479" i="11" s="1"/>
  <c r="J399" i="11"/>
  <c r="K399" i="11" s="1"/>
  <c r="I399" i="11"/>
  <c r="L399" i="11" s="1" a="1"/>
  <c r="L399" i="11" s="1"/>
  <c r="J159" i="11"/>
  <c r="I159" i="11"/>
  <c r="J224" i="11"/>
  <c r="K224" i="11" s="1"/>
  <c r="J503" i="11"/>
  <c r="K503" i="11" s="1"/>
  <c r="J551" i="11"/>
  <c r="J1783" i="11"/>
  <c r="K1783" i="11" s="1"/>
  <c r="J23" i="11"/>
  <c r="K23" i="11" s="1"/>
  <c r="I1111" i="11"/>
  <c r="L1111" i="11" s="1" a="1"/>
  <c r="L1111" i="11" s="1"/>
  <c r="R1209" i="4" s="1"/>
  <c r="J1832" i="11"/>
  <c r="K1832" i="11" s="1"/>
  <c r="I1832" i="11"/>
  <c r="I1767" i="11"/>
  <c r="J1767" i="11"/>
  <c r="K1767" i="11" s="1"/>
  <c r="I1703" i="11"/>
  <c r="J1703" i="11"/>
  <c r="K1703" i="11" s="1"/>
  <c r="I1567" i="11"/>
  <c r="J1567" i="11"/>
  <c r="K1567" i="11" s="1"/>
  <c r="T882" i="4" s="1"/>
  <c r="I1223" i="11"/>
  <c r="J1223" i="11"/>
  <c r="I1167" i="11"/>
  <c r="J1167" i="11"/>
  <c r="I951" i="11"/>
  <c r="J951" i="11"/>
  <c r="K951" i="11" s="1"/>
  <c r="I735" i="11"/>
  <c r="J735" i="11"/>
  <c r="K735" i="11" s="1"/>
  <c r="J559" i="11"/>
  <c r="K559" i="11" s="1"/>
  <c r="I559" i="11"/>
  <c r="I359" i="11"/>
  <c r="J359" i="11"/>
  <c r="K359" i="11" s="1"/>
  <c r="I311" i="11"/>
  <c r="J311" i="11"/>
  <c r="K311" i="11" s="1"/>
  <c r="J239" i="11"/>
  <c r="K239" i="11" s="1"/>
  <c r="I127" i="11"/>
  <c r="J127" i="11"/>
  <c r="K127" i="11" s="1"/>
  <c r="J1671" i="11"/>
  <c r="K1671" i="11" s="1"/>
  <c r="J391" i="11"/>
  <c r="K391" i="11" s="1"/>
  <c r="I1119" i="11"/>
  <c r="I1127" i="11"/>
  <c r="J200" i="11"/>
  <c r="K200" i="11" s="1"/>
  <c r="J296" i="11"/>
  <c r="K296" i="11" s="1"/>
  <c r="J335" i="11"/>
  <c r="K335" i="11" s="1"/>
  <c r="I216" i="11"/>
  <c r="I328" i="11"/>
  <c r="I624" i="11"/>
  <c r="J752" i="11"/>
  <c r="K752" i="11" s="1"/>
  <c r="J760" i="11"/>
  <c r="K760" i="11" s="1"/>
  <c r="I976" i="11"/>
  <c r="I1335" i="11"/>
  <c r="J1407" i="11"/>
  <c r="K1407" i="11" s="1"/>
  <c r="I1463" i="11"/>
  <c r="I1816" i="11"/>
  <c r="I126" i="11"/>
  <c r="J183" i="11"/>
  <c r="K183" i="11" s="1"/>
  <c r="J207" i="11"/>
  <c r="K207" i="11" s="1"/>
  <c r="J727" i="11"/>
  <c r="K727" i="11" s="1"/>
  <c r="I1143" i="11"/>
  <c r="J1383" i="11"/>
  <c r="K1383" i="11" s="1"/>
  <c r="J767" i="11"/>
  <c r="J935" i="11"/>
  <c r="K935" i="11" s="1"/>
  <c r="J1928" i="11"/>
  <c r="K1928" i="11" s="1"/>
  <c r="J1047" i="11"/>
  <c r="J63" i="11"/>
  <c r="K63" i="11" s="1"/>
  <c r="I144" i="11"/>
  <c r="I1799" i="11"/>
  <c r="J1799" i="11"/>
  <c r="K1799" i="11" s="1"/>
  <c r="I1735" i="11"/>
  <c r="J1735" i="11"/>
  <c r="K1735" i="11" s="1"/>
  <c r="J1511" i="11"/>
  <c r="K1511" i="11" s="1"/>
  <c r="I1511" i="11"/>
  <c r="J1471" i="11"/>
  <c r="K1471" i="11" s="1"/>
  <c r="I1471" i="11"/>
  <c r="I1359" i="11"/>
  <c r="J1359" i="11"/>
  <c r="K1359" i="11" s="1"/>
  <c r="I1063" i="11"/>
  <c r="J1063" i="11"/>
  <c r="I1015" i="11"/>
  <c r="J1015" i="11"/>
  <c r="I975" i="11"/>
  <c r="J975" i="11"/>
  <c r="K975" i="11" s="1"/>
  <c r="I919" i="11"/>
  <c r="J919" i="11"/>
  <c r="K919" i="11" s="1"/>
  <c r="J895" i="11"/>
  <c r="L895" i="11" s="1" a="1"/>
  <c r="L895" i="11" s="1"/>
  <c r="J839" i="11"/>
  <c r="K839" i="11" s="1"/>
  <c r="I839" i="11"/>
  <c r="I759" i="11"/>
  <c r="J759" i="11"/>
  <c r="K759" i="11" s="1"/>
  <c r="J543" i="11"/>
  <c r="K543" i="11" s="1"/>
  <c r="I543" i="11"/>
  <c r="I247" i="11"/>
  <c r="J247" i="11"/>
  <c r="K247" i="11" s="1"/>
  <c r="I215" i="11"/>
  <c r="J215" i="11"/>
  <c r="K215" i="11" s="1"/>
  <c r="I119" i="11"/>
  <c r="J119" i="11"/>
  <c r="K119" i="11" s="1"/>
  <c r="J408" i="11"/>
  <c r="K408" i="11" s="1"/>
  <c r="J376" i="11"/>
  <c r="K376" i="11" s="1"/>
  <c r="J303" i="11"/>
  <c r="K303" i="11" s="1"/>
  <c r="J920" i="11"/>
  <c r="K920" i="11" s="1"/>
  <c r="I992" i="11"/>
  <c r="L992" i="11" s="1" a="1"/>
  <c r="L992" i="11" s="1"/>
  <c r="J463" i="11"/>
  <c r="K463" i="11" s="1"/>
  <c r="J192" i="11"/>
  <c r="K192" i="11" s="1"/>
  <c r="I720" i="11"/>
  <c r="L720" i="11" s="1" a="1"/>
  <c r="L720" i="11" s="1"/>
  <c r="J1487" i="11"/>
  <c r="K1487" i="11" s="1"/>
  <c r="J1287" i="11"/>
  <c r="K1287" i="11" s="1"/>
  <c r="J1071" i="11"/>
  <c r="L1071" i="11" s="1" a="1"/>
  <c r="L1071" i="11" s="1"/>
  <c r="I680" i="11"/>
  <c r="I31" i="11"/>
  <c r="J96" i="11"/>
  <c r="K96" i="11" s="1"/>
  <c r="I112" i="11"/>
  <c r="I39" i="11"/>
  <c r="J304" i="11"/>
  <c r="K304" i="11" s="1"/>
  <c r="J287" i="11"/>
  <c r="K287" i="11" s="1"/>
  <c r="J367" i="11"/>
  <c r="K367" i="11" s="1"/>
  <c r="I360" i="11"/>
  <c r="J648" i="11"/>
  <c r="K648" i="11" s="1"/>
  <c r="J824" i="11"/>
  <c r="K824" i="11" s="1"/>
  <c r="J768" i="11"/>
  <c r="K768" i="11" s="1"/>
  <c r="I744" i="11"/>
  <c r="J1264" i="11"/>
  <c r="K1264" i="11" s="1"/>
  <c r="I1375" i="11"/>
  <c r="I1495" i="11"/>
  <c r="J1687" i="11"/>
  <c r="K1687" i="11" s="1"/>
  <c r="J1647" i="11"/>
  <c r="K1647" i="11" s="1"/>
  <c r="I695" i="11"/>
  <c r="J1944" i="11"/>
  <c r="K1944" i="11" s="1"/>
  <c r="J583" i="11"/>
  <c r="K583" i="11" s="1"/>
  <c r="J599" i="11"/>
  <c r="K599" i="11" s="1"/>
  <c r="I1607" i="11"/>
  <c r="L1607" i="11" s="1" a="1"/>
  <c r="L1607" i="11" s="1"/>
  <c r="J167" i="11"/>
  <c r="K167" i="11" s="1"/>
  <c r="I1912" i="11"/>
  <c r="J1912" i="11"/>
  <c r="I1719" i="11"/>
  <c r="J1719" i="11"/>
  <c r="K1719" i="11" s="1"/>
  <c r="J1439" i="11"/>
  <c r="K1439" i="11" s="1"/>
  <c r="I1439" i="11"/>
  <c r="J1351" i="11"/>
  <c r="K1351" i="11" s="1"/>
  <c r="I1351" i="11"/>
  <c r="I1103" i="11"/>
  <c r="J1103" i="11"/>
  <c r="K1103" i="11" s="1"/>
  <c r="J1079" i="11"/>
  <c r="K1079" i="11" s="1"/>
  <c r="I1079" i="11"/>
  <c r="J959" i="11"/>
  <c r="K959" i="11" s="1"/>
  <c r="I959" i="11"/>
  <c r="I631" i="11"/>
  <c r="J631" i="11"/>
  <c r="K631" i="11" s="1"/>
  <c r="J535" i="11"/>
  <c r="K535" i="11" s="1"/>
  <c r="I535" i="11"/>
  <c r="J175" i="11"/>
  <c r="K175" i="11" s="1"/>
  <c r="I175" i="11"/>
  <c r="J288" i="11"/>
  <c r="I383" i="11"/>
  <c r="J687" i="11"/>
  <c r="K687" i="11" s="1"/>
  <c r="I1159" i="11"/>
  <c r="L519" i="11" a="1"/>
  <c r="L519" i="11" s="1"/>
  <c r="J71" i="11"/>
  <c r="K71" i="11" s="1"/>
  <c r="I47" i="11"/>
  <c r="L47" i="11" s="1" a="1"/>
  <c r="L47" i="11" s="1"/>
  <c r="I128" i="11"/>
  <c r="L128" i="11" s="1" a="1"/>
  <c r="L128" i="11" s="1"/>
  <c r="J151" i="11"/>
  <c r="K151" i="11" s="1"/>
  <c r="J327" i="11"/>
  <c r="K327" i="11" s="1"/>
  <c r="J263" i="11"/>
  <c r="K263" i="11" s="1"/>
  <c r="J375" i="11"/>
  <c r="K375" i="11" s="1"/>
  <c r="J640" i="11"/>
  <c r="K640" i="11" s="1"/>
  <c r="J656" i="11"/>
  <c r="K656" i="11" s="1"/>
  <c r="I672" i="11"/>
  <c r="J832" i="11"/>
  <c r="K832" i="11" s="1"/>
  <c r="J1128" i="11"/>
  <c r="K1128" i="11" s="1"/>
  <c r="J1791" i="11"/>
  <c r="K1791" i="11" s="1"/>
  <c r="I239" i="11"/>
  <c r="I782" i="11"/>
  <c r="L782" i="11" s="1" a="1"/>
  <c r="L782" i="11" s="1"/>
  <c r="J776" i="11"/>
  <c r="K776" i="11" s="1"/>
  <c r="J584" i="11"/>
  <c r="K584" i="11" s="1"/>
  <c r="I1591" i="11"/>
  <c r="J679" i="11"/>
  <c r="K679" i="11" s="1"/>
  <c r="I455" i="11"/>
  <c r="J431" i="11"/>
  <c r="K431" i="11" s="1"/>
  <c r="I1848" i="11"/>
  <c r="L1848" i="11" s="1" a="1"/>
  <c r="L1848" i="11" s="1"/>
  <c r="J1848" i="11"/>
  <c r="K1848" i="11" s="1"/>
  <c r="I1751" i="11"/>
  <c r="J1751" i="11"/>
  <c r="K1751" i="11" s="1"/>
  <c r="J1711" i="11"/>
  <c r="K1711" i="11" s="1"/>
  <c r="I1711" i="11"/>
  <c r="J1455" i="11"/>
  <c r="K1455" i="11" s="1"/>
  <c r="I1455" i="11"/>
  <c r="J1423" i="11"/>
  <c r="K1423" i="11" s="1"/>
  <c r="I1423" i="11"/>
  <c r="I1367" i="11"/>
  <c r="J1367" i="11"/>
  <c r="J1295" i="11"/>
  <c r="K1295" i="11" s="1"/>
  <c r="I1295" i="11"/>
  <c r="I1239" i="11"/>
  <c r="J1239" i="11"/>
  <c r="K1239" i="11" s="1"/>
  <c r="J967" i="11"/>
  <c r="I967" i="11"/>
  <c r="I407" i="11"/>
  <c r="J407" i="11"/>
  <c r="I1175" i="11"/>
  <c r="J1255" i="11"/>
  <c r="K1255" i="11" s="1"/>
  <c r="I1440" i="11"/>
  <c r="L1440" i="11" s="1" a="1"/>
  <c r="L1440" i="11" s="1"/>
  <c r="J240" i="11"/>
  <c r="L240" i="11" s="1" a="1"/>
  <c r="L240" i="11" s="1"/>
  <c r="I336" i="11"/>
  <c r="I264" i="11"/>
  <c r="J848" i="11"/>
  <c r="K848" i="11" s="1"/>
  <c r="I944" i="11"/>
  <c r="L944" i="11" s="1" a="1"/>
  <c r="L944" i="11" s="1"/>
  <c r="K1056" i="11"/>
  <c r="J1200" i="11"/>
  <c r="K1200" i="11" s="1"/>
  <c r="I1503" i="11"/>
  <c r="J1695" i="11"/>
  <c r="K1695" i="11" s="1"/>
  <c r="J1655" i="11"/>
  <c r="K1655" i="11" s="1"/>
  <c r="J7" i="11"/>
  <c r="K7" i="11" s="1"/>
  <c r="I255" i="11"/>
  <c r="L255" i="11" s="1" a="1"/>
  <c r="L255" i="11" s="1"/>
  <c r="J831" i="11"/>
  <c r="K831" i="11" s="1"/>
  <c r="T1363" i="4" s="1"/>
  <c r="J719" i="11"/>
  <c r="K719" i="11" s="1"/>
  <c r="J1993" i="11"/>
  <c r="J711" i="11"/>
  <c r="K711" i="11" s="1"/>
  <c r="J1303" i="11"/>
  <c r="K1303" i="11" s="1"/>
  <c r="I647" i="11"/>
  <c r="J1888" i="11"/>
  <c r="K1888" i="11" s="1"/>
  <c r="I1888" i="11"/>
  <c r="I1639" i="11"/>
  <c r="L1639" i="11" s="1" a="1"/>
  <c r="L1639" i="11" s="1"/>
  <c r="J1639" i="11"/>
  <c r="K1639" i="11" s="1"/>
  <c r="J1447" i="11"/>
  <c r="K1447" i="11" s="1"/>
  <c r="I1447" i="11"/>
  <c r="J1343" i="11"/>
  <c r="K1343" i="11" s="1"/>
  <c r="I1343" i="11"/>
  <c r="I623" i="11"/>
  <c r="J623" i="11"/>
  <c r="K623" i="11" s="1"/>
  <c r="J471" i="11"/>
  <c r="I471" i="11"/>
  <c r="J439" i="11"/>
  <c r="K439" i="11" s="1"/>
  <c r="I439" i="11"/>
  <c r="I271" i="11"/>
  <c r="L271" i="11" s="1" a="1"/>
  <c r="L271" i="11" s="1"/>
  <c r="R1604" i="4" s="1"/>
  <c r="J271" i="11"/>
  <c r="K271" i="11" s="1"/>
  <c r="J103" i="11"/>
  <c r="K103" i="11" s="1"/>
  <c r="I103" i="11"/>
  <c r="L647" i="11" a="1"/>
  <c r="L647" i="11" s="1"/>
  <c r="J343" i="11"/>
  <c r="K343" i="11" s="1"/>
  <c r="I1399" i="11"/>
  <c r="I1807" i="11"/>
  <c r="J1191" i="11"/>
  <c r="K1191" i="11" s="1"/>
  <c r="J1623" i="11"/>
  <c r="K1623" i="11" s="1"/>
  <c r="J1889" i="11"/>
  <c r="K1889" i="11"/>
  <c r="J1576" i="11"/>
  <c r="I1576" i="11"/>
  <c r="I1280" i="11"/>
  <c r="J1280" i="11"/>
  <c r="K1280" i="11" s="1"/>
  <c r="I1272" i="11"/>
  <c r="J1272" i="11"/>
  <c r="K1272" i="11" s="1"/>
  <c r="J1184" i="11"/>
  <c r="K1184" i="11" s="1"/>
  <c r="I1184" i="11"/>
  <c r="L1184" i="11" s="1" a="1"/>
  <c r="L1184" i="11" s="1"/>
  <c r="I1104" i="11"/>
  <c r="J1104" i="11"/>
  <c r="K1104" i="11" s="1"/>
  <c r="J1040" i="11"/>
  <c r="I1040" i="11"/>
  <c r="J1024" i="11"/>
  <c r="L1024" i="11" s="1" a="1"/>
  <c r="L1024" i="11" s="1"/>
  <c r="I1024" i="11"/>
  <c r="J1000" i="11"/>
  <c r="I1000" i="11"/>
  <c r="J928" i="11"/>
  <c r="K928" i="11" s="1"/>
  <c r="I928" i="11"/>
  <c r="I904" i="11"/>
  <c r="J904" i="11"/>
  <c r="K904" i="11" s="1"/>
  <c r="I896" i="11"/>
  <c r="J896" i="11"/>
  <c r="K896" i="11" s="1"/>
  <c r="I888" i="11"/>
  <c r="J888" i="11"/>
  <c r="K888" i="11" s="1"/>
  <c r="I816" i="11"/>
  <c r="J816" i="11"/>
  <c r="K816" i="11" s="1"/>
  <c r="I808" i="11"/>
  <c r="J808" i="11"/>
  <c r="K808" i="11" s="1"/>
  <c r="J712" i="11"/>
  <c r="K712" i="11" s="1"/>
  <c r="I712" i="11"/>
  <c r="J704" i="11"/>
  <c r="K704" i="11" s="1"/>
  <c r="I704" i="11"/>
  <c r="I504" i="11"/>
  <c r="J504" i="11"/>
  <c r="K504" i="11" s="1"/>
  <c r="J496" i="11"/>
  <c r="K496" i="11" s="1"/>
  <c r="I496" i="11"/>
  <c r="I392" i="11"/>
  <c r="J392" i="11"/>
  <c r="K392" i="11" s="1"/>
  <c r="I384" i="11"/>
  <c r="J384" i="11"/>
  <c r="K384" i="11" s="1"/>
  <c r="I352" i="11"/>
  <c r="J352" i="11"/>
  <c r="K352" i="11" s="1"/>
  <c r="J320" i="11"/>
  <c r="K320" i="11" s="1"/>
  <c r="I320" i="11"/>
  <c r="I312" i="11"/>
  <c r="L312" i="11" s="1" a="1"/>
  <c r="L312" i="11" s="1"/>
  <c r="J312" i="11"/>
  <c r="K312" i="11" s="1"/>
  <c r="I272" i="11"/>
  <c r="J272" i="11"/>
  <c r="L272" i="11" s="1" a="1"/>
  <c r="L272" i="11" s="1"/>
  <c r="R1601" i="4" s="1"/>
  <c r="S1601" i="4" s="1"/>
  <c r="J152" i="11"/>
  <c r="K152" i="11" s="1"/>
  <c r="I152" i="11"/>
  <c r="I120" i="11"/>
  <c r="J120" i="11"/>
  <c r="K120" i="11" s="1"/>
  <c r="I104" i="11"/>
  <c r="L104" i="11" s="1" a="1"/>
  <c r="L104" i="11" s="1"/>
  <c r="J104" i="11"/>
  <c r="K104" i="11" s="1"/>
  <c r="J48" i="11"/>
  <c r="K48" i="11" s="1"/>
  <c r="I48" i="11"/>
  <c r="L305" i="11" a="1"/>
  <c r="L305" i="11" s="1"/>
  <c r="B335" i="4"/>
  <c r="A155" i="12"/>
  <c r="A150" i="12"/>
  <c r="J18" i="12"/>
  <c r="I1262" i="11"/>
  <c r="L281" i="11" a="1"/>
  <c r="L281" i="11" s="1"/>
  <c r="R1523" i="4" s="1"/>
  <c r="S1523" i="4" s="1"/>
  <c r="J510" i="11"/>
  <c r="K510" i="11" s="1"/>
  <c r="T1250" i="4" s="1"/>
  <c r="I814" i="11"/>
  <c r="I878" i="11"/>
  <c r="J110" i="11"/>
  <c r="K110" i="11" s="1"/>
  <c r="I702" i="11"/>
  <c r="I1582" i="11"/>
  <c r="L1582" i="11" s="1" a="1"/>
  <c r="L1582" i="11" s="1"/>
  <c r="I174" i="11"/>
  <c r="J1486" i="11"/>
  <c r="J1502" i="11"/>
  <c r="K1502" i="11" s="1"/>
  <c r="J990" i="11"/>
  <c r="K990" i="11" s="1"/>
  <c r="I558" i="11"/>
  <c r="I1118" i="11"/>
  <c r="L553" i="11" a="1"/>
  <c r="L553" i="11" s="1"/>
  <c r="L122" i="11" a="1"/>
  <c r="L122" i="11" s="1"/>
  <c r="I93" i="11"/>
  <c r="J1070" i="11"/>
  <c r="I1022" i="11"/>
  <c r="J158" i="11"/>
  <c r="K158" i="11" s="1"/>
  <c r="J1678" i="11"/>
  <c r="J1952" i="11"/>
  <c r="K1952" i="11" s="1"/>
  <c r="I771" i="11"/>
  <c r="J827" i="11"/>
  <c r="L827" i="11" s="1" a="1"/>
  <c r="L827" i="11" s="1"/>
  <c r="L457" i="11" a="1"/>
  <c r="L457" i="11" s="1"/>
  <c r="J1976" i="11"/>
  <c r="K1976" i="11" s="1"/>
  <c r="J1968" i="11"/>
  <c r="K1968" i="11" s="1"/>
  <c r="T1743" i="4" s="1"/>
  <c r="I2009" i="11"/>
  <c r="L135" i="11" a="1"/>
  <c r="L135" i="11" s="1"/>
  <c r="K2024" i="11"/>
  <c r="L31" i="11" a="1"/>
  <c r="L31" i="11" s="1"/>
  <c r="J1957" i="11"/>
  <c r="K1957" i="11" s="1"/>
  <c r="J948" i="11"/>
  <c r="K948" i="11" s="1"/>
  <c r="I891" i="11"/>
  <c r="I1139" i="11"/>
  <c r="J156" i="11"/>
  <c r="K156" i="11" s="1"/>
  <c r="J267" i="11"/>
  <c r="K267" i="11" s="1"/>
  <c r="L1439" i="11" a="1"/>
  <c r="L1439" i="11" s="1"/>
  <c r="L167" i="11" a="1"/>
  <c r="L167" i="11" s="1"/>
  <c r="J1980" i="11"/>
  <c r="J2001" i="11"/>
  <c r="J1396" i="11"/>
  <c r="K1396" i="11" s="1"/>
  <c r="J596" i="11"/>
  <c r="K596" i="11" s="1"/>
  <c r="L1936" i="11" a="1"/>
  <c r="L1936" i="11" s="1"/>
  <c r="I203" i="11"/>
  <c r="I1539" i="11"/>
  <c r="J107" i="11"/>
  <c r="K107" i="11" s="1"/>
  <c r="L1783" i="11" a="1"/>
  <c r="L1783" i="11" s="1"/>
  <c r="J1508" i="11"/>
  <c r="K1508" i="11" s="1"/>
  <c r="I92" i="11"/>
  <c r="J1132" i="11"/>
  <c r="K1132" i="11" s="1"/>
  <c r="I1998" i="11"/>
  <c r="I859" i="11"/>
  <c r="J157" i="11"/>
  <c r="K157" i="11" s="1"/>
  <c r="I1331" i="11"/>
  <c r="L872" i="11" a="1"/>
  <c r="L872" i="11" s="1"/>
  <c r="L711" i="11" a="1"/>
  <c r="L711" i="11" s="1"/>
  <c r="I27" i="11"/>
  <c r="I91" i="11"/>
  <c r="L91" i="11" s="1" a="1"/>
  <c r="L91" i="11" s="1"/>
  <c r="R451" i="4" s="1"/>
  <c r="I644" i="11"/>
  <c r="I708" i="11"/>
  <c r="J884" i="11"/>
  <c r="K884" i="11" s="1"/>
  <c r="J1130" i="11"/>
  <c r="K1130" i="11" s="1"/>
  <c r="J1474" i="11"/>
  <c r="I52" i="11"/>
  <c r="L52" i="11" s="1" a="1"/>
  <c r="L52" i="11" s="1"/>
  <c r="L495" i="11" a="1"/>
  <c r="L495" i="11" s="1"/>
  <c r="I1083" i="11"/>
  <c r="L1083" i="11" s="1" a="1"/>
  <c r="L1083" i="11" s="1"/>
  <c r="J227" i="11"/>
  <c r="K227" i="11" s="1"/>
  <c r="J1106" i="11"/>
  <c r="K1106" i="11" s="1"/>
  <c r="K36" i="11"/>
  <c r="I221" i="11"/>
  <c r="J501" i="11"/>
  <c r="K501" i="11" s="1"/>
  <c r="K2006" i="11"/>
  <c r="J284" i="11"/>
  <c r="L284" i="11" s="1" a="1"/>
  <c r="L284" i="11" s="1"/>
  <c r="J372" i="11"/>
  <c r="K372" i="11" s="1"/>
  <c r="J1338" i="11"/>
  <c r="J1917" i="11"/>
  <c r="K1917" i="11" s="1"/>
  <c r="I476" i="11"/>
  <c r="J460" i="11"/>
  <c r="K460" i="11" s="1"/>
  <c r="J1035" i="11"/>
  <c r="K1035" i="11" s="1"/>
  <c r="I458" i="11"/>
  <c r="J1252" i="11"/>
  <c r="L1252" i="11" s="1" a="1"/>
  <c r="L1252" i="11" s="1"/>
  <c r="R655" i="4" s="1"/>
  <c r="U655" i="4" s="1"/>
  <c r="J228" i="11"/>
  <c r="K228" i="11" s="1"/>
  <c r="I236" i="11"/>
  <c r="L236" i="11" s="1" a="1"/>
  <c r="L236" i="11" s="1"/>
  <c r="L584" i="11" a="1"/>
  <c r="L584" i="11" s="1"/>
  <c r="J371" i="11"/>
  <c r="K371" i="11" s="1"/>
  <c r="I628" i="11"/>
  <c r="L628" i="11" s="1" a="1"/>
  <c r="L628" i="11" s="1"/>
  <c r="R1020" i="4" s="1"/>
  <c r="J1483" i="11"/>
  <c r="K1483" i="11" s="1"/>
  <c r="J1810" i="11"/>
  <c r="K1810" i="11" s="1"/>
  <c r="J1925" i="11"/>
  <c r="K1925" i="11" s="1"/>
  <c r="I762" i="11"/>
  <c r="J1170" i="11"/>
  <c r="K1170" i="11" s="1"/>
  <c r="J1990" i="11"/>
  <c r="K1990" i="11" s="1"/>
  <c r="I2006" i="11"/>
  <c r="L2006" i="11" s="1" a="1"/>
  <c r="L2006" i="11" s="1"/>
  <c r="I1722" i="11"/>
  <c r="L1722" i="11" s="1" a="1"/>
  <c r="L1722" i="11" s="1"/>
  <c r="J1324" i="11"/>
  <c r="K1324" i="11" s="1"/>
  <c r="T799" i="4" s="1"/>
  <c r="J1092" i="11"/>
  <c r="K1092" i="11" s="1"/>
  <c r="I1476" i="11"/>
  <c r="I1444" i="11"/>
  <c r="L1928" i="11" a="1"/>
  <c r="L1928" i="11" s="1"/>
  <c r="I323" i="11"/>
  <c r="L323" i="11" s="1" a="1"/>
  <c r="L323" i="11" s="1"/>
  <c r="I307" i="11"/>
  <c r="I324" i="11"/>
  <c r="J828" i="11"/>
  <c r="K828" i="11" s="1"/>
  <c r="I932" i="11"/>
  <c r="I1298" i="11"/>
  <c r="L1447" i="11" a="1"/>
  <c r="L1447" i="11" s="1"/>
  <c r="I1659" i="11"/>
  <c r="I1699" i="11"/>
  <c r="J651" i="11"/>
  <c r="K651" i="11" s="1"/>
  <c r="I675" i="11"/>
  <c r="L675" i="11" s="1" a="1"/>
  <c r="L675" i="11" s="1"/>
  <c r="J435" i="11"/>
  <c r="K435" i="11" s="1"/>
  <c r="J1172" i="11"/>
  <c r="K1172" i="11" s="1"/>
  <c r="K722" i="11"/>
  <c r="I1668" i="11"/>
  <c r="J1668" i="11"/>
  <c r="I1556" i="11"/>
  <c r="J1556" i="11"/>
  <c r="K1556" i="11" s="1"/>
  <c r="I1380" i="11"/>
  <c r="J1380" i="11"/>
  <c r="K1380" i="11" s="1"/>
  <c r="I1164" i="11"/>
  <c r="J1164" i="11"/>
  <c r="K1164" i="11" s="1"/>
  <c r="J996" i="11"/>
  <c r="K996" i="11" s="1"/>
  <c r="I996" i="11"/>
  <c r="I772" i="11"/>
  <c r="J772" i="11"/>
  <c r="K772" i="11" s="1"/>
  <c r="I700" i="11"/>
  <c r="J700" i="11"/>
  <c r="K700" i="11" s="1"/>
  <c r="I436" i="11"/>
  <c r="J436" i="11"/>
  <c r="J20" i="11"/>
  <c r="I20" i="11"/>
  <c r="I1069" i="11"/>
  <c r="J1069" i="11"/>
  <c r="K1069" i="11" s="1"/>
  <c r="I1941" i="11"/>
  <c r="J1941" i="11"/>
  <c r="K1941" i="11" s="1"/>
  <c r="J1837" i="11"/>
  <c r="K1837" i="11" s="1"/>
  <c r="J1796" i="11"/>
  <c r="K1796" i="11" s="1"/>
  <c r="I1716" i="11"/>
  <c r="J1716" i="11"/>
  <c r="J1332" i="11"/>
  <c r="K1332" i="11" s="1"/>
  <c r="I1332" i="11"/>
  <c r="J1156" i="11"/>
  <c r="K1156" i="11" s="1"/>
  <c r="I1156" i="11"/>
  <c r="J1012" i="11"/>
  <c r="K1012" i="11" s="1"/>
  <c r="J716" i="11"/>
  <c r="K716" i="11" s="1"/>
  <c r="I716" i="11"/>
  <c r="J676" i="11"/>
  <c r="K676" i="11" s="1"/>
  <c r="I676" i="11"/>
  <c r="J28" i="11"/>
  <c r="K28" i="11" s="1"/>
  <c r="I28" i="11"/>
  <c r="J1109" i="11"/>
  <c r="K1109" i="11" s="1"/>
  <c r="J1828" i="11"/>
  <c r="K1828" i="11" s="1"/>
  <c r="I1828" i="11"/>
  <c r="J1747" i="11"/>
  <c r="K1747" i="11" s="1"/>
  <c r="I1747" i="11"/>
  <c r="I1715" i="11"/>
  <c r="J1715" i="11"/>
  <c r="K1715" i="11" s="1"/>
  <c r="I491" i="11"/>
  <c r="J491" i="11"/>
  <c r="K491" i="11" s="1"/>
  <c r="J451" i="11"/>
  <c r="K451" i="11" s="1"/>
  <c r="J403" i="11"/>
  <c r="K403" i="11" s="1"/>
  <c r="T1461" i="4" s="1"/>
  <c r="I403" i="11"/>
  <c r="I363" i="11"/>
  <c r="J363" i="11"/>
  <c r="K363" i="11" s="1"/>
  <c r="L227" i="11" a="1"/>
  <c r="L227" i="11" s="1"/>
  <c r="I1893" i="11"/>
  <c r="J1893" i="11"/>
  <c r="K1893" i="11" s="1"/>
  <c r="J1732" i="11"/>
  <c r="K1732" i="11" s="1"/>
  <c r="I1732" i="11"/>
  <c r="I1588" i="11"/>
  <c r="J1588" i="11"/>
  <c r="K1588" i="11" s="1"/>
  <c r="I940" i="11"/>
  <c r="J940" i="11"/>
  <c r="K940" i="11" s="1"/>
  <c r="J900" i="11"/>
  <c r="K900" i="11" s="1"/>
  <c r="I900" i="11"/>
  <c r="L900" i="11" s="1" a="1"/>
  <c r="L900" i="11" s="1"/>
  <c r="J332" i="11"/>
  <c r="K332" i="11" s="1"/>
  <c r="T1489" i="4" s="1"/>
  <c r="J516" i="11"/>
  <c r="K516" i="11" s="1"/>
  <c r="J1885" i="11"/>
  <c r="K1885" i="11" s="1"/>
  <c r="J1300" i="11"/>
  <c r="K1300" i="11" s="1"/>
  <c r="I868" i="11"/>
  <c r="I1268" i="11"/>
  <c r="L1268" i="11" s="1" a="1"/>
  <c r="L1268" i="11" s="1"/>
  <c r="I1475" i="11"/>
  <c r="J1475" i="11"/>
  <c r="K1475" i="11" s="1"/>
  <c r="J635" i="11"/>
  <c r="K635" i="11" s="1"/>
  <c r="I635" i="11"/>
  <c r="J427" i="11"/>
  <c r="K427" i="11" s="1"/>
  <c r="I315" i="11"/>
  <c r="J315" i="11"/>
  <c r="I291" i="11"/>
  <c r="J291" i="11"/>
  <c r="K291" i="11" s="1"/>
  <c r="T1588" i="4" s="1"/>
  <c r="J219" i="11"/>
  <c r="K219" i="11" s="1"/>
  <c r="I219" i="11"/>
  <c r="I195" i="11"/>
  <c r="J195" i="11"/>
  <c r="K195" i="11" s="1"/>
  <c r="I11" i="11"/>
  <c r="J11" i="11"/>
  <c r="K11" i="11" s="1"/>
  <c r="I35" i="11"/>
  <c r="L35" i="11" s="1" a="1"/>
  <c r="L35" i="11" s="1"/>
  <c r="J29" i="11"/>
  <c r="K29" i="11" s="1"/>
  <c r="J836" i="11"/>
  <c r="I1012" i="11"/>
  <c r="J1972" i="11"/>
  <c r="K1972" i="11" s="1"/>
  <c r="J1780" i="11"/>
  <c r="K1780" i="11" s="1"/>
  <c r="J1179" i="11"/>
  <c r="J1571" i="11"/>
  <c r="K1571" i="11" s="1"/>
  <c r="J1428" i="11"/>
  <c r="K1428" i="11" s="1"/>
  <c r="I2020" i="11"/>
  <c r="L2020" i="11" s="1" a="1"/>
  <c r="L2020" i="11" s="1"/>
  <c r="J2020" i="11"/>
  <c r="J1378" i="11"/>
  <c r="K1378" i="11" s="1"/>
  <c r="I1378" i="11"/>
  <c r="I1122" i="11"/>
  <c r="J1122" i="11"/>
  <c r="I1058" i="11"/>
  <c r="J1058" i="11"/>
  <c r="K1058" i="11" s="1"/>
  <c r="J738" i="11"/>
  <c r="K738" i="11" s="1"/>
  <c r="I738" i="11"/>
  <c r="J698" i="11"/>
  <c r="K698" i="11" s="1"/>
  <c r="I698" i="11"/>
  <c r="I682" i="11"/>
  <c r="J682" i="11"/>
  <c r="K682" i="11" s="1"/>
  <c r="I650" i="11"/>
  <c r="J650" i="11"/>
  <c r="K650" i="11" s="1"/>
  <c r="I642" i="11"/>
  <c r="J642" i="11"/>
  <c r="K642" i="11" s="1"/>
  <c r="J618" i="11"/>
  <c r="K618" i="11" s="1"/>
  <c r="T1006" i="4" s="1"/>
  <c r="I618" i="11"/>
  <c r="I602" i="11"/>
  <c r="J602" i="11"/>
  <c r="K602" i="11" s="1"/>
  <c r="I586" i="11"/>
  <c r="J586" i="11"/>
  <c r="K586" i="11" s="1"/>
  <c r="I578" i="11"/>
  <c r="J578" i="11"/>
  <c r="I554" i="11"/>
  <c r="L554" i="11" s="1" a="1"/>
  <c r="L554" i="11" s="1"/>
  <c r="J554" i="11"/>
  <c r="K554" i="11" s="1"/>
  <c r="I546" i="11"/>
  <c r="J546" i="11"/>
  <c r="I538" i="11"/>
  <c r="J538" i="11"/>
  <c r="K538" i="11" s="1"/>
  <c r="I530" i="11"/>
  <c r="J530" i="11"/>
  <c r="K530" i="11" s="1"/>
  <c r="J522" i="11"/>
  <c r="K522" i="11" s="1"/>
  <c r="I522" i="11"/>
  <c r="I514" i="11"/>
  <c r="J514" i="11"/>
  <c r="K514" i="11" s="1"/>
  <c r="J466" i="11"/>
  <c r="K466" i="11" s="1"/>
  <c r="I466" i="11"/>
  <c r="I450" i="11"/>
  <c r="J450" i="11"/>
  <c r="K450" i="11" s="1"/>
  <c r="I402" i="11"/>
  <c r="J402" i="11"/>
  <c r="K402" i="11" s="1"/>
  <c r="J394" i="11"/>
  <c r="K394" i="11" s="1"/>
  <c r="I394" i="11"/>
  <c r="I354" i="11"/>
  <c r="J354" i="11"/>
  <c r="K354" i="11" s="1"/>
  <c r="T1613" i="4" s="1"/>
  <c r="J322" i="11"/>
  <c r="K322" i="11" s="1"/>
  <c r="T1569" i="4" s="1"/>
  <c r="I322" i="11"/>
  <c r="I306" i="11"/>
  <c r="L306" i="11" s="1" a="1"/>
  <c r="L306" i="11" s="1"/>
  <c r="R1487" i="4" s="1"/>
  <c r="J306" i="11"/>
  <c r="I298" i="11"/>
  <c r="J298" i="11"/>
  <c r="I274" i="11"/>
  <c r="J274" i="11"/>
  <c r="L274" i="11" s="1" a="1"/>
  <c r="L274" i="11" s="1"/>
  <c r="I266" i="11"/>
  <c r="J266" i="11"/>
  <c r="K266" i="11" s="1"/>
  <c r="I258" i="11"/>
  <c r="J258" i="11"/>
  <c r="K258" i="11" s="1"/>
  <c r="I250" i="11"/>
  <c r="J250" i="11"/>
  <c r="K250" i="11" s="1"/>
  <c r="I226" i="11"/>
  <c r="J226" i="11"/>
  <c r="K226" i="11" s="1"/>
  <c r="I186" i="11"/>
  <c r="J186" i="11"/>
  <c r="K186" i="11" s="1"/>
  <c r="I146" i="11"/>
  <c r="J146" i="11"/>
  <c r="K146" i="11" s="1"/>
  <c r="I106" i="11"/>
  <c r="J106" i="11"/>
  <c r="K106" i="11" s="1"/>
  <c r="I98" i="11"/>
  <c r="J98" i="11"/>
  <c r="K98" i="11" s="1"/>
  <c r="I82" i="11"/>
  <c r="J82" i="11"/>
  <c r="K82" i="11" s="1"/>
  <c r="I66" i="11"/>
  <c r="L66" i="11" s="1" a="1"/>
  <c r="L66" i="11" s="1"/>
  <c r="J66" i="11"/>
  <c r="K66" i="11" s="1"/>
  <c r="I42" i="11"/>
  <c r="J42" i="11"/>
  <c r="K42" i="11" s="1"/>
  <c r="J18" i="11"/>
  <c r="I18" i="11"/>
  <c r="L18" i="11" s="1" a="1"/>
  <c r="L18" i="11" s="1"/>
  <c r="I10" i="11"/>
  <c r="L10" i="11" s="1" a="1"/>
  <c r="L10" i="11" s="1"/>
  <c r="J10" i="11"/>
  <c r="K10" i="11" s="1"/>
  <c r="L1796" i="11" a="1"/>
  <c r="L1796" i="11" s="1"/>
  <c r="L279" i="11" a="1"/>
  <c r="L279" i="11" s="1"/>
  <c r="I1965" i="11"/>
  <c r="J1965" i="11"/>
  <c r="I1764" i="11"/>
  <c r="J1764" i="11"/>
  <c r="K1764" i="11" s="1"/>
  <c r="I892" i="11"/>
  <c r="J892" i="11"/>
  <c r="K892" i="11" s="1"/>
  <c r="J756" i="11"/>
  <c r="K756" i="11" s="1"/>
  <c r="I756" i="11"/>
  <c r="J468" i="11"/>
  <c r="K468" i="11" s="1"/>
  <c r="I468" i="11"/>
  <c r="J292" i="11"/>
  <c r="K292" i="11" s="1"/>
  <c r="I452" i="11"/>
  <c r="I1844" i="11"/>
  <c r="J1844" i="11"/>
  <c r="J1812" i="11"/>
  <c r="I1812" i="11"/>
  <c r="I1691" i="11"/>
  <c r="J1691" i="11"/>
  <c r="K1691" i="11" s="1"/>
  <c r="I1651" i="11"/>
  <c r="J1651" i="11"/>
  <c r="K1651" i="11" s="1"/>
  <c r="J1395" i="11"/>
  <c r="K1395" i="11" s="1"/>
  <c r="I1395" i="11"/>
  <c r="J1363" i="11"/>
  <c r="K1363" i="11" s="1"/>
  <c r="I1363" i="11"/>
  <c r="J1251" i="11"/>
  <c r="K1251" i="11" s="1"/>
  <c r="I1251" i="11"/>
  <c r="I515" i="11"/>
  <c r="J515" i="11"/>
  <c r="K515" i="11" s="1"/>
  <c r="I355" i="11"/>
  <c r="J355" i="11"/>
  <c r="K355" i="11" s="1"/>
  <c r="I99" i="11"/>
  <c r="J99" i="11"/>
  <c r="K99" i="11" s="1"/>
  <c r="J108" i="11"/>
  <c r="K108" i="11" s="1"/>
  <c r="J59" i="11"/>
  <c r="K59" i="11" s="1"/>
  <c r="I277" i="11"/>
  <c r="J331" i="11"/>
  <c r="K331" i="11" s="1"/>
  <c r="T1490" i="4" s="1"/>
  <c r="I899" i="11"/>
  <c r="L899" i="11" s="1" a="1"/>
  <c r="L899" i="11" s="1"/>
  <c r="J1220" i="11"/>
  <c r="K1220" i="11" s="1"/>
  <c r="I1460" i="11"/>
  <c r="L1460" i="11" s="1" a="1"/>
  <c r="L1460" i="11" s="1"/>
  <c r="I2012" i="11"/>
  <c r="J2012" i="11"/>
  <c r="K2012" i="11" s="1"/>
  <c r="J1546" i="11"/>
  <c r="I1546" i="11"/>
  <c r="J1362" i="11"/>
  <c r="K1362" i="11" s="1"/>
  <c r="I1362" i="11"/>
  <c r="J1322" i="11"/>
  <c r="K1322" i="11" s="1"/>
  <c r="I1322" i="11"/>
  <c r="I1306" i="11"/>
  <c r="J1306" i="11"/>
  <c r="K1306" i="11" s="1"/>
  <c r="J1282" i="11"/>
  <c r="K1282" i="11" s="1"/>
  <c r="I1282" i="11"/>
  <c r="J994" i="11"/>
  <c r="I994" i="11"/>
  <c r="J850" i="11"/>
  <c r="K850" i="11" s="1"/>
  <c r="I850" i="11"/>
  <c r="I658" i="11"/>
  <c r="J658" i="11"/>
  <c r="J100" i="11"/>
  <c r="K100" i="11" s="1"/>
  <c r="K131" i="11"/>
  <c r="J196" i="11"/>
  <c r="J283" i="11"/>
  <c r="K283" i="11" s="1"/>
  <c r="J418" i="11"/>
  <c r="K418" i="11" s="1"/>
  <c r="J506" i="11"/>
  <c r="K506" i="11" s="1"/>
  <c r="I660" i="11"/>
  <c r="J908" i="11"/>
  <c r="K908" i="11" s="1"/>
  <c r="I810" i="11"/>
  <c r="L810" i="11" s="1" a="1"/>
  <c r="L810" i="11" s="1"/>
  <c r="J1060" i="11"/>
  <c r="K1060" i="11" s="1"/>
  <c r="T1118" i="4" s="1"/>
  <c r="J1188" i="11"/>
  <c r="K1188" i="11" s="1"/>
  <c r="J1596" i="11"/>
  <c r="K1596" i="11" s="1"/>
  <c r="I1731" i="11"/>
  <c r="J1794" i="11"/>
  <c r="K1794" i="11" s="1"/>
  <c r="I84" i="11"/>
  <c r="I451" i="11"/>
  <c r="J210" i="11"/>
  <c r="K210" i="11" s="1"/>
  <c r="I692" i="11"/>
  <c r="L692" i="11" s="1" a="1"/>
  <c r="L692" i="11" s="1"/>
  <c r="R1161" i="4" s="1"/>
  <c r="J170" i="11"/>
  <c r="K170" i="11" s="1"/>
  <c r="I715" i="11"/>
  <c r="L715" i="11" s="1" a="1"/>
  <c r="L715" i="11" s="1"/>
  <c r="J1829" i="11"/>
  <c r="K1829" i="11" s="1"/>
  <c r="I4" i="11"/>
  <c r="L4" i="11" s="1" a="1"/>
  <c r="L4" i="11" s="1"/>
  <c r="J765" i="11"/>
  <c r="K765" i="11" s="1"/>
  <c r="J218" i="11"/>
  <c r="K218" i="11" s="1"/>
  <c r="I1700" i="11"/>
  <c r="L1700" i="11" s="1" a="1"/>
  <c r="L1700" i="11" s="1"/>
  <c r="J1604" i="11"/>
  <c r="K1604" i="11" s="1"/>
  <c r="I1676" i="11"/>
  <c r="J1540" i="11"/>
  <c r="K1540" i="11" s="1"/>
  <c r="I36" i="11"/>
  <c r="I1748" i="11"/>
  <c r="I1356" i="11"/>
  <c r="L708" i="11" a="1"/>
  <c r="L708" i="11" s="1"/>
  <c r="J1756" i="11"/>
  <c r="K1756" i="11" s="1"/>
  <c r="I1756" i="11"/>
  <c r="J1492" i="11"/>
  <c r="K1492" i="11" s="1"/>
  <c r="I1492" i="11"/>
  <c r="I1348" i="11"/>
  <c r="J1348" i="11"/>
  <c r="K1348" i="11" s="1"/>
  <c r="I1316" i="11"/>
  <c r="J1316" i="11"/>
  <c r="K1316" i="11" s="1"/>
  <c r="J1140" i="11"/>
  <c r="K1140" i="11" s="1"/>
  <c r="I1084" i="11"/>
  <c r="J1084" i="11"/>
  <c r="K1084" i="11" s="1"/>
  <c r="J1004" i="11"/>
  <c r="K1004" i="11" s="1"/>
  <c r="I1004" i="11"/>
  <c r="I668" i="11"/>
  <c r="J668" i="11"/>
  <c r="K668" i="11" s="1"/>
  <c r="I420" i="11"/>
  <c r="J420" i="11"/>
  <c r="K420" i="11" s="1"/>
  <c r="I388" i="11"/>
  <c r="J388" i="11"/>
  <c r="K388" i="11" s="1"/>
  <c r="I268" i="11"/>
  <c r="J268" i="11"/>
  <c r="K268" i="11" s="1"/>
  <c r="J68" i="11"/>
  <c r="K68" i="11" s="1"/>
  <c r="I68" i="11"/>
  <c r="I972" i="11"/>
  <c r="L972" i="11" s="1" a="1"/>
  <c r="L972" i="11" s="1"/>
  <c r="I612" i="11"/>
  <c r="L612" i="11" s="1" a="1"/>
  <c r="L612" i="11" s="1"/>
  <c r="I1836" i="11"/>
  <c r="L1836" i="11" s="1" a="1"/>
  <c r="L1836" i="11" s="1"/>
  <c r="R330" i="4" s="1"/>
  <c r="U330" i="4" s="1"/>
  <c r="J1836" i="11"/>
  <c r="K1836" i="11" s="1"/>
  <c r="T330" i="4" s="1"/>
  <c r="I1739" i="11"/>
  <c r="J1739" i="11"/>
  <c r="K1739" i="11" s="1"/>
  <c r="J1347" i="11"/>
  <c r="K1347" i="11" s="1"/>
  <c r="J1235" i="11"/>
  <c r="I1235" i="11"/>
  <c r="I707" i="11"/>
  <c r="J707" i="11"/>
  <c r="K707" i="11" s="1"/>
  <c r="T1187" i="4" s="1"/>
  <c r="J571" i="11"/>
  <c r="K571" i="11" s="1"/>
  <c r="I571" i="11"/>
  <c r="J507" i="11"/>
  <c r="K507" i="11" s="1"/>
  <c r="T1251" i="4" s="1"/>
  <c r="J187" i="11"/>
  <c r="K187" i="11" s="1"/>
  <c r="T1698" i="4" s="1"/>
  <c r="I187" i="11"/>
  <c r="J788" i="11"/>
  <c r="K788" i="11" s="1"/>
  <c r="I1499" i="11"/>
  <c r="L1499" i="11" s="1" a="1"/>
  <c r="L1499" i="11" s="1"/>
  <c r="I516" i="11"/>
  <c r="L516" i="11" s="1" a="1"/>
  <c r="L516" i="11" s="1"/>
  <c r="J1242" i="11"/>
  <c r="K1242" i="11" s="1"/>
  <c r="I1242" i="11"/>
  <c r="J954" i="11"/>
  <c r="K954" i="11" s="1"/>
  <c r="I954" i="11"/>
  <c r="I634" i="11"/>
  <c r="J634" i="11"/>
  <c r="K634" i="11" s="1"/>
  <c r="L1972" i="11" a="1"/>
  <c r="L1972" i="11" s="1"/>
  <c r="I43" i="11"/>
  <c r="L43" i="11" s="1" a="1"/>
  <c r="L43" i="11" s="1"/>
  <c r="I61" i="11"/>
  <c r="L61" i="11" s="1" a="1"/>
  <c r="L61" i="11" s="1"/>
  <c r="J139" i="11"/>
  <c r="K139" i="11" s="1"/>
  <c r="T1444" i="4" s="1"/>
  <c r="J116" i="11"/>
  <c r="K116" i="11" s="1"/>
  <c r="J132" i="11"/>
  <c r="K132" i="11" s="1"/>
  <c r="I115" i="11"/>
  <c r="J308" i="11"/>
  <c r="K308" i="11" s="1"/>
  <c r="J340" i="11"/>
  <c r="K340" i="11" s="1"/>
  <c r="J594" i="11"/>
  <c r="K594" i="11" s="1"/>
  <c r="J796" i="11"/>
  <c r="K796" i="11" s="1"/>
  <c r="J916" i="11"/>
  <c r="K916" i="11" s="1"/>
  <c r="I1044" i="11"/>
  <c r="J1076" i="11"/>
  <c r="K1076" i="11" s="1"/>
  <c r="I1204" i="11"/>
  <c r="J1618" i="11"/>
  <c r="K1618" i="11" s="1"/>
  <c r="J1514" i="11"/>
  <c r="K1514" i="11" s="1"/>
  <c r="I949" i="11"/>
  <c r="J211" i="11"/>
  <c r="K211" i="11" s="1"/>
  <c r="J500" i="11"/>
  <c r="K500" i="11" s="1"/>
  <c r="J1845" i="11"/>
  <c r="K1845" i="11" s="1"/>
  <c r="I507" i="11"/>
  <c r="I162" i="11"/>
  <c r="I330" i="11"/>
  <c r="J484" i="11"/>
  <c r="K484" i="11" s="1"/>
  <c r="J1524" i="11"/>
  <c r="K1524" i="11" s="1"/>
  <c r="I971" i="11"/>
  <c r="L971" i="11" s="1" a="1"/>
  <c r="L971" i="11" s="1"/>
  <c r="I1540" i="11"/>
  <c r="J114" i="11"/>
  <c r="K114" i="11" s="1"/>
  <c r="J1861" i="11"/>
  <c r="K1861" i="11" s="1"/>
  <c r="K411" i="11"/>
  <c r="I820" i="11"/>
  <c r="L820" i="11" s="1" a="1"/>
  <c r="L820" i="11" s="1"/>
  <c r="R1364" i="4" s="1"/>
  <c r="I1973" i="11"/>
  <c r="J1973" i="11"/>
  <c r="K1973" i="11" s="1"/>
  <c r="J1652" i="11"/>
  <c r="K1652" i="11" s="1"/>
  <c r="I1652" i="11"/>
  <c r="J1412" i="11"/>
  <c r="K1412" i="11" s="1"/>
  <c r="I1412" i="11"/>
  <c r="I924" i="11"/>
  <c r="J924" i="11"/>
  <c r="I852" i="11"/>
  <c r="J852" i="11"/>
  <c r="K852" i="11" s="1"/>
  <c r="I804" i="11"/>
  <c r="J804" i="11"/>
  <c r="K804" i="11" s="1"/>
  <c r="J580" i="11"/>
  <c r="K580" i="11" s="1"/>
  <c r="I580" i="11"/>
  <c r="I548" i="11"/>
  <c r="J548" i="11"/>
  <c r="K548" i="11" s="1"/>
  <c r="I404" i="11"/>
  <c r="J404" i="11"/>
  <c r="K404" i="11" s="1"/>
  <c r="I356" i="11"/>
  <c r="J356" i="11"/>
  <c r="K356" i="11" s="1"/>
  <c r="J260" i="11"/>
  <c r="K260" i="11" s="1"/>
  <c r="I260" i="11"/>
  <c r="J244" i="11"/>
  <c r="K244" i="11" s="1"/>
  <c r="I1140" i="11"/>
  <c r="J1852" i="11"/>
  <c r="K1852" i="11" s="1"/>
  <c r="I1852" i="11"/>
  <c r="I1820" i="11"/>
  <c r="J1820" i="11"/>
  <c r="K1820" i="11" s="1"/>
  <c r="I1683" i="11"/>
  <c r="J1683" i="11"/>
  <c r="K1683" i="11" s="1"/>
  <c r="J1643" i="11"/>
  <c r="K1643" i="11" s="1"/>
  <c r="I1643" i="11"/>
  <c r="J1451" i="11"/>
  <c r="K1451" i="11" s="1"/>
  <c r="I1451" i="11"/>
  <c r="I1115" i="11"/>
  <c r="J1115" i="11"/>
  <c r="K1115" i="11" s="1"/>
  <c r="J995" i="11"/>
  <c r="K995" i="11" s="1"/>
  <c r="I995" i="11"/>
  <c r="I907" i="11"/>
  <c r="J907" i="11"/>
  <c r="I883" i="11"/>
  <c r="J883" i="11"/>
  <c r="K883" i="11" s="1"/>
  <c r="I731" i="11"/>
  <c r="J731" i="11"/>
  <c r="K731" i="11" s="1"/>
  <c r="I699" i="11"/>
  <c r="J699" i="11"/>
  <c r="K699" i="11" s="1"/>
  <c r="I475" i="11"/>
  <c r="J475" i="11"/>
  <c r="K475" i="11" s="1"/>
  <c r="I259" i="11"/>
  <c r="J259" i="11"/>
  <c r="K259" i="11" s="1"/>
  <c r="J171" i="11"/>
  <c r="K171" i="11" s="1"/>
  <c r="I171" i="11"/>
  <c r="I83" i="11"/>
  <c r="J83" i="11"/>
  <c r="K83" i="11" s="1"/>
  <c r="I1491" i="11"/>
  <c r="J1813" i="11"/>
  <c r="J683" i="11"/>
  <c r="K683" i="11" s="1"/>
  <c r="J1572" i="11"/>
  <c r="K1572" i="11" s="1"/>
  <c r="I1996" i="11"/>
  <c r="J1996" i="11"/>
  <c r="K1996" i="11" s="1"/>
  <c r="J1258" i="11"/>
  <c r="K1258" i="11" s="1"/>
  <c r="I1258" i="11"/>
  <c r="J858" i="11"/>
  <c r="K858" i="11" s="1"/>
  <c r="I858" i="11"/>
  <c r="J826" i="11"/>
  <c r="K826" i="11" s="1"/>
  <c r="I826" i="11"/>
  <c r="I674" i="11"/>
  <c r="J674" i="11"/>
  <c r="K674" i="11" s="1"/>
  <c r="L183" i="11" a="1"/>
  <c r="L183" i="11" s="1"/>
  <c r="L596" i="11" a="1"/>
  <c r="L596" i="11" s="1"/>
  <c r="I67" i="11"/>
  <c r="L67" i="11" s="1" a="1"/>
  <c r="L67" i="11" s="1"/>
  <c r="J147" i="11"/>
  <c r="K147" i="11" s="1"/>
  <c r="J124" i="11"/>
  <c r="L124" i="11" s="1" a="1"/>
  <c r="L124" i="11" s="1"/>
  <c r="J155" i="11"/>
  <c r="K155" i="11" s="1"/>
  <c r="J212" i="11"/>
  <c r="K212" i="11" s="1"/>
  <c r="K115" i="11"/>
  <c r="J253" i="11"/>
  <c r="K253" i="11" s="1"/>
  <c r="J299" i="11"/>
  <c r="K299" i="11" s="1"/>
  <c r="I347" i="11"/>
  <c r="I410" i="11"/>
  <c r="L410" i="11" s="1" a="1"/>
  <c r="L410" i="11" s="1"/>
  <c r="J493" i="11"/>
  <c r="K493" i="11" s="1"/>
  <c r="J275" i="11"/>
  <c r="K275" i="11" s="1"/>
  <c r="J434" i="11"/>
  <c r="K434" i="11" s="1"/>
  <c r="I276" i="11"/>
  <c r="I818" i="11"/>
  <c r="I978" i="11"/>
  <c r="J1226" i="11"/>
  <c r="J1427" i="11"/>
  <c r="K1427" i="11" s="1"/>
  <c r="I164" i="11"/>
  <c r="I338" i="11"/>
  <c r="L338" i="11" s="1" a="1"/>
  <c r="L338" i="11" s="1"/>
  <c r="R1550" i="4" s="1"/>
  <c r="J234" i="11"/>
  <c r="K234" i="11" s="1"/>
  <c r="I587" i="11"/>
  <c r="L587" i="11" s="1" a="1"/>
  <c r="L587" i="11" s="1"/>
  <c r="R1436" i="4" s="1"/>
  <c r="J532" i="11"/>
  <c r="K532" i="11" s="1"/>
  <c r="J1131" i="11"/>
  <c r="J523" i="11"/>
  <c r="K523" i="11" s="1"/>
  <c r="I362" i="11"/>
  <c r="L362" i="11" s="1" a="1"/>
  <c r="L362" i="11" s="1"/>
  <c r="J2022" i="11"/>
  <c r="K2022" i="11" s="1"/>
  <c r="J1620" i="11"/>
  <c r="K1620" i="11" s="1"/>
  <c r="J1628" i="11"/>
  <c r="K1628" i="11" s="1"/>
  <c r="K67" i="11"/>
  <c r="J724" i="11"/>
  <c r="I58" i="11"/>
  <c r="I861" i="11"/>
  <c r="J861" i="11"/>
  <c r="K861" i="11" s="1"/>
  <c r="I557" i="11"/>
  <c r="J557" i="11"/>
  <c r="K557" i="11" s="1"/>
  <c r="I269" i="11"/>
  <c r="J269" i="11"/>
  <c r="K269" i="11" s="1"/>
  <c r="L280" i="11" a="1"/>
  <c r="L280" i="11" s="1"/>
  <c r="I1877" i="11"/>
  <c r="J1877" i="11"/>
  <c r="K1877" i="11" s="1"/>
  <c r="I1108" i="11"/>
  <c r="J1108" i="11"/>
  <c r="K1108" i="11" s="1"/>
  <c r="I180" i="11"/>
  <c r="L180" i="11" s="1" a="1"/>
  <c r="L180" i="11" s="1"/>
  <c r="J180" i="11"/>
  <c r="K180" i="11" s="1"/>
  <c r="I173" i="11"/>
  <c r="J1284" i="11"/>
  <c r="K1284" i="11" s="1"/>
  <c r="I1723" i="11"/>
  <c r="J1723" i="11"/>
  <c r="K1723" i="11" s="1"/>
  <c r="I1667" i="11"/>
  <c r="J1667" i="11"/>
  <c r="L1667" i="11" s="1" a="1"/>
  <c r="L1667" i="11" s="1"/>
  <c r="I691" i="11"/>
  <c r="J691" i="11"/>
  <c r="J235" i="11"/>
  <c r="K235" i="11" s="1"/>
  <c r="I235" i="11"/>
  <c r="J339" i="11"/>
  <c r="L339" i="11" s="1" a="1"/>
  <c r="L339" i="11" s="1"/>
  <c r="I980" i="11"/>
  <c r="L980" i="11" s="1" a="1"/>
  <c r="L980" i="11" s="1"/>
  <c r="I1236" i="11"/>
  <c r="L1236" i="11" s="1" a="1"/>
  <c r="L1236" i="11" s="1"/>
  <c r="J564" i="11"/>
  <c r="K564" i="11" s="1"/>
  <c r="I148" i="11"/>
  <c r="L148" i="11" s="1" a="1"/>
  <c r="L148" i="11" s="1"/>
  <c r="J1778" i="11"/>
  <c r="K1778" i="11" s="1"/>
  <c r="J1570" i="11"/>
  <c r="K1570" i="11" s="1"/>
  <c r="I1570" i="11"/>
  <c r="I930" i="11"/>
  <c r="J930" i="11"/>
  <c r="K930" i="11" s="1"/>
  <c r="K1509" i="11"/>
  <c r="J123" i="11"/>
  <c r="K123" i="11" s="1"/>
  <c r="I77" i="11"/>
  <c r="I411" i="11"/>
  <c r="L411" i="11" s="1" a="1"/>
  <c r="L411" i="11" s="1"/>
  <c r="R1475" i="4" s="1"/>
  <c r="J429" i="11"/>
  <c r="J666" i="11"/>
  <c r="K666" i="11" s="1"/>
  <c r="I684" i="11"/>
  <c r="I1124" i="11"/>
  <c r="I1117" i="11"/>
  <c r="J1234" i="11"/>
  <c r="K1234" i="11" s="1"/>
  <c r="J1442" i="11"/>
  <c r="K1442" i="11" s="1"/>
  <c r="I1771" i="11"/>
  <c r="L1771" i="11" s="1" a="1"/>
  <c r="L1771" i="11" s="1"/>
  <c r="J1909" i="11"/>
  <c r="K1909" i="11" s="1"/>
  <c r="I627" i="11"/>
  <c r="I770" i="11"/>
  <c r="L770" i="11" s="1" a="1"/>
  <c r="L770" i="11" s="1"/>
  <c r="I979" i="11"/>
  <c r="I282" i="11"/>
  <c r="L282" i="11" s="1" a="1"/>
  <c r="L282" i="11" s="1"/>
  <c r="R1522" i="4" s="1"/>
  <c r="U1522" i="4" s="1"/>
  <c r="I667" i="11"/>
  <c r="J563" i="11"/>
  <c r="K563" i="11" s="1"/>
  <c r="J346" i="11"/>
  <c r="K346" i="11" s="1"/>
  <c r="I194" i="11"/>
  <c r="I748" i="11"/>
  <c r="J1500" i="11"/>
  <c r="K1500" i="11" s="1"/>
  <c r="J1587" i="11"/>
  <c r="K1587" i="11" s="1"/>
  <c r="I427" i="11"/>
  <c r="J1219" i="11"/>
  <c r="L1219" i="11" s="1" a="1"/>
  <c r="L1219" i="11" s="1"/>
  <c r="R1299" i="4" s="1"/>
  <c r="I131" i="11"/>
  <c r="L131" i="11" s="1" a="1"/>
  <c r="L131" i="11" s="1"/>
  <c r="K980" i="11"/>
  <c r="J740" i="11"/>
  <c r="L740" i="11" s="1" a="1"/>
  <c r="L740" i="11" s="1"/>
  <c r="L383" i="11" a="1"/>
  <c r="L383" i="11" s="1"/>
  <c r="L680" i="11" a="1"/>
  <c r="L680" i="11" s="1"/>
  <c r="L990" i="11" a="1"/>
  <c r="L990" i="11" s="1"/>
  <c r="I96" i="12"/>
  <c r="I13" i="12"/>
  <c r="O633" i="4"/>
  <c r="O584" i="4"/>
  <c r="O583" i="4"/>
  <c r="O585" i="4"/>
  <c r="L199" i="11" a="1"/>
  <c r="L199" i="11" s="1"/>
  <c r="L617" i="11" a="1"/>
  <c r="L617" i="11" s="1"/>
  <c r="L808" i="11" a="1"/>
  <c r="L808" i="11" s="1"/>
  <c r="L1463" i="11" a="1"/>
  <c r="L1463" i="11" s="1"/>
  <c r="L1571" i="11" a="1"/>
  <c r="L1571" i="11" s="1"/>
  <c r="L115" i="11" a="1"/>
  <c r="L115" i="11" s="1"/>
  <c r="J398" i="11"/>
  <c r="K398" i="11" s="1"/>
  <c r="J430" i="11"/>
  <c r="K430" i="11" s="1"/>
  <c r="I862" i="11"/>
  <c r="L862" i="11" s="1" a="1"/>
  <c r="L862" i="11" s="1"/>
  <c r="I942" i="11"/>
  <c r="I734" i="11"/>
  <c r="I1038" i="11"/>
  <c r="L1038" i="11" s="1" a="1"/>
  <c r="L1038" i="11" s="1"/>
  <c r="J1134" i="11"/>
  <c r="K1134" i="11" s="1"/>
  <c r="J1214" i="11"/>
  <c r="K1214" i="11" s="1"/>
  <c r="L1455" i="11" a="1"/>
  <c r="L1455" i="11" s="1"/>
  <c r="R553" i="4" s="1"/>
  <c r="I1758" i="11"/>
  <c r="J1855" i="11"/>
  <c r="K1855" i="11" s="1"/>
  <c r="J1839" i="11"/>
  <c r="K1839" i="11" s="1"/>
  <c r="J1774" i="11"/>
  <c r="K1774" i="11" s="1"/>
  <c r="J1823" i="11"/>
  <c r="K1823" i="11" s="1"/>
  <c r="I318" i="11"/>
  <c r="J78" i="11"/>
  <c r="K78" i="11" s="1"/>
  <c r="I766" i="11"/>
  <c r="L766" i="11" s="1" a="1"/>
  <c r="L766" i="11" s="1"/>
  <c r="J1694" i="11"/>
  <c r="K1694" i="11" s="1"/>
  <c r="K1071" i="11"/>
  <c r="J1166" i="11"/>
  <c r="L1166" i="11" s="1" a="1"/>
  <c r="L1166" i="11" s="1"/>
  <c r="I190" i="11"/>
  <c r="I1726" i="11"/>
  <c r="I1919" i="11"/>
  <c r="L1919" i="11" s="1" a="1"/>
  <c r="L1919" i="11" s="1"/>
  <c r="J1278" i="11"/>
  <c r="K1278" i="11" s="1"/>
  <c r="J30" i="11"/>
  <c r="I1598" i="11"/>
  <c r="J302" i="11"/>
  <c r="K302" i="11" s="1"/>
  <c r="I94" i="11"/>
  <c r="L94" i="11" s="1" a="1"/>
  <c r="L94" i="11" s="1"/>
  <c r="R450" i="4" s="1"/>
  <c r="J718" i="11"/>
  <c r="K718" i="11" s="1"/>
  <c r="I1935" i="11"/>
  <c r="L1935" i="11" s="1" a="1"/>
  <c r="L1935" i="11" s="1"/>
  <c r="I542" i="11"/>
  <c r="L878" i="11" a="1"/>
  <c r="L878" i="11" s="1"/>
  <c r="J606" i="11"/>
  <c r="K606" i="11" s="1"/>
  <c r="J2000" i="11"/>
  <c r="I446" i="11"/>
  <c r="L446" i="11" s="1" a="1"/>
  <c r="L446" i="11" s="1"/>
  <c r="J958" i="11"/>
  <c r="K958" i="11" s="1"/>
  <c r="L1031" i="11" a="1"/>
  <c r="L1031" i="11" s="1"/>
  <c r="I366" i="11"/>
  <c r="J1054" i="11"/>
  <c r="K1054" i="11" s="1"/>
  <c r="K1726" i="11"/>
  <c r="I1086" i="11"/>
  <c r="L1086" i="11" s="1" a="1"/>
  <c r="L1086" i="11" s="1"/>
  <c r="I1230" i="11"/>
  <c r="I1326" i="11"/>
  <c r="L1326" i="11" s="1" a="1"/>
  <c r="L1326" i="11" s="1"/>
  <c r="I238" i="11"/>
  <c r="L238" i="11" s="1" a="1"/>
  <c r="L238" i="11" s="1"/>
  <c r="L465" i="11" a="1"/>
  <c r="L465" i="11" s="1"/>
  <c r="L185" i="11" a="1"/>
  <c r="L185" i="11" s="1"/>
  <c r="J526" i="11"/>
  <c r="L526" i="11" s="1" a="1"/>
  <c r="L526" i="11" s="1"/>
  <c r="L264" i="11" a="1"/>
  <c r="L264" i="11" s="1"/>
  <c r="L295" i="11" a="1"/>
  <c r="L295" i="11" s="1"/>
  <c r="L660" i="11" a="1"/>
  <c r="L660" i="11" s="1"/>
  <c r="J590" i="11"/>
  <c r="K590" i="11" s="1"/>
  <c r="J574" i="11"/>
  <c r="K574" i="11" s="1"/>
  <c r="I894" i="11"/>
  <c r="L894" i="11" s="1" a="1"/>
  <c r="L894" i="11" s="1"/>
  <c r="I974" i="11"/>
  <c r="L974" i="11" s="1" a="1"/>
  <c r="L974" i="11" s="1"/>
  <c r="I1102" i="11"/>
  <c r="I1246" i="11"/>
  <c r="I1342" i="11"/>
  <c r="J1310" i="11"/>
  <c r="K1310" i="11" s="1"/>
  <c r="J1550" i="11"/>
  <c r="K1550" i="11" s="1"/>
  <c r="T869" i="4" s="1"/>
  <c r="J1902" i="11"/>
  <c r="K1902" i="11" s="1"/>
  <c r="J2016" i="11"/>
  <c r="K2016" i="11" s="1"/>
  <c r="J1951" i="11"/>
  <c r="L1951" i="11" s="1" a="1"/>
  <c r="L1951" i="11" s="1"/>
  <c r="J1790" i="11"/>
  <c r="K1790" i="11" s="1"/>
  <c r="J822" i="11"/>
  <c r="K822" i="11" s="1"/>
  <c r="J1150" i="11"/>
  <c r="K1150" i="11" s="1"/>
  <c r="I142" i="11"/>
  <c r="J1534" i="11"/>
  <c r="K1534" i="11" s="1"/>
  <c r="I1662" i="11"/>
  <c r="L1662" i="11" s="1" a="1"/>
  <c r="L1662" i="11" s="1"/>
  <c r="J638" i="11"/>
  <c r="K638" i="11" s="1"/>
  <c r="I1418" i="11"/>
  <c r="L1418" i="11" s="1" a="1"/>
  <c r="L1418" i="11" s="1"/>
  <c r="I798" i="11"/>
  <c r="L814" i="11" a="1"/>
  <c r="L814" i="11" s="1"/>
  <c r="L460" i="11" a="1"/>
  <c r="L460" i="11" s="1"/>
  <c r="L42" i="11" a="1"/>
  <c r="L42" i="11" s="1"/>
  <c r="L546" i="11" a="1"/>
  <c r="L546" i="11" s="1"/>
  <c r="J678" i="11"/>
  <c r="K678" i="11" s="1"/>
  <c r="I830" i="11"/>
  <c r="J686" i="11"/>
  <c r="K686" i="11" s="1"/>
  <c r="I1358" i="11"/>
  <c r="J1294" i="11"/>
  <c r="K1294" i="11" s="1"/>
  <c r="J1374" i="11"/>
  <c r="K1374" i="11" s="1"/>
  <c r="J1438" i="11"/>
  <c r="K1438" i="11" s="1"/>
  <c r="T479" i="4" s="1"/>
  <c r="J1558" i="11"/>
  <c r="K1558" i="11" s="1"/>
  <c r="J1967" i="11"/>
  <c r="K1967" i="11" s="1"/>
  <c r="J206" i="11"/>
  <c r="K206" i="11" s="1"/>
  <c r="J926" i="11"/>
  <c r="K926" i="11" s="1"/>
  <c r="I1150" i="11"/>
  <c r="J142" i="11"/>
  <c r="K142" i="11" s="1"/>
  <c r="J254" i="11"/>
  <c r="K254" i="11" s="1"/>
  <c r="T1518" i="4" s="1"/>
  <c r="J334" i="11"/>
  <c r="K334" i="11" s="1"/>
  <c r="J270" i="11"/>
  <c r="K270" i="11" s="1"/>
  <c r="J1566" i="11"/>
  <c r="K1566" i="11" s="1"/>
  <c r="K782" i="11"/>
  <c r="J1738" i="11"/>
  <c r="K1738" i="11" s="1"/>
  <c r="I1422" i="11"/>
  <c r="I1630" i="11"/>
  <c r="J1006" i="11"/>
  <c r="K1006" i="11" s="1"/>
  <c r="J2028" i="11"/>
  <c r="K2028" i="11" s="1"/>
  <c r="J478" i="11"/>
  <c r="K478" i="11" s="1"/>
  <c r="I382" i="11"/>
  <c r="J494" i="11"/>
  <c r="K494" i="11" s="1"/>
  <c r="I1110" i="11"/>
  <c r="J1510" i="11"/>
  <c r="K1510" i="11" s="1"/>
  <c r="J1614" i="11"/>
  <c r="K1614" i="11" s="1"/>
  <c r="J1470" i="11"/>
  <c r="K1470" i="11" s="1"/>
  <c r="J1984" i="11"/>
  <c r="K1984" i="11" s="1"/>
  <c r="J622" i="11"/>
  <c r="K622" i="11" s="1"/>
  <c r="J286" i="11"/>
  <c r="K286" i="11" s="1"/>
  <c r="J46" i="11"/>
  <c r="K46" i="11" s="1"/>
  <c r="J774" i="11"/>
  <c r="K774" i="11" s="1"/>
  <c r="J846" i="11"/>
  <c r="K846" i="11" s="1"/>
  <c r="K1662" i="11"/>
  <c r="I1806" i="11"/>
  <c r="L1806" i="11" s="1" a="1"/>
  <c r="L1806" i="11" s="1"/>
  <c r="K1246" i="11"/>
  <c r="J414" i="11"/>
  <c r="K414" i="11" s="1"/>
  <c r="L561" i="11" a="1"/>
  <c r="L561" i="11" s="1"/>
  <c r="L514" i="11" a="1"/>
  <c r="L514" i="11" s="1"/>
  <c r="L1739" i="11" a="1"/>
  <c r="L1739" i="11" s="1"/>
  <c r="L644" i="11" a="1"/>
  <c r="L644" i="11" s="1"/>
  <c r="I910" i="11"/>
  <c r="L910" i="11" s="1" a="1"/>
  <c r="L910" i="11" s="1"/>
  <c r="J1390" i="11"/>
  <c r="K1390" i="11" s="1"/>
  <c r="J1454" i="11"/>
  <c r="L1454" i="11" s="1" a="1"/>
  <c r="L1454" i="11" s="1"/>
  <c r="R540" i="4" s="1"/>
  <c r="U540" i="4" s="1"/>
  <c r="J1542" i="11"/>
  <c r="K1542" i="11" s="1"/>
  <c r="J1518" i="11"/>
  <c r="K1518" i="11" s="1"/>
  <c r="I1903" i="11"/>
  <c r="L1903" i="11" s="1" a="1"/>
  <c r="L1903" i="11" s="1"/>
  <c r="L87" i="11" a="1"/>
  <c r="L87" i="11" s="1"/>
  <c r="I670" i="11"/>
  <c r="L670" i="11" s="1" a="1"/>
  <c r="L670" i="11" s="1"/>
  <c r="L1017" i="11" a="1"/>
  <c r="L1017" i="11" s="1"/>
  <c r="J1198" i="11"/>
  <c r="K1198" i="11" s="1"/>
  <c r="L162" i="11" a="1"/>
  <c r="L162" i="11" s="1"/>
  <c r="J14" i="11"/>
  <c r="K14" i="11" s="1"/>
  <c r="I1501" i="11"/>
  <c r="I1742" i="11"/>
  <c r="L1742" i="11" s="1" a="1"/>
  <c r="L1742" i="11" s="1"/>
  <c r="I654" i="11"/>
  <c r="L654" i="11" s="1" a="1"/>
  <c r="L654" i="11" s="1"/>
  <c r="I1469" i="11"/>
  <c r="L1469" i="11" s="1" a="1"/>
  <c r="L1469" i="11" s="1"/>
  <c r="J462" i="11"/>
  <c r="K462" i="11" s="1"/>
  <c r="J502" i="11"/>
  <c r="K502" i="11" s="1"/>
  <c r="J1302" i="11"/>
  <c r="K1302" i="11" s="1"/>
  <c r="J1406" i="11"/>
  <c r="K1406" i="11" s="1"/>
  <c r="I350" i="11"/>
  <c r="L762" i="11" a="1"/>
  <c r="L762" i="11" s="1"/>
  <c r="K1919" i="11"/>
  <c r="K1903" i="11"/>
  <c r="B633" i="4"/>
  <c r="B584" i="4"/>
  <c r="B583" i="4"/>
  <c r="B585" i="4"/>
  <c r="K1499" i="11"/>
  <c r="L41" i="11" a="1"/>
  <c r="L41" i="11" s="1"/>
  <c r="I1467" i="11"/>
  <c r="L1467" i="11" s="1" a="1"/>
  <c r="L1467" i="11" s="1"/>
  <c r="I1419" i="11"/>
  <c r="L1419" i="11" s="1" a="1"/>
  <c r="L1419" i="11" s="1"/>
  <c r="I1459" i="11"/>
  <c r="J1515" i="11"/>
  <c r="K1515" i="11" s="1"/>
  <c r="I1595" i="11"/>
  <c r="L1595" i="11" s="1" a="1"/>
  <c r="L1595" i="11" s="1"/>
  <c r="I1443" i="11"/>
  <c r="J1787" i="11"/>
  <c r="K1787" i="11" s="1"/>
  <c r="I1003" i="11"/>
  <c r="J1043" i="11"/>
  <c r="J1291" i="11"/>
  <c r="L1291" i="11" s="1" a="1"/>
  <c r="L1291" i="11" s="1"/>
  <c r="I1243" i="11"/>
  <c r="J1932" i="11"/>
  <c r="K1932" i="11" s="1"/>
  <c r="J747" i="11"/>
  <c r="L747" i="11" s="1" a="1"/>
  <c r="L747" i="11" s="1"/>
  <c r="J739" i="11"/>
  <c r="K739" i="11" s="1"/>
  <c r="L144" i="11" a="1"/>
  <c r="L144" i="11" s="1"/>
  <c r="L372" i="11" a="1"/>
  <c r="L372" i="11" s="1"/>
  <c r="L1731" i="11" a="1"/>
  <c r="L1731" i="11" s="1"/>
  <c r="J1884" i="11"/>
  <c r="K1884" i="11" s="1"/>
  <c r="J1986" i="11"/>
  <c r="K1986" i="11" s="1"/>
  <c r="I1986" i="11"/>
  <c r="J1977" i="11"/>
  <c r="I1977" i="11"/>
  <c r="J1720" i="11"/>
  <c r="I1720" i="11"/>
  <c r="I1512" i="11"/>
  <c r="J1512" i="11"/>
  <c r="K1512" i="11" s="1"/>
  <c r="I1400" i="11"/>
  <c r="J1400" i="11"/>
  <c r="K1400" i="11" s="1"/>
  <c r="T904" i="4" s="1"/>
  <c r="I1312" i="11"/>
  <c r="J1312" i="11"/>
  <c r="K1312" i="11" s="1"/>
  <c r="J1240" i="11"/>
  <c r="I1240" i="11"/>
  <c r="I1112" i="11"/>
  <c r="J1112" i="11"/>
  <c r="K1112" i="11" s="1"/>
  <c r="J1048" i="11"/>
  <c r="I1048" i="11"/>
  <c r="I616" i="11"/>
  <c r="J616" i="11"/>
  <c r="K616" i="11" s="1"/>
  <c r="I576" i="11"/>
  <c r="J576" i="11"/>
  <c r="K576" i="11" s="1"/>
  <c r="J472" i="11"/>
  <c r="K472" i="11" s="1"/>
  <c r="I472" i="11"/>
  <c r="I72" i="11"/>
  <c r="J72" i="11"/>
  <c r="J8" i="11"/>
  <c r="K8" i="11" s="1"/>
  <c r="J1997" i="11"/>
  <c r="K1997" i="11" s="1"/>
  <c r="I1916" i="11"/>
  <c r="I1603" i="11"/>
  <c r="L192" i="11" a="1"/>
  <c r="L192" i="11" s="1"/>
  <c r="L1065" i="11" a="1"/>
  <c r="L1065" i="11" s="1"/>
  <c r="L292" i="11" a="1"/>
  <c r="L292" i="11" s="1"/>
  <c r="R1583" i="4" s="1"/>
  <c r="L1200" i="11" a="1"/>
  <c r="L1200" i="11" s="1"/>
  <c r="I1283" i="11"/>
  <c r="I1323" i="11"/>
  <c r="L1323" i="11" s="1" a="1"/>
  <c r="L1323" i="11" s="1"/>
  <c r="I1347" i="11"/>
  <c r="I1779" i="11"/>
  <c r="L1779" i="11" s="1" a="1"/>
  <c r="L1779" i="11" s="1"/>
  <c r="J1868" i="11"/>
  <c r="L1868" i="11" s="1" a="1"/>
  <c r="L1868" i="11" s="1"/>
  <c r="L935" i="11" a="1"/>
  <c r="L935" i="11" s="1"/>
  <c r="I560" i="11"/>
  <c r="J955" i="11"/>
  <c r="J1147" i="11"/>
  <c r="K1147" i="11" s="1"/>
  <c r="J1339" i="11"/>
  <c r="K1339" i="11" s="1"/>
  <c r="I1187" i="11"/>
  <c r="I1155" i="11"/>
  <c r="I483" i="11"/>
  <c r="L483" i="11" s="1" a="1"/>
  <c r="L483" i="11" s="1"/>
  <c r="J1299" i="11"/>
  <c r="L1299" i="11" s="1" a="1"/>
  <c r="L1299" i="11" s="1"/>
  <c r="J1531" i="11"/>
  <c r="K1531" i="11" s="1"/>
  <c r="J1075" i="11"/>
  <c r="L1075" i="11" s="1" a="1"/>
  <c r="L1075" i="11" s="1"/>
  <c r="I659" i="11"/>
  <c r="J736" i="11"/>
  <c r="J1523" i="11"/>
  <c r="K1523" i="11" s="1"/>
  <c r="K1595" i="11"/>
  <c r="I1717" i="11"/>
  <c r="J1717" i="11"/>
  <c r="I1597" i="11"/>
  <c r="K1597" i="11"/>
  <c r="J1389" i="11"/>
  <c r="K1389" i="11" s="1"/>
  <c r="I1149" i="11"/>
  <c r="J1149" i="11"/>
  <c r="K1149" i="11" s="1"/>
  <c r="J957" i="11"/>
  <c r="K957" i="11" s="1"/>
  <c r="I957" i="11"/>
  <c r="J341" i="11"/>
  <c r="K341" i="11" s="1"/>
  <c r="I341" i="11"/>
  <c r="J109" i="11"/>
  <c r="K109" i="11" s="1"/>
  <c r="I109" i="11"/>
  <c r="L1794" i="11" a="1"/>
  <c r="L1794" i="11" s="1"/>
  <c r="L1925" i="11" a="1"/>
  <c r="L1925" i="11" s="1"/>
  <c r="J1411" i="11"/>
  <c r="K1411" i="11" s="1"/>
  <c r="T911" i="4" s="1"/>
  <c r="I1763" i="11"/>
  <c r="L1763" i="11" s="1" a="1"/>
  <c r="L1763" i="11" s="1"/>
  <c r="K1844" i="11"/>
  <c r="I1195" i="11"/>
  <c r="K1624" i="11"/>
  <c r="L765" i="11" a="1"/>
  <c r="L765" i="11" s="1"/>
  <c r="I1924" i="11"/>
  <c r="L1924" i="11" s="1" a="1"/>
  <c r="L1924" i="11" s="1"/>
  <c r="J1051" i="11"/>
  <c r="K1051" i="11" s="1"/>
  <c r="I963" i="11"/>
  <c r="L110" i="11" a="1"/>
  <c r="L110" i="11" s="1"/>
  <c r="I2021" i="11"/>
  <c r="J2021" i="11"/>
  <c r="J2005" i="11"/>
  <c r="I2005" i="11"/>
  <c r="I1989" i="11"/>
  <c r="J1989" i="11"/>
  <c r="K1989" i="11" s="1"/>
  <c r="I1964" i="11"/>
  <c r="J1964" i="11"/>
  <c r="K1964" i="11" s="1"/>
  <c r="J1956" i="11"/>
  <c r="K1956" i="11" s="1"/>
  <c r="I1956" i="11"/>
  <c r="I1940" i="11"/>
  <c r="J1940" i="11"/>
  <c r="K1940" i="11" s="1"/>
  <c r="I1908" i="11"/>
  <c r="J1908" i="11"/>
  <c r="K1908" i="11" s="1"/>
  <c r="I1892" i="11"/>
  <c r="J1892" i="11"/>
  <c r="K1892" i="11" s="1"/>
  <c r="T66" i="4" s="1"/>
  <c r="J1803" i="11"/>
  <c r="K1803" i="11" s="1"/>
  <c r="I1803" i="11"/>
  <c r="I1795" i="11"/>
  <c r="J1795" i="11"/>
  <c r="K1795" i="11" s="1"/>
  <c r="J1755" i="11"/>
  <c r="K1755" i="11" s="1"/>
  <c r="I1755" i="11"/>
  <c r="L1691" i="11" a="1"/>
  <c r="L1691" i="11" s="1"/>
  <c r="J1675" i="11"/>
  <c r="K1675" i="11" s="1"/>
  <c r="I1675" i="11"/>
  <c r="J1635" i="11"/>
  <c r="K1635" i="11" s="1"/>
  <c r="I1635" i="11"/>
  <c r="J1627" i="11"/>
  <c r="K1627" i="11" s="1"/>
  <c r="I1627" i="11"/>
  <c r="J1555" i="11"/>
  <c r="K1555" i="11" s="1"/>
  <c r="J1507" i="11"/>
  <c r="K1507" i="11" s="1"/>
  <c r="I1507" i="11"/>
  <c r="L1507" i="11" s="1" a="1"/>
  <c r="L1507" i="11" s="1"/>
  <c r="I1435" i="11"/>
  <c r="J1435" i="11"/>
  <c r="J1315" i="11"/>
  <c r="K1315" i="11" s="1"/>
  <c r="I1315" i="11"/>
  <c r="J1259" i="11"/>
  <c r="K1259" i="11" s="1"/>
  <c r="I1259" i="11"/>
  <c r="I1227" i="11"/>
  <c r="J1227" i="11"/>
  <c r="K1227" i="11" s="1"/>
  <c r="J1211" i="11"/>
  <c r="K1211" i="11" s="1"/>
  <c r="I1211" i="11"/>
  <c r="I1203" i="11"/>
  <c r="J1203" i="11"/>
  <c r="K1203" i="11" s="1"/>
  <c r="T1321" i="4" s="1"/>
  <c r="I1171" i="11"/>
  <c r="J1171" i="11"/>
  <c r="K1171" i="11" s="1"/>
  <c r="I1163" i="11"/>
  <c r="J1163" i="11"/>
  <c r="K1163" i="11" s="1"/>
  <c r="I1099" i="11"/>
  <c r="J1099" i="11"/>
  <c r="K1099" i="11" s="1"/>
  <c r="I1091" i="11"/>
  <c r="J1091" i="11"/>
  <c r="K1091" i="11" s="1"/>
  <c r="I1067" i="11"/>
  <c r="J1067" i="11"/>
  <c r="K1067" i="11" s="1"/>
  <c r="I1027" i="11"/>
  <c r="J1027" i="11"/>
  <c r="K1027" i="11" s="1"/>
  <c r="I1019" i="11"/>
  <c r="J1019" i="11"/>
  <c r="K1019" i="11" s="1"/>
  <c r="I987" i="11"/>
  <c r="K987" i="11"/>
  <c r="J947" i="11"/>
  <c r="I947" i="11"/>
  <c r="I939" i="11"/>
  <c r="J939" i="11"/>
  <c r="K939" i="11" s="1"/>
  <c r="J931" i="11"/>
  <c r="L931" i="11" s="1" a="1"/>
  <c r="L931" i="11" s="1"/>
  <c r="I867" i="11"/>
  <c r="J867" i="11"/>
  <c r="I835" i="11"/>
  <c r="K835" i="11"/>
  <c r="I819" i="11"/>
  <c r="J819" i="11"/>
  <c r="K819" i="11" s="1"/>
  <c r="J803" i="11"/>
  <c r="K803" i="11" s="1"/>
  <c r="I803" i="11"/>
  <c r="I795" i="11"/>
  <c r="L795" i="11" s="1" a="1"/>
  <c r="L795" i="11" s="1"/>
  <c r="K795" i="11"/>
  <c r="I787" i="11"/>
  <c r="J787" i="11"/>
  <c r="K787" i="11" s="1"/>
  <c r="I763" i="11"/>
  <c r="L763" i="11" s="1" a="1"/>
  <c r="L763" i="11" s="1"/>
  <c r="K763" i="11"/>
  <c r="J755" i="11"/>
  <c r="K755" i="11" s="1"/>
  <c r="I755" i="11"/>
  <c r="I723" i="11"/>
  <c r="J723" i="11"/>
  <c r="K723" i="11" s="1"/>
  <c r="K691" i="11"/>
  <c r="I611" i="11"/>
  <c r="J611" i="11"/>
  <c r="K611" i="11" s="1"/>
  <c r="I579" i="11"/>
  <c r="J579" i="11"/>
  <c r="K579" i="11" s="1"/>
  <c r="J555" i="11"/>
  <c r="I555" i="11"/>
  <c r="J547" i="11"/>
  <c r="L547" i="11" s="1" a="1"/>
  <c r="L547" i="11" s="1"/>
  <c r="R1402" i="4" s="1"/>
  <c r="I547" i="11"/>
  <c r="I531" i="11"/>
  <c r="J531" i="11"/>
  <c r="K531" i="11" s="1"/>
  <c r="J499" i="11"/>
  <c r="K499" i="11" s="1"/>
  <c r="I499" i="11"/>
  <c r="J467" i="11"/>
  <c r="K467" i="11" s="1"/>
  <c r="I467" i="11"/>
  <c r="J395" i="11"/>
  <c r="K395" i="11" s="1"/>
  <c r="I395" i="11"/>
  <c r="J387" i="11"/>
  <c r="K387" i="11" s="1"/>
  <c r="I387" i="11"/>
  <c r="J379" i="11"/>
  <c r="L379" i="11" s="1" a="1"/>
  <c r="L379" i="11" s="1"/>
  <c r="J251" i="11"/>
  <c r="K251" i="11" s="1"/>
  <c r="J243" i="11"/>
  <c r="L243" i="11" s="1" a="1"/>
  <c r="L243" i="11" s="1"/>
  <c r="L211" i="11" a="1"/>
  <c r="L211" i="11" s="1"/>
  <c r="I179" i="11"/>
  <c r="L179" i="11" s="1" a="1"/>
  <c r="L179" i="11" s="1"/>
  <c r="J179" i="11"/>
  <c r="J163" i="11"/>
  <c r="I163" i="11"/>
  <c r="L11" i="11" a="1"/>
  <c r="L11" i="11" s="1"/>
  <c r="L93" i="11" a="1"/>
  <c r="L93" i="11" s="1"/>
  <c r="R456" i="4" s="1"/>
  <c r="L868" i="11" a="1"/>
  <c r="L868" i="11" s="1"/>
  <c r="L1214" i="11" a="1"/>
  <c r="L1214" i="11" s="1"/>
  <c r="R1323" i="4" s="1"/>
  <c r="J1619" i="11"/>
  <c r="K1619" i="11" s="1"/>
  <c r="I1876" i="11"/>
  <c r="L1122" i="11" a="1"/>
  <c r="L1122" i="11" s="1"/>
  <c r="J19" i="11"/>
  <c r="K19" i="11" s="1"/>
  <c r="I1609" i="11"/>
  <c r="L1609" i="11" s="1" a="1"/>
  <c r="L1609" i="11" s="1"/>
  <c r="L1588" i="11" a="1"/>
  <c r="L1588" i="11" s="1"/>
  <c r="L583" i="11" a="1"/>
  <c r="L583" i="11" s="1"/>
  <c r="L458" i="11" a="1"/>
  <c r="L458" i="11" s="1"/>
  <c r="R1342" i="4" s="1"/>
  <c r="S1342" i="4" s="1"/>
  <c r="I1988" i="11"/>
  <c r="L1988" i="11" s="1" a="1"/>
  <c r="L1988" i="11" s="1"/>
  <c r="I953" i="11"/>
  <c r="L953" i="11" s="1" a="1"/>
  <c r="L953" i="11" s="1"/>
  <c r="I1257" i="11"/>
  <c r="L1257" i="11" s="1" a="1"/>
  <c r="L1257" i="11" s="1"/>
  <c r="I1401" i="11"/>
  <c r="L1401" i="11" s="1" a="1"/>
  <c r="L1401" i="11" s="1"/>
  <c r="R901" i="4" s="1"/>
  <c r="L114" i="11" a="1"/>
  <c r="L114" i="11" s="1"/>
  <c r="K1226" i="11"/>
  <c r="L930" i="11" a="1"/>
  <c r="L930" i="11" s="1"/>
  <c r="L626" i="11" a="1"/>
  <c r="L626" i="11" s="1"/>
  <c r="L418" i="11" a="1"/>
  <c r="L418" i="11" s="1"/>
  <c r="I929" i="11"/>
  <c r="O221" i="4"/>
  <c r="S221" i="4" s="1"/>
  <c r="B662" i="4"/>
  <c r="B221" i="4"/>
  <c r="B137" i="4"/>
  <c r="A186" i="12"/>
  <c r="A165" i="12"/>
  <c r="A38" i="12"/>
  <c r="A39" i="12"/>
  <c r="A3" i="12"/>
  <c r="A164" i="12"/>
  <c r="A185" i="12"/>
  <c r="A191" i="12"/>
  <c r="A161" i="12"/>
  <c r="A159" i="12"/>
  <c r="A166" i="12"/>
  <c r="A37" i="12"/>
  <c r="A190" i="12"/>
  <c r="A182" i="12"/>
  <c r="A40" i="12"/>
  <c r="A160" i="12"/>
  <c r="A183" i="12"/>
  <c r="A128" i="12"/>
  <c r="A162" i="12"/>
  <c r="A163" i="12"/>
  <c r="A187" i="12"/>
  <c r="A184" i="12"/>
  <c r="A188" i="12"/>
  <c r="A117" i="12"/>
  <c r="A189" i="12"/>
  <c r="A121" i="12"/>
  <c r="I151" i="12"/>
  <c r="O165" i="4"/>
  <c r="O166" i="4"/>
  <c r="B166" i="4"/>
  <c r="B165" i="4"/>
  <c r="A135" i="12"/>
  <c r="A136" i="12"/>
  <c r="A64" i="12"/>
  <c r="A63" i="12"/>
  <c r="I45" i="12"/>
  <c r="J72" i="12"/>
  <c r="K72" i="12" s="1"/>
  <c r="I56" i="12"/>
  <c r="I125" i="12"/>
  <c r="I101" i="12"/>
  <c r="J9" i="12"/>
  <c r="K9" i="12" s="1"/>
  <c r="L45" i="12"/>
  <c r="I134" i="12"/>
  <c r="J152" i="12"/>
  <c r="L152" i="12" s="1"/>
  <c r="J81" i="12"/>
  <c r="K81" i="12" s="1"/>
  <c r="K92" i="12"/>
  <c r="I146" i="12"/>
  <c r="J41" i="12"/>
  <c r="K41" i="12" s="1"/>
  <c r="J6" i="12"/>
  <c r="K6" i="12" s="1"/>
  <c r="I141" i="12"/>
  <c r="L141" i="12" s="1"/>
  <c r="I130" i="12"/>
  <c r="J94" i="12"/>
  <c r="I66" i="12"/>
  <c r="J173" i="12"/>
  <c r="I75" i="12"/>
  <c r="L75" i="12" s="1"/>
  <c r="B332" i="4"/>
  <c r="B337" i="4"/>
  <c r="B333" i="4"/>
  <c r="B334" i="4"/>
  <c r="B336" i="4"/>
  <c r="B331" i="4"/>
  <c r="T783" i="4"/>
  <c r="T782" i="4"/>
  <c r="T781" i="4"/>
  <c r="T780" i="4"/>
  <c r="T779" i="4"/>
  <c r="T786" i="4"/>
  <c r="T778" i="4"/>
  <c r="T785" i="4"/>
  <c r="T784" i="4"/>
  <c r="L832" i="11" a="1"/>
  <c r="L832" i="11" s="1"/>
  <c r="L34" i="11" a="1"/>
  <c r="L34" i="11" s="1"/>
  <c r="L103" i="11" a="1"/>
  <c r="L103" i="11" s="1"/>
  <c r="K546" i="11"/>
  <c r="I1090" i="11"/>
  <c r="K1338" i="11"/>
  <c r="J1402" i="11"/>
  <c r="J1802" i="11"/>
  <c r="I1138" i="11"/>
  <c r="L1138" i="11" s="1" a="1"/>
  <c r="L1138" i="11" s="1"/>
  <c r="L1813" i="11" a="1"/>
  <c r="L1813" i="11" s="1"/>
  <c r="R333" i="4" s="1"/>
  <c r="K1813" i="11"/>
  <c r="T333" i="4" s="1"/>
  <c r="I1682" i="11"/>
  <c r="L937" i="11" a="1"/>
  <c r="L937" i="11" s="1"/>
  <c r="L367" i="11" a="1"/>
  <c r="L367" i="11" s="1"/>
  <c r="L1226" i="11" a="1"/>
  <c r="L1226" i="11" s="1"/>
  <c r="I1274" i="11"/>
  <c r="L1550" i="11" a="1"/>
  <c r="L1550" i="11" s="1"/>
  <c r="R869" i="4" s="1"/>
  <c r="K1474" i="11"/>
  <c r="J1786" i="11"/>
  <c r="K1786" i="11" s="1"/>
  <c r="I2004" i="11"/>
  <c r="L2004" i="11" s="1" a="1"/>
  <c r="L2004" i="11" s="1"/>
  <c r="K2001" i="11"/>
  <c r="L2001" i="11" a="1"/>
  <c r="L2001" i="11" s="1"/>
  <c r="K994" i="11"/>
  <c r="J1634" i="11"/>
  <c r="K1634" i="11" s="1"/>
  <c r="J1830" i="11"/>
  <c r="L1830" i="11" s="1" a="1"/>
  <c r="L1830" i="11" s="1"/>
  <c r="J1805" i="11"/>
  <c r="K1805" i="11" s="1"/>
  <c r="I1805" i="11"/>
  <c r="I1685" i="11"/>
  <c r="J1685" i="11"/>
  <c r="K1685" i="11" s="1"/>
  <c r="K1677" i="11"/>
  <c r="J1645" i="11"/>
  <c r="K1645" i="11" s="1"/>
  <c r="I1645" i="11"/>
  <c r="I1629" i="11"/>
  <c r="J1629" i="11"/>
  <c r="K1629" i="11" s="1"/>
  <c r="I1549" i="11"/>
  <c r="J1549" i="11"/>
  <c r="K1549" i="11" s="1"/>
  <c r="I1373" i="11"/>
  <c r="J1373" i="11"/>
  <c r="K1373" i="11" s="1"/>
  <c r="J1357" i="11"/>
  <c r="K1357" i="11" s="1"/>
  <c r="I1357" i="11"/>
  <c r="I1309" i="11"/>
  <c r="J1309" i="11"/>
  <c r="K1309" i="11" s="1"/>
  <c r="J1245" i="11"/>
  <c r="K1245" i="11" s="1"/>
  <c r="I1245" i="11"/>
  <c r="K853" i="11"/>
  <c r="I853" i="11"/>
  <c r="J741" i="11"/>
  <c r="K741" i="11" s="1"/>
  <c r="I741" i="11"/>
  <c r="I573" i="11"/>
  <c r="L573" i="11" s="1" a="1"/>
  <c r="L573" i="11" s="1"/>
  <c r="I397" i="11"/>
  <c r="J397" i="11"/>
  <c r="K397" i="11" s="1"/>
  <c r="K221" i="11"/>
  <c r="I165" i="11"/>
  <c r="J165" i="11"/>
  <c r="K165" i="11" s="1"/>
  <c r="I85" i="11"/>
  <c r="J85" i="11"/>
  <c r="K85" i="11" s="1"/>
  <c r="L1699" i="11" a="1"/>
  <c r="L1699" i="11" s="1"/>
  <c r="L1280" i="11" a="1"/>
  <c r="L1280" i="11" s="1"/>
  <c r="L1647" i="11" a="1"/>
  <c r="L1647" i="11" s="1"/>
  <c r="L23" i="11" a="1"/>
  <c r="L23" i="11" s="1"/>
  <c r="I1971" i="11"/>
  <c r="J1971" i="11"/>
  <c r="K1971" i="11" s="1"/>
  <c r="T1745" i="4" s="1"/>
  <c r="J1923" i="11"/>
  <c r="K1923" i="11" s="1"/>
  <c r="J1907" i="11"/>
  <c r="I1907" i="11"/>
  <c r="I1875" i="11"/>
  <c r="J1875" i="11"/>
  <c r="K1875" i="11" s="1"/>
  <c r="I1762" i="11"/>
  <c r="J1762" i="11"/>
  <c r="I1714" i="11"/>
  <c r="J1714" i="11"/>
  <c r="K1714" i="11" s="1"/>
  <c r="I1578" i="11"/>
  <c r="J1578" i="11"/>
  <c r="K1578" i="11" s="1"/>
  <c r="I1538" i="11"/>
  <c r="J1538" i="11"/>
  <c r="K1538" i="11" s="1"/>
  <c r="J1346" i="11"/>
  <c r="K1346" i="11" s="1"/>
  <c r="I1346" i="11"/>
  <c r="J1290" i="11"/>
  <c r="K1290" i="11" s="1"/>
  <c r="I1290" i="11"/>
  <c r="J1218" i="11"/>
  <c r="K1218" i="11" s="1"/>
  <c r="I1218" i="11"/>
  <c r="J1178" i="11"/>
  <c r="K1178" i="11" s="1"/>
  <c r="I1178" i="11"/>
  <c r="I1154" i="11"/>
  <c r="J1154" i="11"/>
  <c r="K1154" i="11" s="1"/>
  <c r="L1130" i="11" a="1"/>
  <c r="L1130" i="11" s="1"/>
  <c r="R1233" i="4" s="1"/>
  <c r="K1122" i="11"/>
  <c r="T1218" i="4" s="1"/>
  <c r="I1098" i="11"/>
  <c r="J1098" i="11"/>
  <c r="I1074" i="11"/>
  <c r="J1074" i="11"/>
  <c r="K1074" i="11" s="1"/>
  <c r="J1066" i="11"/>
  <c r="K1066" i="11" s="1"/>
  <c r="I1066" i="11"/>
  <c r="J1002" i="11"/>
  <c r="K1002" i="11" s="1"/>
  <c r="I1002" i="11"/>
  <c r="J962" i="11"/>
  <c r="K962" i="11" s="1"/>
  <c r="I962" i="11"/>
  <c r="J946" i="11"/>
  <c r="L946" i="11" s="1" a="1"/>
  <c r="L946" i="11" s="1"/>
  <c r="J922" i="11"/>
  <c r="K922" i="11" s="1"/>
  <c r="I922" i="11"/>
  <c r="J914" i="11"/>
  <c r="K914" i="11" s="1"/>
  <c r="I914" i="11"/>
  <c r="J874" i="11"/>
  <c r="K874" i="11" s="1"/>
  <c r="T1086" i="4" s="1"/>
  <c r="I874" i="11"/>
  <c r="J866" i="11"/>
  <c r="K866" i="11" s="1"/>
  <c r="T1071" i="4" s="1"/>
  <c r="I866" i="11"/>
  <c r="J842" i="11"/>
  <c r="K842" i="11" s="1"/>
  <c r="I842" i="11"/>
  <c r="J834" i="11"/>
  <c r="K834" i="11" s="1"/>
  <c r="I834" i="11"/>
  <c r="J802" i="11"/>
  <c r="K802" i="11" s="1"/>
  <c r="I802" i="11"/>
  <c r="I786" i="11"/>
  <c r="J786" i="11"/>
  <c r="K786" i="11" s="1"/>
  <c r="I4" i="12"/>
  <c r="L1242" i="11" a="1"/>
  <c r="L1242" i="11" s="1"/>
  <c r="L771" i="11" a="1"/>
  <c r="L771" i="11" s="1"/>
  <c r="J1955" i="11"/>
  <c r="K1955" i="11" s="1"/>
  <c r="I1955" i="11"/>
  <c r="J1867" i="11"/>
  <c r="K1867" i="11" s="1"/>
  <c r="I1867" i="11"/>
  <c r="I1843" i="11"/>
  <c r="J1843" i="11"/>
  <c r="K1843" i="11" s="1"/>
  <c r="I1698" i="11"/>
  <c r="J1698" i="11"/>
  <c r="K1698" i="11" s="1"/>
  <c r="J1690" i="11"/>
  <c r="K1690" i="11" s="1"/>
  <c r="I1690" i="11"/>
  <c r="I1666" i="11"/>
  <c r="J1666" i="11"/>
  <c r="K1666" i="11" s="1"/>
  <c r="I1554" i="11"/>
  <c r="J1554" i="11"/>
  <c r="K1554" i="11" s="1"/>
  <c r="I1522" i="11"/>
  <c r="J1522" i="11"/>
  <c r="K1522" i="11" s="1"/>
  <c r="J1450" i="11"/>
  <c r="I1450" i="11"/>
  <c r="I1434" i="11"/>
  <c r="J1434" i="11"/>
  <c r="K1434" i="11" s="1"/>
  <c r="L423" i="11" a="1"/>
  <c r="L423" i="11" s="1"/>
  <c r="I1114" i="11"/>
  <c r="L1114" i="11" s="1" a="1"/>
  <c r="L1114" i="11" s="1"/>
  <c r="I1562" i="11"/>
  <c r="L1562" i="11" s="1" a="1"/>
  <c r="L1562" i="11" s="1"/>
  <c r="J1386" i="11"/>
  <c r="J1506" i="11"/>
  <c r="K1506" i="11" s="1"/>
  <c r="J1754" i="11"/>
  <c r="K1754" i="11" s="1"/>
  <c r="J1746" i="11"/>
  <c r="K1746" i="11" s="1"/>
  <c r="J2011" i="11"/>
  <c r="K2011" i="11" s="1"/>
  <c r="I2011" i="11"/>
  <c r="J1938" i="11"/>
  <c r="K1938" i="11" s="1"/>
  <c r="I1938" i="11"/>
  <c r="I1673" i="11"/>
  <c r="J1673" i="11"/>
  <c r="K1673" i="11" s="1"/>
  <c r="I1521" i="11"/>
  <c r="J1521" i="11"/>
  <c r="K1521" i="11" s="1"/>
  <c r="I1417" i="11"/>
  <c r="J1417" i="11"/>
  <c r="K1417" i="11" s="1"/>
  <c r="T927" i="4" s="1"/>
  <c r="J1409" i="11"/>
  <c r="K1409" i="11" s="1"/>
  <c r="I1409" i="11"/>
  <c r="I1393" i="11"/>
  <c r="J1393" i="11"/>
  <c r="J1369" i="11"/>
  <c r="I1369" i="11"/>
  <c r="J1345" i="11"/>
  <c r="I1345" i="11"/>
  <c r="J1337" i="11"/>
  <c r="K1337" i="11" s="1"/>
  <c r="I1329" i="11"/>
  <c r="J1329" i="11"/>
  <c r="K1329" i="11" s="1"/>
  <c r="J1313" i="11"/>
  <c r="K1313" i="11" s="1"/>
  <c r="I1313" i="11"/>
  <c r="I1273" i="11"/>
  <c r="J1273" i="11"/>
  <c r="K1273" i="11" s="1"/>
  <c r="J1249" i="11"/>
  <c r="K1249" i="11" s="1"/>
  <c r="I1249" i="11"/>
  <c r="J1241" i="11"/>
  <c r="I1241" i="11"/>
  <c r="I1217" i="11"/>
  <c r="J1217" i="11"/>
  <c r="K1217" i="11" s="1"/>
  <c r="J1201" i="11"/>
  <c r="K1201" i="11" s="1"/>
  <c r="I1201" i="11"/>
  <c r="I1177" i="11"/>
  <c r="J1177" i="11"/>
  <c r="I1169" i="11"/>
  <c r="J1169" i="11"/>
  <c r="K1169" i="11" s="1"/>
  <c r="J1161" i="11"/>
  <c r="K1161" i="11" s="1"/>
  <c r="I1161" i="11"/>
  <c r="J1129" i="11"/>
  <c r="I1129" i="11"/>
  <c r="L1113" i="11" a="1"/>
  <c r="L1113" i="11" s="1"/>
  <c r="R1211" i="4" s="1"/>
  <c r="I1105" i="11"/>
  <c r="J1105" i="11"/>
  <c r="K1105" i="11" s="1"/>
  <c r="I1073" i="11"/>
  <c r="J1073" i="11"/>
  <c r="K1073" i="11" s="1"/>
  <c r="J1057" i="11"/>
  <c r="K1057" i="11" s="1"/>
  <c r="I1057" i="11"/>
  <c r="I1033" i="11"/>
  <c r="J1033" i="11"/>
  <c r="K1033" i="11" s="1"/>
  <c r="I1025" i="11"/>
  <c r="J1025" i="11"/>
  <c r="K1025" i="11" s="1"/>
  <c r="J1001" i="11"/>
  <c r="K1001" i="11" s="1"/>
  <c r="I1001" i="11"/>
  <c r="I993" i="11"/>
  <c r="J993" i="11"/>
  <c r="K993" i="11" s="1"/>
  <c r="J961" i="11"/>
  <c r="K961" i="11" s="1"/>
  <c r="I961" i="11"/>
  <c r="J889" i="11"/>
  <c r="I889" i="11"/>
  <c r="I857" i="11"/>
  <c r="J857" i="11"/>
  <c r="I849" i="11"/>
  <c r="J849" i="11"/>
  <c r="K849" i="11" s="1"/>
  <c r="J841" i="11"/>
  <c r="I841" i="11"/>
  <c r="J825" i="11"/>
  <c r="K825" i="11" s="1"/>
  <c r="I825" i="11"/>
  <c r="I809" i="11"/>
  <c r="J809" i="11"/>
  <c r="K809" i="11" s="1"/>
  <c r="I801" i="11"/>
  <c r="J801" i="11"/>
  <c r="K801" i="11" s="1"/>
  <c r="J777" i="11"/>
  <c r="K777" i="11" s="1"/>
  <c r="J761" i="11"/>
  <c r="K761" i="11" s="1"/>
  <c r="I761" i="11"/>
  <c r="K737" i="11"/>
  <c r="I737" i="11"/>
  <c r="J721" i="11"/>
  <c r="I721" i="11"/>
  <c r="I713" i="11"/>
  <c r="J713" i="11"/>
  <c r="K713" i="11" s="1"/>
  <c r="J705" i="11"/>
  <c r="K705" i="11" s="1"/>
  <c r="J697" i="11"/>
  <c r="K697" i="11" s="1"/>
  <c r="L697" i="11" s="1" a="1"/>
  <c r="L697" i="11" s="1"/>
  <c r="J689" i="11"/>
  <c r="K689" i="11" s="1"/>
  <c r="I689" i="11"/>
  <c r="J681" i="11"/>
  <c r="K681" i="11" s="1"/>
  <c r="I681" i="11"/>
  <c r="J633" i="11"/>
  <c r="K633" i="11" s="1"/>
  <c r="I633" i="11"/>
  <c r="J625" i="11"/>
  <c r="K625" i="11" s="1"/>
  <c r="I625" i="11"/>
  <c r="J545" i="11"/>
  <c r="I545" i="11"/>
  <c r="I489" i="11"/>
  <c r="J489" i="11"/>
  <c r="L489" i="11" s="1" a="1"/>
  <c r="L489" i="11" s="1"/>
  <c r="R1146" i="4" s="1"/>
  <c r="I433" i="11"/>
  <c r="J433" i="11"/>
  <c r="K433" i="11" s="1"/>
  <c r="I417" i="11"/>
  <c r="L417" i="11" s="1" a="1"/>
  <c r="L417" i="11" s="1"/>
  <c r="J417" i="11"/>
  <c r="J401" i="11"/>
  <c r="I401" i="11"/>
  <c r="I393" i="11"/>
  <c r="J393" i="11"/>
  <c r="K393" i="11" s="1"/>
  <c r="I377" i="11"/>
  <c r="J377" i="11"/>
  <c r="K377" i="11" s="1"/>
  <c r="J321" i="11"/>
  <c r="K321" i="11" s="1"/>
  <c r="I321" i="11"/>
  <c r="I297" i="11"/>
  <c r="J297" i="11"/>
  <c r="K297" i="11" s="1"/>
  <c r="L273" i="11" a="1"/>
  <c r="L273" i="11" s="1"/>
  <c r="J249" i="11"/>
  <c r="K249" i="11" s="1"/>
  <c r="I249" i="11"/>
  <c r="I161" i="11"/>
  <c r="J161" i="11"/>
  <c r="K161" i="11" s="1"/>
  <c r="I121" i="11"/>
  <c r="J121" i="11"/>
  <c r="K121" i="11" s="1"/>
  <c r="J113" i="11"/>
  <c r="K113" i="11" s="1"/>
  <c r="I97" i="11"/>
  <c r="J97" i="11"/>
  <c r="K97" i="11" s="1"/>
  <c r="I81" i="11"/>
  <c r="J81" i="11"/>
  <c r="K81" i="11" s="1"/>
  <c r="I89" i="12"/>
  <c r="J156" i="12"/>
  <c r="K156" i="12" s="1"/>
  <c r="K4" i="12"/>
  <c r="L920" i="11" a="1"/>
  <c r="L920" i="11" s="1"/>
  <c r="L2012" i="11" a="1"/>
  <c r="L2012" i="11" s="1"/>
  <c r="I1939" i="11"/>
  <c r="J1939" i="11"/>
  <c r="I1915" i="11"/>
  <c r="J1915" i="11"/>
  <c r="K1915" i="11" s="1"/>
  <c r="I1883" i="11"/>
  <c r="J1883" i="11"/>
  <c r="K1883" i="11" s="1"/>
  <c r="T27" i="4" s="1"/>
  <c r="J1859" i="11"/>
  <c r="K1859" i="11" s="1"/>
  <c r="I1859" i="11"/>
  <c r="I1642" i="11"/>
  <c r="J1642" i="11"/>
  <c r="K1642" i="11" s="1"/>
  <c r="L529" i="11" a="1"/>
  <c r="L529" i="11" s="1"/>
  <c r="I1042" i="11"/>
  <c r="L1042" i="11" s="1" a="1"/>
  <c r="L1042" i="11" s="1"/>
  <c r="J1466" i="11"/>
  <c r="K1466" i="11" s="1"/>
  <c r="L304" i="11" a="1"/>
  <c r="L304" i="11" s="1"/>
  <c r="L1459" i="11" a="1"/>
  <c r="L1459" i="11" s="1"/>
  <c r="L57" i="11" a="1"/>
  <c r="L57" i="11" s="1"/>
  <c r="I1034" i="11"/>
  <c r="I1018" i="11"/>
  <c r="J1082" i="11"/>
  <c r="K1082" i="11" s="1"/>
  <c r="J1314" i="11"/>
  <c r="K1314" i="11" s="1"/>
  <c r="I1835" i="11"/>
  <c r="J1819" i="11"/>
  <c r="K1819" i="11" s="1"/>
  <c r="I1891" i="11"/>
  <c r="J1194" i="11"/>
  <c r="I1923" i="11"/>
  <c r="I1421" i="11"/>
  <c r="L1421" i="11" s="1" a="1"/>
  <c r="L1421" i="11" s="1"/>
  <c r="I1778" i="11"/>
  <c r="I2010" i="11"/>
  <c r="J2010" i="11"/>
  <c r="I1937" i="11"/>
  <c r="J1937" i="11"/>
  <c r="K1937" i="11" s="1"/>
  <c r="J1929" i="11"/>
  <c r="I1929" i="11"/>
  <c r="I1921" i="11"/>
  <c r="J1921" i="11"/>
  <c r="K1921" i="11" s="1"/>
  <c r="I1913" i="11"/>
  <c r="J1913" i="11"/>
  <c r="K1913" i="11" s="1"/>
  <c r="I1897" i="11"/>
  <c r="J1897" i="11"/>
  <c r="I1881" i="11"/>
  <c r="J1881" i="11"/>
  <c r="K1881" i="11" s="1"/>
  <c r="I1800" i="11"/>
  <c r="J1800" i="11"/>
  <c r="I1784" i="11"/>
  <c r="J1784" i="11"/>
  <c r="K1784" i="11" s="1"/>
  <c r="I1776" i="11"/>
  <c r="J1776" i="11"/>
  <c r="K1776" i="11" s="1"/>
  <c r="I1656" i="11"/>
  <c r="J1656" i="11"/>
  <c r="J1648" i="11"/>
  <c r="I1648" i="11"/>
  <c r="I1592" i="11"/>
  <c r="J1592" i="11"/>
  <c r="K1592" i="11" s="1"/>
  <c r="I1560" i="11"/>
  <c r="J1560" i="11"/>
  <c r="I1552" i="11"/>
  <c r="J1552" i="11"/>
  <c r="K1552" i="11" s="1"/>
  <c r="I1504" i="11"/>
  <c r="J1504" i="11"/>
  <c r="K1504" i="11" s="1"/>
  <c r="I1464" i="11"/>
  <c r="J1464" i="11"/>
  <c r="I1448" i="11"/>
  <c r="J1448" i="11"/>
  <c r="K1448" i="11" s="1"/>
  <c r="I1392" i="11"/>
  <c r="J1392" i="11"/>
  <c r="I1376" i="11"/>
  <c r="J1376" i="11"/>
  <c r="I1368" i="11"/>
  <c r="J1368" i="11"/>
  <c r="K1368" i="11" s="1"/>
  <c r="I1352" i="11"/>
  <c r="J1352" i="11"/>
  <c r="K1352" i="11" s="1"/>
  <c r="I1304" i="11"/>
  <c r="J1304" i="11"/>
  <c r="J1248" i="11"/>
  <c r="K1248" i="11" s="1"/>
  <c r="I1248" i="11"/>
  <c r="J1224" i="11"/>
  <c r="I1224" i="11"/>
  <c r="I1208" i="11"/>
  <c r="K1208" i="11"/>
  <c r="J1192" i="11"/>
  <c r="K1192" i="11" s="1"/>
  <c r="J1160" i="11"/>
  <c r="I1160" i="11"/>
  <c r="J1152" i="11"/>
  <c r="I1152" i="11"/>
  <c r="J1120" i="11"/>
  <c r="K1120" i="11" s="1"/>
  <c r="I1120" i="11"/>
  <c r="I1096" i="11"/>
  <c r="J1096" i="11"/>
  <c r="K1096" i="11" s="1"/>
  <c r="J1080" i="11"/>
  <c r="I1080" i="11"/>
  <c r="I1064" i="11"/>
  <c r="J1064" i="11"/>
  <c r="K1064" i="11" s="1"/>
  <c r="I952" i="11"/>
  <c r="J952" i="11"/>
  <c r="K952" i="11" s="1"/>
  <c r="J936" i="11"/>
  <c r="K936" i="11" s="1"/>
  <c r="I936" i="11"/>
  <c r="I912" i="11"/>
  <c r="J912" i="11"/>
  <c r="K912" i="11" s="1"/>
  <c r="L768" i="11" a="1"/>
  <c r="L768" i="11" s="1"/>
  <c r="L392" i="11" a="1"/>
  <c r="L392" i="11" s="1"/>
  <c r="O1094" i="4"/>
  <c r="O986" i="4"/>
  <c r="O116" i="4"/>
  <c r="O1687" i="4"/>
  <c r="O1500" i="4"/>
  <c r="O1338" i="4"/>
  <c r="O1168" i="4"/>
  <c r="O972" i="4"/>
  <c r="O834" i="4"/>
  <c r="O562" i="4"/>
  <c r="O413" i="4"/>
  <c r="O249" i="4"/>
  <c r="O136" i="4"/>
  <c r="O231" i="4"/>
  <c r="O1533" i="4"/>
  <c r="O420" i="4"/>
  <c r="O1095" i="4"/>
  <c r="O987" i="4"/>
  <c r="O11" i="4"/>
  <c r="O1672" i="4"/>
  <c r="O1473" i="4"/>
  <c r="O1309" i="4"/>
  <c r="O1144" i="4"/>
  <c r="O953" i="4"/>
  <c r="O821" i="4"/>
  <c r="O547" i="4"/>
  <c r="O401" i="4"/>
  <c r="O213" i="4"/>
  <c r="O132" i="4"/>
  <c r="O1096" i="4"/>
  <c r="O988" i="4"/>
  <c r="O1742" i="4"/>
  <c r="O1659" i="4"/>
  <c r="O1460" i="4"/>
  <c r="O1294" i="4"/>
  <c r="O1130" i="4"/>
  <c r="O934" i="4"/>
  <c r="O807" i="4"/>
  <c r="O508" i="4"/>
  <c r="O382" i="4"/>
  <c r="O115" i="4"/>
  <c r="O133" i="4"/>
  <c r="O586" i="4"/>
  <c r="O1097" i="4"/>
  <c r="O989" i="4"/>
  <c r="O1735" i="4"/>
  <c r="O1638" i="4"/>
  <c r="O1422" i="4"/>
  <c r="O1268" i="4"/>
  <c r="O1111" i="4"/>
  <c r="O923" i="4"/>
  <c r="O681" i="4"/>
  <c r="O496" i="4"/>
  <c r="O372" i="4"/>
  <c r="O93" i="4"/>
  <c r="O16" i="4"/>
  <c r="O844" i="4"/>
  <c r="O1098" i="4"/>
  <c r="O128" i="4"/>
  <c r="O1728" i="4"/>
  <c r="O1618" i="4"/>
  <c r="O1411" i="4"/>
  <c r="O1256" i="4"/>
  <c r="O1084" i="4"/>
  <c r="O910" i="4"/>
  <c r="O632" i="4"/>
  <c r="O461" i="4"/>
  <c r="O347" i="4"/>
  <c r="O73" i="4"/>
  <c r="O131" i="4"/>
  <c r="O1696" i="4"/>
  <c r="O1194" i="4"/>
  <c r="O1069" i="4"/>
  <c r="O129" i="4"/>
  <c r="O1721" i="4"/>
  <c r="O1599" i="4"/>
  <c r="O1388" i="4"/>
  <c r="O1231" i="4"/>
  <c r="O1070" i="4"/>
  <c r="O889" i="4"/>
  <c r="O644" i="4"/>
  <c r="O445" i="4"/>
  <c r="O328" i="4"/>
  <c r="O54" i="4"/>
  <c r="O134" i="4"/>
  <c r="O130" i="4"/>
  <c r="O1019" i="4"/>
  <c r="O239" i="4"/>
  <c r="O971" i="4"/>
  <c r="O127" i="4"/>
  <c r="O1711" i="4"/>
  <c r="O1567" i="4"/>
  <c r="O1371" i="4"/>
  <c r="O1216" i="4"/>
  <c r="O1044" i="4"/>
  <c r="O875" i="4"/>
  <c r="O597" i="4"/>
  <c r="O430" i="4"/>
  <c r="O276" i="4"/>
  <c r="O137" i="4"/>
  <c r="O135" i="4"/>
  <c r="O985" i="4"/>
  <c r="O1352" i="4"/>
  <c r="O268" i="4"/>
  <c r="O126" i="4"/>
  <c r="L375" i="11" a="1"/>
  <c r="L375" i="11" s="1"/>
  <c r="K2004" i="11"/>
  <c r="I1770" i="11"/>
  <c r="J1770" i="11"/>
  <c r="K1770" i="11" s="1"/>
  <c r="J1730" i="11"/>
  <c r="K1730" i="11" s="1"/>
  <c r="I1730" i="11"/>
  <c r="J1626" i="11"/>
  <c r="K1626" i="11" s="1"/>
  <c r="T568" i="4" s="1"/>
  <c r="I1626" i="11"/>
  <c r="J1610" i="11"/>
  <c r="K1610" i="11" s="1"/>
  <c r="T587" i="4" s="1"/>
  <c r="I1610" i="11"/>
  <c r="J1602" i="11"/>
  <c r="K1602" i="11" s="1"/>
  <c r="I1602" i="11"/>
  <c r="I1586" i="11"/>
  <c r="J1586" i="11"/>
  <c r="I1530" i="11"/>
  <c r="J1530" i="11"/>
  <c r="K1530" i="11" s="1"/>
  <c r="I1490" i="11"/>
  <c r="J1490" i="11"/>
  <c r="K1490" i="11" s="1"/>
  <c r="J1482" i="11"/>
  <c r="K1482" i="11" s="1"/>
  <c r="I1482" i="11"/>
  <c r="J1458" i="11"/>
  <c r="K1458" i="11" s="1"/>
  <c r="I1458" i="11"/>
  <c r="I1426" i="11"/>
  <c r="L1426" i="11" s="1" a="1"/>
  <c r="L1426" i="11" s="1"/>
  <c r="L1274" i="11" a="1"/>
  <c r="L1274" i="11" s="1"/>
  <c r="R824" i="4" s="1"/>
  <c r="L116" i="11" a="1"/>
  <c r="L116" i="11" s="1"/>
  <c r="J1050" i="11"/>
  <c r="I1210" i="11"/>
  <c r="L1210" i="11" s="1" a="1"/>
  <c r="L1210" i="11" s="1"/>
  <c r="I1266" i="11"/>
  <c r="L1266" i="11" s="1" a="1"/>
  <c r="L1266" i="11" s="1"/>
  <c r="R752" i="4" s="1"/>
  <c r="U752" i="4" s="1"/>
  <c r="C752" i="4" s="1"/>
  <c r="K1330" i="11"/>
  <c r="T687" i="4" s="1"/>
  <c r="J1370" i="11"/>
  <c r="L1390" i="11" a="1"/>
  <c r="L1390" i="11" s="1"/>
  <c r="L1618" i="11" a="1"/>
  <c r="L1618" i="11" s="1"/>
  <c r="R599" i="4" s="1"/>
  <c r="L1348" i="11" a="1"/>
  <c r="L1348" i="11" s="1"/>
  <c r="L1154" i="11" a="1"/>
  <c r="L1154" i="11" s="1"/>
  <c r="L241" i="11" a="1"/>
  <c r="L241" i="11" s="1"/>
  <c r="J794" i="11"/>
  <c r="K794" i="11" s="1"/>
  <c r="I1330" i="11"/>
  <c r="L1330" i="11" s="1" a="1"/>
  <c r="L1330" i="11" s="1"/>
  <c r="R687" i="4" s="1"/>
  <c r="L1331" i="11" a="1"/>
  <c r="L1331" i="11" s="1"/>
  <c r="J1594" i="11"/>
  <c r="K1594" i="11" s="1"/>
  <c r="L1139" i="11" a="1"/>
  <c r="L1139" i="11" s="1"/>
  <c r="L409" i="11" a="1"/>
  <c r="L409" i="11" s="1"/>
  <c r="L1735" i="11" a="1"/>
  <c r="L1735" i="11" s="1"/>
  <c r="L1095" i="11" a="1"/>
  <c r="L1095" i="11" s="1"/>
  <c r="L366" i="11" a="1"/>
  <c r="L366" i="11" s="1"/>
  <c r="L260" i="11" a="1"/>
  <c r="L260" i="11" s="1"/>
  <c r="K658" i="11"/>
  <c r="L842" i="11" a="1"/>
  <c r="L842" i="11" s="1"/>
  <c r="I882" i="11"/>
  <c r="L882" i="11" s="1" a="1"/>
  <c r="L882" i="11" s="1"/>
  <c r="I938" i="11"/>
  <c r="L938" i="11" s="1" a="1"/>
  <c r="L938" i="11" s="1"/>
  <c r="L948" i="11" a="1"/>
  <c r="L948" i="11" s="1"/>
  <c r="I970" i="11"/>
  <c r="I1081" i="11"/>
  <c r="I1121" i="11"/>
  <c r="L1121" i="11" s="1" a="1"/>
  <c r="L1121" i="11" s="1"/>
  <c r="I1250" i="11"/>
  <c r="L1250" i="11" s="1" a="1"/>
  <c r="L1250" i="11" s="1"/>
  <c r="J1354" i="11"/>
  <c r="K1354" i="11" s="1"/>
  <c r="J1394" i="11"/>
  <c r="K1394" i="11" s="1"/>
  <c r="K1582" i="11"/>
  <c r="J1410" i="11"/>
  <c r="K1410" i="11" s="1"/>
  <c r="J1851" i="11"/>
  <c r="K1851" i="11" s="1"/>
  <c r="K1929" i="11"/>
  <c r="I2019" i="11"/>
  <c r="L2019" i="11" s="1" a="1"/>
  <c r="L2019" i="11" s="1"/>
  <c r="I1146" i="11"/>
  <c r="I1185" i="11"/>
  <c r="J1709" i="11"/>
  <c r="K1709" i="11" s="1"/>
  <c r="J1305" i="11"/>
  <c r="K1305" i="11" s="1"/>
  <c r="K179" i="11"/>
  <c r="K1576" i="11"/>
  <c r="I1677" i="11"/>
  <c r="K1912" i="11"/>
  <c r="L1912" i="11" a="1"/>
  <c r="L1912" i="11" s="1"/>
  <c r="J1674" i="11"/>
  <c r="K1000" i="11"/>
  <c r="J2036" i="11"/>
  <c r="K2036" i="11" s="1"/>
  <c r="I864" i="11"/>
  <c r="J864" i="11"/>
  <c r="K864" i="11" s="1"/>
  <c r="I800" i="11"/>
  <c r="J800" i="11"/>
  <c r="K800" i="11" s="1"/>
  <c r="J696" i="11"/>
  <c r="K696" i="11" s="1"/>
  <c r="I696" i="11"/>
  <c r="I688" i="11"/>
  <c r="J688" i="11"/>
  <c r="K688" i="11" s="1"/>
  <c r="I632" i="11"/>
  <c r="J632" i="11"/>
  <c r="K632" i="11" s="1"/>
  <c r="I600" i="11"/>
  <c r="J600" i="11"/>
  <c r="K600" i="11" s="1"/>
  <c r="J592" i="11"/>
  <c r="I592" i="11"/>
  <c r="J568" i="11"/>
  <c r="K568" i="11" s="1"/>
  <c r="I568" i="11"/>
  <c r="I552" i="11"/>
  <c r="J552" i="11"/>
  <c r="K552" i="11" s="1"/>
  <c r="J536" i="11"/>
  <c r="K536" i="11" s="1"/>
  <c r="I528" i="11"/>
  <c r="L528" i="11" s="1" a="1"/>
  <c r="L528" i="11" s="1"/>
  <c r="K528" i="11"/>
  <c r="I512" i="11"/>
  <c r="J512" i="11"/>
  <c r="K512" i="11" s="1"/>
  <c r="I488" i="11"/>
  <c r="J488" i="11"/>
  <c r="K488" i="11" s="1"/>
  <c r="T1152" i="4" s="1"/>
  <c r="I416" i="11"/>
  <c r="J416" i="11"/>
  <c r="K416" i="11" s="1"/>
  <c r="I400" i="11"/>
  <c r="J400" i="11"/>
  <c r="K400" i="11" s="1"/>
  <c r="L328" i="11" a="1"/>
  <c r="L328" i="11" s="1"/>
  <c r="L320" i="11" a="1"/>
  <c r="L320" i="11" s="1"/>
  <c r="I248" i="11"/>
  <c r="J248" i="11"/>
  <c r="K248" i="11" s="1"/>
  <c r="I232" i="11"/>
  <c r="J232" i="11"/>
  <c r="K232" i="11" s="1"/>
  <c r="I184" i="11"/>
  <c r="J184" i="11"/>
  <c r="K184" i="11" s="1"/>
  <c r="J176" i="11"/>
  <c r="K176" i="11" s="1"/>
  <c r="I176" i="11"/>
  <c r="K168" i="11"/>
  <c r="I168" i="11"/>
  <c r="L168" i="11" s="1" a="1"/>
  <c r="L168" i="11" s="1"/>
  <c r="I88" i="11"/>
  <c r="J88" i="11"/>
  <c r="K88" i="11" s="1"/>
  <c r="I64" i="11"/>
  <c r="L64" i="11" s="1" a="1"/>
  <c r="L64" i="11" s="1"/>
  <c r="J56" i="11"/>
  <c r="K56" i="11" s="1"/>
  <c r="J24" i="11"/>
  <c r="K24" i="11" s="1"/>
  <c r="I24" i="11"/>
  <c r="L382" i="11" a="1"/>
  <c r="L382" i="11" s="1"/>
  <c r="L324" i="11" a="1"/>
  <c r="L324" i="11" s="1"/>
  <c r="L498" i="11" a="1"/>
  <c r="L498" i="11" s="1"/>
  <c r="K498" i="11"/>
  <c r="T1134" i="4" s="1"/>
  <c r="L1118" i="11" a="1"/>
  <c r="L1118" i="11" s="1"/>
  <c r="L1204" i="11" a="1"/>
  <c r="L1204" i="11" s="1"/>
  <c r="J440" i="11"/>
  <c r="I160" i="11"/>
  <c r="I56" i="11"/>
  <c r="L2016" i="11" a="1"/>
  <c r="L2016" i="11" s="1"/>
  <c r="J840" i="11"/>
  <c r="L840" i="11" s="1" a="1"/>
  <c r="L840" i="11" s="1"/>
  <c r="L1124" i="11" a="1"/>
  <c r="L1124" i="11" s="1"/>
  <c r="J456" i="11"/>
  <c r="J544" i="11"/>
  <c r="L544" i="11" s="1" a="1"/>
  <c r="L544" i="11" s="1"/>
  <c r="L1243" i="11" a="1"/>
  <c r="L1243" i="11" s="1"/>
  <c r="R658" i="4" s="1"/>
  <c r="U658" i="4" s="1"/>
  <c r="L394" i="11" a="1"/>
  <c r="L394" i="11" s="1"/>
  <c r="R1455" i="4" s="1"/>
  <c r="J424" i="11"/>
  <c r="I464" i="11"/>
  <c r="L210" i="11" a="1"/>
  <c r="L210" i="11" s="1"/>
  <c r="R1704" i="4" s="1"/>
  <c r="J158" i="12"/>
  <c r="K158" i="12" s="1"/>
  <c r="I158" i="12"/>
  <c r="L234" i="11" a="1"/>
  <c r="L234" i="11" s="1"/>
  <c r="L299" i="11" a="1"/>
  <c r="L299" i="11" s="1"/>
  <c r="L1134" i="11" a="1"/>
  <c r="L1134" i="11" s="1"/>
  <c r="L1839" i="11" a="1"/>
  <c r="L1839" i="11" s="1"/>
  <c r="I22" i="12"/>
  <c r="J22" i="12"/>
  <c r="J30" i="12"/>
  <c r="I30" i="12"/>
  <c r="L1687" i="11" a="1"/>
  <c r="L1687" i="11" s="1"/>
  <c r="L1044" i="11" a="1"/>
  <c r="L1044" i="11" s="1"/>
  <c r="L503" i="11" a="1"/>
  <c r="L503" i="11" s="1"/>
  <c r="K1615" i="11"/>
  <c r="I1599" i="11"/>
  <c r="J1599" i="11"/>
  <c r="K1599" i="11" s="1"/>
  <c r="T576" i="4" s="1"/>
  <c r="J887" i="11"/>
  <c r="K887" i="11" s="1"/>
  <c r="I887" i="11"/>
  <c r="I791" i="11"/>
  <c r="J791" i="11"/>
  <c r="K791" i="11" s="1"/>
  <c r="J703" i="11"/>
  <c r="K703" i="11" s="1"/>
  <c r="J663" i="11"/>
  <c r="L663" i="11" s="1" a="1"/>
  <c r="L663" i="11" s="1"/>
  <c r="J615" i="11"/>
  <c r="K615" i="11" s="1"/>
  <c r="I615" i="11"/>
  <c r="L591" i="11" a="1"/>
  <c r="L591" i="11" s="1"/>
  <c r="R1401" i="4" s="1"/>
  <c r="L455" i="11" a="1"/>
  <c r="L455" i="11" s="1"/>
  <c r="J55" i="11"/>
  <c r="K55" i="11" s="1"/>
  <c r="L130" i="12"/>
  <c r="J1871" i="11"/>
  <c r="J1710" i="11"/>
  <c r="K1710" i="11" s="1"/>
  <c r="I1710" i="11"/>
  <c r="K1678" i="11"/>
  <c r="J1646" i="11"/>
  <c r="K1646" i="11" s="1"/>
  <c r="I1646" i="11"/>
  <c r="I1238" i="11"/>
  <c r="J1238" i="11"/>
  <c r="K1238" i="11" s="1"/>
  <c r="I1182" i="11"/>
  <c r="J1182" i="11"/>
  <c r="K1182" i="11" s="1"/>
  <c r="T1296" i="4" s="1"/>
  <c r="I750" i="11"/>
  <c r="J750" i="11"/>
  <c r="K750" i="11" s="1"/>
  <c r="I246" i="11"/>
  <c r="J246" i="11"/>
  <c r="K246" i="11" s="1"/>
  <c r="J222" i="11"/>
  <c r="K222" i="11" s="1"/>
  <c r="I222" i="11"/>
  <c r="J62" i="11"/>
  <c r="K62" i="11" s="1"/>
  <c r="I62" i="11"/>
  <c r="L46" i="11" a="1"/>
  <c r="L46" i="11" s="1"/>
  <c r="J123" i="12"/>
  <c r="I123" i="12"/>
  <c r="L1444" i="11" a="1"/>
  <c r="L1444" i="11" s="1"/>
  <c r="L212" i="11" a="1"/>
  <c r="L212" i="11" s="1"/>
  <c r="L244" i="11" a="1"/>
  <c r="L244" i="11" s="1"/>
  <c r="L1998" i="11" a="1"/>
  <c r="L1998" i="11" s="1"/>
  <c r="L1917" i="11" a="1"/>
  <c r="L1917" i="11" s="1"/>
  <c r="I109" i="12"/>
  <c r="L109" i="12" s="1"/>
  <c r="I93" i="12"/>
  <c r="I138" i="12"/>
  <c r="L138" i="12" s="1"/>
  <c r="L1179" i="11" a="1"/>
  <c r="L1179" i="11" s="1"/>
  <c r="L363" i="11" a="1"/>
  <c r="L363" i="11" s="1"/>
  <c r="L819" i="11" a="1"/>
  <c r="L819" i="11" s="1"/>
  <c r="R1366" i="4" s="1"/>
  <c r="I754" i="11"/>
  <c r="L754" i="11" s="1" a="1"/>
  <c r="L754" i="11" s="1"/>
  <c r="K1187" i="11"/>
  <c r="K1179" i="11"/>
  <c r="K771" i="11"/>
  <c r="I177" i="12"/>
  <c r="L177" i="12" s="1"/>
  <c r="B1094" i="4"/>
  <c r="B1095" i="4"/>
  <c r="B1096" i="4"/>
  <c r="B1097" i="4"/>
  <c r="B1098" i="4"/>
  <c r="B1069" i="4"/>
  <c r="B971" i="4"/>
  <c r="B986" i="4"/>
  <c r="B987" i="4"/>
  <c r="B988" i="4"/>
  <c r="B985" i="4"/>
  <c r="B989" i="4"/>
  <c r="U1676" i="4"/>
  <c r="B128" i="4"/>
  <c r="B129" i="4"/>
  <c r="B127" i="4"/>
  <c r="B130" i="4"/>
  <c r="B116" i="4"/>
  <c r="B1084" i="4"/>
  <c r="B972" i="4"/>
  <c r="B910" i="4"/>
  <c r="B1070" i="4"/>
  <c r="B953" i="4"/>
  <c r="B889" i="4"/>
  <c r="B1044" i="4"/>
  <c r="B934" i="4"/>
  <c r="B875" i="4"/>
  <c r="B1111" i="4"/>
  <c r="B1019" i="4"/>
  <c r="B923" i="4"/>
  <c r="B834" i="4"/>
  <c r="B644" i="4"/>
  <c r="B562" i="4"/>
  <c r="B461" i="4"/>
  <c r="B413" i="4"/>
  <c r="B347" i="4"/>
  <c r="B249" i="4"/>
  <c r="B821" i="4"/>
  <c r="B632" i="4"/>
  <c r="B547" i="4"/>
  <c r="B445" i="4"/>
  <c r="B401" i="4"/>
  <c r="B328" i="4"/>
  <c r="B213" i="4"/>
  <c r="B807" i="4"/>
  <c r="B597" i="4"/>
  <c r="B508" i="4"/>
  <c r="B430" i="4"/>
  <c r="B382" i="4"/>
  <c r="B276" i="4"/>
  <c r="B115" i="4"/>
  <c r="B844" i="4"/>
  <c r="B681" i="4"/>
  <c r="B586" i="4"/>
  <c r="B496" i="4"/>
  <c r="B420" i="4"/>
  <c r="B372" i="4"/>
  <c r="B268" i="4"/>
  <c r="B93" i="4"/>
  <c r="B1742" i="4"/>
  <c r="B1735" i="4"/>
  <c r="B1728" i="4"/>
  <c r="B1721" i="4"/>
  <c r="B1711" i="4"/>
  <c r="B1696" i="4"/>
  <c r="B1687" i="4"/>
  <c r="B1672" i="4"/>
  <c r="B1659" i="4"/>
  <c r="B1638" i="4"/>
  <c r="B1618" i="4"/>
  <c r="B1599" i="4"/>
  <c r="U1057" i="4"/>
  <c r="B1567" i="4"/>
  <c r="B1533" i="4"/>
  <c r="B1500" i="4"/>
  <c r="B1473" i="4"/>
  <c r="B1460" i="4"/>
  <c r="B1422" i="4"/>
  <c r="B1411" i="4"/>
  <c r="B1388" i="4"/>
  <c r="B1371" i="4"/>
  <c r="B1352" i="4"/>
  <c r="B1338" i="4"/>
  <c r="B1309" i="4"/>
  <c r="B1294" i="4"/>
  <c r="B1268" i="4"/>
  <c r="B1256" i="4"/>
  <c r="B1231" i="4"/>
  <c r="B1216" i="4"/>
  <c r="B1194" i="4"/>
  <c r="B1168" i="4"/>
  <c r="B1144" i="4"/>
  <c r="B1130" i="4"/>
  <c r="B73" i="4"/>
  <c r="B54" i="4"/>
  <c r="B134" i="4"/>
  <c r="B135" i="4"/>
  <c r="B132" i="4"/>
  <c r="B136" i="4"/>
  <c r="B133" i="4"/>
  <c r="B16" i="4"/>
  <c r="B131" i="4"/>
  <c r="B239" i="4"/>
  <c r="B231" i="4"/>
  <c r="B126" i="4"/>
  <c r="B778" i="4"/>
  <c r="B782" i="4"/>
  <c r="B786" i="4"/>
  <c r="B785" i="4"/>
  <c r="B779" i="4"/>
  <c r="B783" i="4"/>
  <c r="B780" i="4"/>
  <c r="B784" i="4"/>
  <c r="B781" i="4"/>
  <c r="B811" i="4"/>
  <c r="B812" i="4"/>
  <c r="L303" i="11" a="1"/>
  <c r="L303" i="11" s="1"/>
  <c r="K924" i="11"/>
  <c r="L924" i="11" a="1"/>
  <c r="L924" i="11" s="1"/>
  <c r="L1217" i="11" a="1"/>
  <c r="L1217" i="11" s="1"/>
  <c r="K314" i="11"/>
  <c r="T1505" i="4" s="1"/>
  <c r="L314" i="11" a="1"/>
  <c r="L314" i="11" s="1"/>
  <c r="J1606" i="11"/>
  <c r="K1606" i="11" s="1"/>
  <c r="J1995" i="11"/>
  <c r="K1995" i="11" s="1"/>
  <c r="I1995" i="11"/>
  <c r="J1962" i="11"/>
  <c r="K1962" i="11" s="1"/>
  <c r="T1722" i="4" s="1"/>
  <c r="I1962" i="11"/>
  <c r="J1914" i="11"/>
  <c r="I1914" i="11"/>
  <c r="I1898" i="11"/>
  <c r="J1898" i="11"/>
  <c r="K1898" i="11" s="1"/>
  <c r="I1882" i="11"/>
  <c r="J1882" i="11"/>
  <c r="K1882" i="11" s="1"/>
  <c r="I1866" i="11"/>
  <c r="J1866" i="11"/>
  <c r="K1866" i="11" s="1"/>
  <c r="I1785" i="11"/>
  <c r="J1785" i="11"/>
  <c r="K1785" i="11" s="1"/>
  <c r="K429" i="11"/>
  <c r="L429" i="11" a="1"/>
  <c r="L429" i="11" s="1"/>
  <c r="K72" i="11"/>
  <c r="K330" i="11"/>
  <c r="T1501" i="4" s="1"/>
  <c r="L330" i="11" a="1"/>
  <c r="L330" i="11" s="1"/>
  <c r="K767" i="11"/>
  <c r="L767" i="11" a="1"/>
  <c r="L767" i="11" s="1"/>
  <c r="L1225" i="11" a="1"/>
  <c r="L1225" i="11" s="1"/>
  <c r="R1287" i="4" s="1"/>
  <c r="K350" i="11"/>
  <c r="L350" i="11" a="1"/>
  <c r="L350" i="11" s="1"/>
  <c r="K2020" i="11"/>
  <c r="I2008" i="11"/>
  <c r="J2008" i="11"/>
  <c r="K2008" i="11" s="1"/>
  <c r="I1992" i="11"/>
  <c r="L1992" i="11" s="1" a="1"/>
  <c r="L1992" i="11" s="1"/>
  <c r="I1975" i="11"/>
  <c r="J1975" i="11"/>
  <c r="K1975" i="11" s="1"/>
  <c r="J1959" i="11"/>
  <c r="K1959" i="11" s="1"/>
  <c r="I1959" i="11"/>
  <c r="I1943" i="11"/>
  <c r="J1943" i="11"/>
  <c r="K1943" i="11" s="1"/>
  <c r="I1927" i="11"/>
  <c r="J1927" i="11"/>
  <c r="K1927" i="11" s="1"/>
  <c r="I1911" i="11"/>
  <c r="J1911" i="11"/>
  <c r="K1911" i="11" s="1"/>
  <c r="I1895" i="11"/>
  <c r="J1895" i="11"/>
  <c r="K1895" i="11" s="1"/>
  <c r="J1879" i="11"/>
  <c r="K1879" i="11" s="1"/>
  <c r="I1879" i="11"/>
  <c r="I1863" i="11"/>
  <c r="J1863" i="11"/>
  <c r="K1863" i="11" s="1"/>
  <c r="J1847" i="11"/>
  <c r="K1847" i="11" s="1"/>
  <c r="I1847" i="11"/>
  <c r="J1831" i="11"/>
  <c r="K1831" i="11" s="1"/>
  <c r="I1815" i="11"/>
  <c r="J1815" i="11"/>
  <c r="K1815" i="11" s="1"/>
  <c r="J1798" i="11"/>
  <c r="K1798" i="11" s="1"/>
  <c r="I1798" i="11"/>
  <c r="J1782" i="11"/>
  <c r="K1782" i="11" s="1"/>
  <c r="I1782" i="11"/>
  <c r="I1766" i="11"/>
  <c r="J1766" i="11"/>
  <c r="K1766" i="11" s="1"/>
  <c r="I1750" i="11"/>
  <c r="K1750" i="11"/>
  <c r="J1734" i="11"/>
  <c r="K1734" i="11" s="1"/>
  <c r="I1734" i="11"/>
  <c r="J1702" i="11"/>
  <c r="K1702" i="11" s="1"/>
  <c r="I1702" i="11"/>
  <c r="I1686" i="11"/>
  <c r="K1686" i="11"/>
  <c r="J1638" i="11"/>
  <c r="K1638" i="11" s="1"/>
  <c r="I1638" i="11"/>
  <c r="J1622" i="11"/>
  <c r="K1622" i="11" s="1"/>
  <c r="I1622" i="11"/>
  <c r="I1590" i="11"/>
  <c r="J1590" i="11"/>
  <c r="K1590" i="11" s="1"/>
  <c r="I1574" i="11"/>
  <c r="J1574" i="11"/>
  <c r="K1574" i="11" s="1"/>
  <c r="I1526" i="11"/>
  <c r="J1526" i="11"/>
  <c r="K1526" i="11" s="1"/>
  <c r="I1494" i="11"/>
  <c r="J1494" i="11"/>
  <c r="K1494" i="11" s="1"/>
  <c r="J1478" i="11"/>
  <c r="K1478" i="11" s="1"/>
  <c r="T500" i="4" s="1"/>
  <c r="I1478" i="11"/>
  <c r="I1462" i="11"/>
  <c r="J1462" i="11"/>
  <c r="K1462" i="11" s="1"/>
  <c r="T483" i="4" s="1"/>
  <c r="I1446" i="11"/>
  <c r="J1446" i="11"/>
  <c r="K1446" i="11" s="1"/>
  <c r="I1430" i="11"/>
  <c r="J1430" i="11"/>
  <c r="K1430" i="11" s="1"/>
  <c r="I1414" i="11"/>
  <c r="J1414" i="11"/>
  <c r="K1414" i="11" s="1"/>
  <c r="J1398" i="11"/>
  <c r="K1398" i="11" s="1"/>
  <c r="I1398" i="11"/>
  <c r="J1382" i="11"/>
  <c r="K1382" i="11" s="1"/>
  <c r="I1382" i="11"/>
  <c r="J1366" i="11"/>
  <c r="K1366" i="11" s="1"/>
  <c r="I1366" i="11"/>
  <c r="I1350" i="11"/>
  <c r="J1350" i="11"/>
  <c r="K1350" i="11" s="1"/>
  <c r="I1334" i="11"/>
  <c r="J1334" i="11"/>
  <c r="K1334" i="11" s="1"/>
  <c r="J1318" i="11"/>
  <c r="K1318" i="11" s="1"/>
  <c r="I1318" i="11"/>
  <c r="J1286" i="11"/>
  <c r="K1286" i="11" s="1"/>
  <c r="I1286" i="11"/>
  <c r="I1270" i="11"/>
  <c r="J1270" i="11"/>
  <c r="K1270" i="11" s="1"/>
  <c r="J1254" i="11"/>
  <c r="K1254" i="11" s="1"/>
  <c r="I1254" i="11"/>
  <c r="J1222" i="11"/>
  <c r="K1222" i="11" s="1"/>
  <c r="I1222" i="11"/>
  <c r="J1206" i="11"/>
  <c r="K1206" i="11" s="1"/>
  <c r="I1206" i="11"/>
  <c r="I1190" i="11"/>
  <c r="J1190" i="11"/>
  <c r="K1190" i="11" s="1"/>
  <c r="J1174" i="11"/>
  <c r="I1174" i="11"/>
  <c r="I1158" i="11"/>
  <c r="J1158" i="11"/>
  <c r="K1158" i="11" s="1"/>
  <c r="T1208" i="4" s="1"/>
  <c r="I1142" i="11"/>
  <c r="J1142" i="11"/>
  <c r="K1142" i="11" s="1"/>
  <c r="I1126" i="11"/>
  <c r="J1126" i="11"/>
  <c r="K1126" i="11" s="1"/>
  <c r="J1094" i="11"/>
  <c r="K1094" i="11" s="1"/>
  <c r="I1094" i="11"/>
  <c r="J1078" i="11"/>
  <c r="K1078" i="11" s="1"/>
  <c r="I1078" i="11"/>
  <c r="J1062" i="11"/>
  <c r="K1062" i="11" s="1"/>
  <c r="I1062" i="11"/>
  <c r="I1046" i="11"/>
  <c r="J1046" i="11"/>
  <c r="K1046" i="11" s="1"/>
  <c r="J1030" i="11"/>
  <c r="K1030" i="11" s="1"/>
  <c r="I1030" i="11"/>
  <c r="J1014" i="11"/>
  <c r="K1014" i="11" s="1"/>
  <c r="I1014" i="11"/>
  <c r="J998" i="11"/>
  <c r="K998" i="11" s="1"/>
  <c r="I998" i="11"/>
  <c r="J982" i="11"/>
  <c r="K982" i="11" s="1"/>
  <c r="I982" i="11"/>
  <c r="J966" i="11"/>
  <c r="K966" i="11" s="1"/>
  <c r="I966" i="11"/>
  <c r="I950" i="11"/>
  <c r="J950" i="11"/>
  <c r="K950" i="11" s="1"/>
  <c r="I934" i="11"/>
  <c r="J934" i="11"/>
  <c r="K934" i="11" s="1"/>
  <c r="J918" i="11"/>
  <c r="K918" i="11" s="1"/>
  <c r="I918" i="11"/>
  <c r="J902" i="11"/>
  <c r="K902" i="11" s="1"/>
  <c r="I902" i="11"/>
  <c r="I886" i="11"/>
  <c r="J886" i="11"/>
  <c r="K886" i="11" s="1"/>
  <c r="I870" i="11"/>
  <c r="J870" i="11"/>
  <c r="K870" i="11" s="1"/>
  <c r="I854" i="11"/>
  <c r="J854" i="11"/>
  <c r="K854" i="11" s="1"/>
  <c r="J838" i="11"/>
  <c r="K838" i="11" s="1"/>
  <c r="T1390" i="4" s="1"/>
  <c r="I838" i="11"/>
  <c r="L822" i="11" a="1"/>
  <c r="L822" i="11" s="1"/>
  <c r="I806" i="11"/>
  <c r="J806" i="11"/>
  <c r="K806" i="11" s="1"/>
  <c r="I790" i="11"/>
  <c r="J790" i="11"/>
  <c r="K790" i="11" s="1"/>
  <c r="I758" i="11"/>
  <c r="J758" i="11"/>
  <c r="K758" i="11" s="1"/>
  <c r="J742" i="11"/>
  <c r="K742" i="11" s="1"/>
  <c r="I742" i="11"/>
  <c r="I726" i="11"/>
  <c r="J726" i="11"/>
  <c r="K726" i="11" s="1"/>
  <c r="I710" i="11"/>
  <c r="J710" i="11"/>
  <c r="K710" i="11" s="1"/>
  <c r="I694" i="11"/>
  <c r="J694" i="11"/>
  <c r="K694" i="11" s="1"/>
  <c r="I662" i="11"/>
  <c r="J662" i="11"/>
  <c r="K662" i="11" s="1"/>
  <c r="J646" i="11"/>
  <c r="K646" i="11" s="1"/>
  <c r="I646" i="11"/>
  <c r="I630" i="11"/>
  <c r="J630" i="11"/>
  <c r="K630" i="11" s="1"/>
  <c r="J614" i="11"/>
  <c r="K614" i="11" s="1"/>
  <c r="I614" i="11"/>
  <c r="I598" i="11"/>
  <c r="J598" i="11"/>
  <c r="K598" i="11" s="1"/>
  <c r="J582" i="11"/>
  <c r="K582" i="11" s="1"/>
  <c r="I582" i="11"/>
  <c r="I566" i="11"/>
  <c r="J566" i="11"/>
  <c r="K566" i="11" s="1"/>
  <c r="I550" i="11"/>
  <c r="J550" i="11"/>
  <c r="K550" i="11" s="1"/>
  <c r="J534" i="11"/>
  <c r="K534" i="11" s="1"/>
  <c r="I534" i="11"/>
  <c r="I518" i="11"/>
  <c r="J518" i="11"/>
  <c r="K518" i="11" s="1"/>
  <c r="T1257" i="4" s="1"/>
  <c r="J486" i="11"/>
  <c r="K486" i="11" s="1"/>
  <c r="I486" i="11"/>
  <c r="I470" i="11"/>
  <c r="J470" i="11"/>
  <c r="K470" i="11" s="1"/>
  <c r="J454" i="11"/>
  <c r="K454" i="11" s="1"/>
  <c r="I454" i="11"/>
  <c r="I438" i="11"/>
  <c r="L438" i="11" s="1" a="1"/>
  <c r="L438" i="11" s="1"/>
  <c r="J422" i="11"/>
  <c r="K422" i="11" s="1"/>
  <c r="I422" i="11"/>
  <c r="J406" i="11"/>
  <c r="K406" i="11" s="1"/>
  <c r="I406" i="11"/>
  <c r="I390" i="11"/>
  <c r="J390" i="11"/>
  <c r="K390" i="11" s="1"/>
  <c r="J374" i="11"/>
  <c r="K374" i="11" s="1"/>
  <c r="I374" i="11"/>
  <c r="J358" i="11"/>
  <c r="K358" i="11" s="1"/>
  <c r="I358" i="11"/>
  <c r="I342" i="11"/>
  <c r="L342" i="11" s="1" a="1"/>
  <c r="L342" i="11" s="1"/>
  <c r="R1551" i="4" s="1"/>
  <c r="J326" i="11"/>
  <c r="K326" i="11" s="1"/>
  <c r="I326" i="11"/>
  <c r="J310" i="11"/>
  <c r="K310" i="11" s="1"/>
  <c r="I310" i="11"/>
  <c r="J294" i="11"/>
  <c r="K294" i="11" s="1"/>
  <c r="I294" i="11"/>
  <c r="J278" i="11"/>
  <c r="K278" i="11" s="1"/>
  <c r="T1540" i="4" s="1"/>
  <c r="I278" i="11"/>
  <c r="I262" i="11"/>
  <c r="J262" i="11"/>
  <c r="K262" i="11" s="1"/>
  <c r="I230" i="11"/>
  <c r="J230" i="11"/>
  <c r="K230" i="11" s="1"/>
  <c r="T1653" i="4" s="1"/>
  <c r="I214" i="11"/>
  <c r="J214" i="11"/>
  <c r="K214" i="11" s="1"/>
  <c r="I198" i="11"/>
  <c r="J198" i="11"/>
  <c r="K198" i="11" s="1"/>
  <c r="J182" i="11"/>
  <c r="K182" i="11" s="1"/>
  <c r="I182" i="11"/>
  <c r="I166" i="11"/>
  <c r="J166" i="11"/>
  <c r="K166" i="11" s="1"/>
  <c r="T1682" i="4" s="1"/>
  <c r="J150" i="11"/>
  <c r="K150" i="11" s="1"/>
  <c r="I150" i="11"/>
  <c r="J134" i="11"/>
  <c r="K134" i="11" s="1"/>
  <c r="I134" i="11"/>
  <c r="I118" i="11"/>
  <c r="J118" i="11"/>
  <c r="K118" i="11" s="1"/>
  <c r="I102" i="11"/>
  <c r="J102" i="11"/>
  <c r="K102" i="11" s="1"/>
  <c r="I86" i="11"/>
  <c r="J86" i="11"/>
  <c r="K86" i="11" s="1"/>
  <c r="I70" i="11"/>
  <c r="J70" i="11"/>
  <c r="I54" i="11"/>
  <c r="J54" i="11"/>
  <c r="K54" i="11" s="1"/>
  <c r="J38" i="11"/>
  <c r="K38" i="11" s="1"/>
  <c r="I38" i="11"/>
  <c r="J22" i="11"/>
  <c r="K22" i="11" s="1"/>
  <c r="I22" i="11"/>
  <c r="I6" i="11"/>
  <c r="J6" i="11"/>
  <c r="K6" i="11" s="1"/>
  <c r="K169" i="11"/>
  <c r="L169" i="11" a="1"/>
  <c r="L169" i="11" s="1"/>
  <c r="J2007" i="11"/>
  <c r="K2007" i="11" s="1"/>
  <c r="I2007" i="11"/>
  <c r="I1974" i="11"/>
  <c r="J1974" i="11"/>
  <c r="K1974" i="11" s="1"/>
  <c r="J1958" i="11"/>
  <c r="K1958" i="11" s="1"/>
  <c r="T1715" i="4" s="1"/>
  <c r="I1958" i="11"/>
  <c r="J1942" i="11"/>
  <c r="I1942" i="11"/>
  <c r="J1926" i="11"/>
  <c r="K1926" i="11" s="1"/>
  <c r="I1926" i="11"/>
  <c r="I1894" i="11"/>
  <c r="J1894" i="11"/>
  <c r="K1894" i="11" s="1"/>
  <c r="T75" i="4" s="1"/>
  <c r="I1862" i="11"/>
  <c r="J1862" i="11"/>
  <c r="K1862" i="11" s="1"/>
  <c r="I1765" i="11"/>
  <c r="J1765" i="11"/>
  <c r="J1749" i="11"/>
  <c r="K1749" i="11" s="1"/>
  <c r="I1749" i="11"/>
  <c r="J1733" i="11"/>
  <c r="I1733" i="11"/>
  <c r="I1701" i="11"/>
  <c r="J1701" i="11"/>
  <c r="K1701" i="11" s="1"/>
  <c r="I1669" i="11"/>
  <c r="J1669" i="11"/>
  <c r="I1653" i="11"/>
  <c r="J1653" i="11"/>
  <c r="K1653" i="11" s="1"/>
  <c r="J1637" i="11"/>
  <c r="K1637" i="11" s="1"/>
  <c r="I1637" i="11"/>
  <c r="J1621" i="11"/>
  <c r="K1621" i="11" s="1"/>
  <c r="I1621" i="11"/>
  <c r="J1605" i="11"/>
  <c r="K1605" i="11" s="1"/>
  <c r="I1605" i="11"/>
  <c r="I1573" i="11"/>
  <c r="J1573" i="11"/>
  <c r="I1557" i="11"/>
  <c r="L1557" i="11" s="1" a="1"/>
  <c r="L1557" i="11" s="1"/>
  <c r="I1541" i="11"/>
  <c r="J1541" i="11"/>
  <c r="K1541" i="11" s="1"/>
  <c r="J1525" i="11"/>
  <c r="K1525" i="11" s="1"/>
  <c r="I1477" i="11"/>
  <c r="J1477" i="11"/>
  <c r="K1477" i="11" s="1"/>
  <c r="I1461" i="11"/>
  <c r="J1461" i="11"/>
  <c r="K1461" i="11" s="1"/>
  <c r="I1445" i="11"/>
  <c r="J1445" i="11"/>
  <c r="I1429" i="11"/>
  <c r="J1429" i="11"/>
  <c r="K1429" i="11" s="1"/>
  <c r="I1413" i="11"/>
  <c r="J1413" i="11"/>
  <c r="K1413" i="11" s="1"/>
  <c r="I1397" i="11"/>
  <c r="J1397" i="11"/>
  <c r="K1397" i="11" s="1"/>
  <c r="J1381" i="11"/>
  <c r="K1381" i="11" s="1"/>
  <c r="I1381" i="11"/>
  <c r="J1365" i="11"/>
  <c r="K1365" i="11" s="1"/>
  <c r="I1365" i="11"/>
  <c r="I1349" i="11"/>
  <c r="J1349" i="11"/>
  <c r="K1349" i="11" s="1"/>
  <c r="J1333" i="11"/>
  <c r="K1333" i="11" s="1"/>
  <c r="I1333" i="11"/>
  <c r="I1317" i="11"/>
  <c r="J1317" i="11"/>
  <c r="K1317" i="11" s="1"/>
  <c r="I1301" i="11"/>
  <c r="J1301" i="11"/>
  <c r="J1285" i="11"/>
  <c r="K1285" i="11" s="1"/>
  <c r="I1285" i="11"/>
  <c r="I1269" i="11"/>
  <c r="J1269" i="11"/>
  <c r="K1269" i="11" s="1"/>
  <c r="J1253" i="11"/>
  <c r="K1253" i="11" s="1"/>
  <c r="I1253" i="11"/>
  <c r="I1237" i="11"/>
  <c r="J1237" i="11"/>
  <c r="K1237" i="11" s="1"/>
  <c r="I1221" i="11"/>
  <c r="J1221" i="11"/>
  <c r="K1221" i="11" s="1"/>
  <c r="I1205" i="11"/>
  <c r="L1205" i="11" s="1" a="1"/>
  <c r="L1205" i="11" s="1"/>
  <c r="I1189" i="11"/>
  <c r="J1189" i="11"/>
  <c r="K1189" i="11" s="1"/>
  <c r="T1317" i="4" s="1"/>
  <c r="I1173" i="11"/>
  <c r="L1173" i="11" s="1" a="1"/>
  <c r="L1173" i="11" s="1"/>
  <c r="R1289" i="4" s="1"/>
  <c r="J1157" i="11"/>
  <c r="K1157" i="11" s="1"/>
  <c r="I1157" i="11"/>
  <c r="J1141" i="11"/>
  <c r="K1141" i="11" s="1"/>
  <c r="I1141" i="11"/>
  <c r="J1125" i="11"/>
  <c r="K1125" i="11" s="1"/>
  <c r="I1125" i="11"/>
  <c r="I1093" i="11"/>
  <c r="J1093" i="11"/>
  <c r="K1093" i="11" s="1"/>
  <c r="I1077" i="11"/>
  <c r="J1077" i="11"/>
  <c r="K1077" i="11" s="1"/>
  <c r="J1061" i="11"/>
  <c r="K1061" i="11" s="1"/>
  <c r="I1061" i="11"/>
  <c r="J1045" i="11"/>
  <c r="L1045" i="11" s="1" a="1"/>
  <c r="L1045" i="11" s="1"/>
  <c r="J1029" i="11"/>
  <c r="K1029" i="11" s="1"/>
  <c r="I1029" i="11"/>
  <c r="J1013" i="11"/>
  <c r="K1013" i="11" s="1"/>
  <c r="I1013" i="11"/>
  <c r="J997" i="11"/>
  <c r="I997" i="11"/>
  <c r="J981" i="11"/>
  <c r="K981" i="11" s="1"/>
  <c r="I981" i="11"/>
  <c r="I965" i="11"/>
  <c r="J965" i="11"/>
  <c r="K965" i="11" s="1"/>
  <c r="I933" i="11"/>
  <c r="J933" i="11"/>
  <c r="K933" i="11" s="1"/>
  <c r="J917" i="11"/>
  <c r="K917" i="11" s="1"/>
  <c r="I917" i="11"/>
  <c r="J901" i="11"/>
  <c r="K901" i="11" s="1"/>
  <c r="I901" i="11"/>
  <c r="J885" i="11"/>
  <c r="K885" i="11" s="1"/>
  <c r="I885" i="11"/>
  <c r="J869" i="11"/>
  <c r="K869" i="11" s="1"/>
  <c r="I869" i="11"/>
  <c r="J837" i="11"/>
  <c r="K837" i="11" s="1"/>
  <c r="I837" i="11"/>
  <c r="J821" i="11"/>
  <c r="K821" i="11" s="1"/>
  <c r="I821" i="11"/>
  <c r="J805" i="11"/>
  <c r="K805" i="11" s="1"/>
  <c r="I805" i="11"/>
  <c r="J789" i="11"/>
  <c r="K789" i="11" s="1"/>
  <c r="I789" i="11"/>
  <c r="I773" i="11"/>
  <c r="J773" i="11"/>
  <c r="K773" i="11" s="1"/>
  <c r="J757" i="11"/>
  <c r="K757" i="11" s="1"/>
  <c r="I757" i="11"/>
  <c r="J725" i="11"/>
  <c r="K725" i="11" s="1"/>
  <c r="I725" i="11"/>
  <c r="J709" i="11"/>
  <c r="I709" i="11"/>
  <c r="L709" i="11" s="1" a="1"/>
  <c r="L709" i="11" s="1"/>
  <c r="R1196" i="4" s="1"/>
  <c r="I693" i="11"/>
  <c r="J693" i="11"/>
  <c r="K693" i="11" s="1"/>
  <c r="T1159" i="4" s="1"/>
  <c r="J677" i="11"/>
  <c r="K677" i="11" s="1"/>
  <c r="I677" i="11"/>
  <c r="J661" i="11"/>
  <c r="K661" i="11" s="1"/>
  <c r="I661" i="11"/>
  <c r="J645" i="11"/>
  <c r="I645" i="11"/>
  <c r="I629" i="11"/>
  <c r="J629" i="11"/>
  <c r="K629" i="11" s="1"/>
  <c r="T1005" i="4" s="1"/>
  <c r="I613" i="11"/>
  <c r="J613" i="11"/>
  <c r="K613" i="11" s="1"/>
  <c r="I597" i="11"/>
  <c r="J597" i="11"/>
  <c r="K597" i="11" s="1"/>
  <c r="I581" i="11"/>
  <c r="J581" i="11"/>
  <c r="K581" i="11" s="1"/>
  <c r="I565" i="11"/>
  <c r="J565" i="11"/>
  <c r="K565" i="11" s="1"/>
  <c r="J549" i="11"/>
  <c r="K549" i="11" s="1"/>
  <c r="I549" i="11"/>
  <c r="J533" i="11"/>
  <c r="K533" i="11" s="1"/>
  <c r="T1258" i="4" s="1"/>
  <c r="I517" i="11"/>
  <c r="J517" i="11"/>
  <c r="K517" i="11" s="1"/>
  <c r="I485" i="11"/>
  <c r="J485" i="11"/>
  <c r="K485" i="11" s="1"/>
  <c r="I469" i="11"/>
  <c r="J469" i="11"/>
  <c r="K469" i="11" s="1"/>
  <c r="I453" i="11"/>
  <c r="J453" i="11"/>
  <c r="K453" i="11" s="1"/>
  <c r="I437" i="11"/>
  <c r="J437" i="11"/>
  <c r="K437" i="11" s="1"/>
  <c r="I421" i="11"/>
  <c r="J421" i="11"/>
  <c r="K421" i="11" s="1"/>
  <c r="I405" i="11"/>
  <c r="J405" i="11"/>
  <c r="K405" i="11" s="1"/>
  <c r="I389" i="11"/>
  <c r="J389" i="11"/>
  <c r="K389" i="11" s="1"/>
  <c r="I373" i="11"/>
  <c r="J373" i="11"/>
  <c r="J357" i="11"/>
  <c r="K357" i="11" s="1"/>
  <c r="T1612" i="4" s="1"/>
  <c r="I357" i="11"/>
  <c r="J325" i="11"/>
  <c r="K325" i="11" s="1"/>
  <c r="I325" i="11"/>
  <c r="I309" i="11"/>
  <c r="J309" i="11"/>
  <c r="K309" i="11" s="1"/>
  <c r="J293" i="11"/>
  <c r="K293" i="11" s="1"/>
  <c r="I293" i="11"/>
  <c r="I261" i="11"/>
  <c r="J261" i="11"/>
  <c r="K261" i="11" s="1"/>
  <c r="I245" i="11"/>
  <c r="J245" i="11"/>
  <c r="K245" i="11" s="1"/>
  <c r="I229" i="11"/>
  <c r="J229" i="11"/>
  <c r="K229" i="11" s="1"/>
  <c r="J213" i="11"/>
  <c r="K213" i="11" s="1"/>
  <c r="I213" i="11"/>
  <c r="I197" i="11"/>
  <c r="J197" i="11"/>
  <c r="K197" i="11" s="1"/>
  <c r="I181" i="11"/>
  <c r="J181" i="11"/>
  <c r="K181" i="11" s="1"/>
  <c r="J149" i="11"/>
  <c r="K149" i="11" s="1"/>
  <c r="I149" i="11"/>
  <c r="I133" i="11"/>
  <c r="J133" i="11"/>
  <c r="K133" i="11" s="1"/>
  <c r="I117" i="11"/>
  <c r="J117" i="11"/>
  <c r="K117" i="11" s="1"/>
  <c r="I101" i="11"/>
  <c r="J101" i="11"/>
  <c r="K101" i="11" s="1"/>
  <c r="T980" i="4" s="1"/>
  <c r="J69" i="11"/>
  <c r="I69" i="11"/>
  <c r="I53" i="11"/>
  <c r="J53" i="11"/>
  <c r="I37" i="11"/>
  <c r="L37" i="11" s="1" a="1"/>
  <c r="L37" i="11" s="1"/>
  <c r="I21" i="11"/>
  <c r="J21" i="11"/>
  <c r="K21" i="11" s="1"/>
  <c r="I5" i="11"/>
  <c r="J5" i="11"/>
  <c r="K5" i="11" s="1"/>
  <c r="K585" i="11"/>
  <c r="L585" i="11" a="1"/>
  <c r="L585" i="11" s="1"/>
  <c r="L627" i="11" a="1"/>
  <c r="L627" i="11" s="1"/>
  <c r="L1952" i="11" a="1"/>
  <c r="L1952" i="11" s="1"/>
  <c r="K778" i="11"/>
  <c r="L778" i="11" a="1"/>
  <c r="L778" i="11" s="1"/>
  <c r="J1654" i="11"/>
  <c r="K1654" i="11" s="1"/>
  <c r="K1111" i="11"/>
  <c r="I1831" i="11"/>
  <c r="K1762" i="11"/>
  <c r="L1762" i="11" a="1"/>
  <c r="L1762" i="11" s="1"/>
  <c r="K1993" i="11"/>
  <c r="L1993" i="11" a="1"/>
  <c r="L1993" i="11" s="1"/>
  <c r="L502" i="11" a="1"/>
  <c r="L502" i="11" s="1"/>
  <c r="K1326" i="11"/>
  <c r="L216" i="11" a="1"/>
  <c r="L216" i="11" s="1"/>
  <c r="K836" i="11"/>
  <c r="L836" i="11" a="1"/>
  <c r="L836" i="11" s="1"/>
  <c r="J1781" i="11"/>
  <c r="K1781" i="11" s="1"/>
  <c r="L130" i="11" a="1"/>
  <c r="L130" i="11" s="1"/>
  <c r="K130" i="11"/>
  <c r="L1767" i="11" a="1"/>
  <c r="L1767" i="11" s="1"/>
  <c r="L690" i="11" a="1"/>
  <c r="L690" i="11" s="1"/>
  <c r="L748" i="11" a="1"/>
  <c r="L748" i="11" s="1"/>
  <c r="K196" i="11"/>
  <c r="L196" i="11" a="1"/>
  <c r="L196" i="11" s="1"/>
  <c r="R1691" i="4" s="1"/>
  <c r="K288" i="11"/>
  <c r="T1582" i="4" s="1"/>
  <c r="L288" i="11" a="1"/>
  <c r="L288" i="11" s="1"/>
  <c r="R1582" i="4" s="1"/>
  <c r="K137" i="11"/>
  <c r="L137" i="11" a="1"/>
  <c r="L137" i="11" s="1"/>
  <c r="I1589" i="11"/>
  <c r="L1589" i="11" s="1" a="1"/>
  <c r="L1589" i="11" s="1"/>
  <c r="K1546" i="11"/>
  <c r="L1546" i="11" a="1"/>
  <c r="L1546" i="11" s="1"/>
  <c r="I1846" i="11"/>
  <c r="K497" i="11"/>
  <c r="L497" i="11" a="1"/>
  <c r="L497" i="11" s="1"/>
  <c r="R1133" i="4" s="1"/>
  <c r="J1493" i="11"/>
  <c r="K1493" i="11" s="1"/>
  <c r="K441" i="11"/>
  <c r="L441" i="11" a="1"/>
  <c r="L441" i="11" s="1"/>
  <c r="K1262" i="11"/>
  <c r="L1262" i="11" a="1"/>
  <c r="L1262" i="11" s="1"/>
  <c r="K1896" i="11"/>
  <c r="L1896" i="11" a="1"/>
  <c r="L1896" i="11" s="1"/>
  <c r="K50" i="11"/>
  <c r="L50" i="11" a="1"/>
  <c r="L50" i="11" s="1"/>
  <c r="K840" i="11"/>
  <c r="L290" i="11" a="1"/>
  <c r="L290" i="11" s="1"/>
  <c r="R1579" i="4" s="1"/>
  <c r="L1055" i="11" a="1"/>
  <c r="L1055" i="11" s="1"/>
  <c r="I1931" i="11"/>
  <c r="K551" i="11"/>
  <c r="L551" i="11" s="1" a="1"/>
  <c r="L551" i="11" s="1"/>
  <c r="L1885" i="11" a="1"/>
  <c r="L1885" i="11" s="1"/>
  <c r="L1829" i="11" a="1"/>
  <c r="L1829" i="11" s="1"/>
  <c r="L136" i="11" a="1"/>
  <c r="L136" i="11" s="1"/>
  <c r="K449" i="11"/>
  <c r="L449" i="11" a="1"/>
  <c r="L449" i="11" s="1"/>
  <c r="K856" i="11"/>
  <c r="T1062" i="4" s="1"/>
  <c r="L856" i="11" a="1"/>
  <c r="L856" i="11" s="1"/>
  <c r="L1306" i="11" a="1"/>
  <c r="L1306" i="11" s="1"/>
  <c r="K1422" i="11"/>
  <c r="L1422" i="11" a="1"/>
  <c r="L1422" i="11" s="1"/>
  <c r="K659" i="11"/>
  <c r="L659" i="11" a="1"/>
  <c r="L659" i="11" s="1"/>
  <c r="K1668" i="11"/>
  <c r="L1668" i="11" a="1"/>
  <c r="L1668" i="11" s="1"/>
  <c r="L174" i="11" a="1"/>
  <c r="L174" i="11" s="1"/>
  <c r="L112" i="11" a="1"/>
  <c r="L112" i="11" s="1"/>
  <c r="L1515" i="11" a="1"/>
  <c r="L1515" i="11" s="1"/>
  <c r="L71" i="11" a="1"/>
  <c r="L71" i="11" s="1"/>
  <c r="L1128" i="11" a="1"/>
  <c r="L1128" i="11" s="1"/>
  <c r="R1224" i="4" s="1"/>
  <c r="L1310" i="11" a="1"/>
  <c r="L1310" i="11" s="1"/>
  <c r="L1832" i="11" a="1"/>
  <c r="L1832" i="11" s="1"/>
  <c r="J1963" i="11"/>
  <c r="K1963" i="11" s="1"/>
  <c r="K1291" i="11"/>
  <c r="K1998" i="11"/>
  <c r="J1453" i="11"/>
  <c r="K1453" i="11" s="1"/>
  <c r="L1119" i="11" a="1"/>
  <c r="L1119" i="11" s="1"/>
  <c r="L1823" i="11" a="1"/>
  <c r="L1823" i="11" s="1"/>
  <c r="L1587" i="11" a="1"/>
  <c r="L1587" i="11" s="1"/>
  <c r="L49" i="11" a="1"/>
  <c r="L49" i="11" s="1"/>
  <c r="L336" i="11" a="1"/>
  <c r="L336" i="11" s="1"/>
  <c r="R1513" i="4" s="1"/>
  <c r="L1129" i="11" a="1"/>
  <c r="L1129" i="11" s="1"/>
  <c r="R1239" i="4" s="1"/>
  <c r="K841" i="11"/>
  <c r="K907" i="11"/>
  <c r="L907" i="11" a="1"/>
  <c r="L907" i="11" s="1"/>
  <c r="J1308" i="11"/>
  <c r="K1376" i="11"/>
  <c r="T946" i="4" s="1"/>
  <c r="L1376" i="11" a="1"/>
  <c r="L1376" i="11" s="1"/>
  <c r="R946" i="4" s="1"/>
  <c r="L1738" i="11" a="1"/>
  <c r="L1738" i="11" s="1"/>
  <c r="L343" i="11" a="1"/>
  <c r="L343" i="11" s="1"/>
  <c r="K1586" i="11"/>
  <c r="L601" i="11" a="1"/>
  <c r="L601" i="11" s="1"/>
  <c r="J1999" i="11"/>
  <c r="K1999" i="11" s="1"/>
  <c r="I1999" i="11"/>
  <c r="J1982" i="11"/>
  <c r="I1982" i="11"/>
  <c r="J1966" i="11"/>
  <c r="K1966" i="11" s="1"/>
  <c r="I1966" i="11"/>
  <c r="J1950" i="11"/>
  <c r="K1950" i="11" s="1"/>
  <c r="T384" i="4" s="1"/>
  <c r="J1934" i="11"/>
  <c r="I1934" i="11"/>
  <c r="J1918" i="11"/>
  <c r="K1918" i="11" s="1"/>
  <c r="I1886" i="11"/>
  <c r="J1886" i="11"/>
  <c r="K1886" i="11" s="1"/>
  <c r="I1870" i="11"/>
  <c r="J1870" i="11"/>
  <c r="K1870" i="11" s="1"/>
  <c r="J1854" i="11"/>
  <c r="K1854" i="11" s="1"/>
  <c r="I1854" i="11"/>
  <c r="J1789" i="11"/>
  <c r="I1789" i="11"/>
  <c r="J1773" i="11"/>
  <c r="K1773" i="11" s="1"/>
  <c r="I1773" i="11"/>
  <c r="I1757" i="11"/>
  <c r="J1757" i="11"/>
  <c r="K1757" i="11" s="1"/>
  <c r="I1741" i="11"/>
  <c r="J1741" i="11"/>
  <c r="K1741" i="11" s="1"/>
  <c r="I1725" i="11"/>
  <c r="J1725" i="11"/>
  <c r="K1725" i="11" s="1"/>
  <c r="J1693" i="11"/>
  <c r="K1693" i="11" s="1"/>
  <c r="I1661" i="11"/>
  <c r="J1661" i="11"/>
  <c r="K1661" i="11" s="1"/>
  <c r="I1613" i="11"/>
  <c r="J1613" i="11"/>
  <c r="K1613" i="11" s="1"/>
  <c r="J1581" i="11"/>
  <c r="K1581" i="11" s="1"/>
  <c r="I1581" i="11"/>
  <c r="J1565" i="11"/>
  <c r="K1565" i="11" s="1"/>
  <c r="I1565" i="11"/>
  <c r="J1533" i="11"/>
  <c r="K1533" i="11" s="1"/>
  <c r="I1533" i="11"/>
  <c r="J1517" i="11"/>
  <c r="K1517" i="11" s="1"/>
  <c r="I1517" i="11"/>
  <c r="I1485" i="11"/>
  <c r="J1485" i="11"/>
  <c r="K1485" i="11" s="1"/>
  <c r="J1437" i="11"/>
  <c r="K1437" i="11" s="1"/>
  <c r="I1437" i="11"/>
  <c r="I1405" i="11"/>
  <c r="J1405" i="11"/>
  <c r="K1405" i="11" s="1"/>
  <c r="I1389" i="11"/>
  <c r="L1389" i="11" s="1" a="1"/>
  <c r="L1389" i="11" s="1"/>
  <c r="J1341" i="11"/>
  <c r="L1341" i="11" s="1" a="1"/>
  <c r="L1341" i="11" s="1"/>
  <c r="R855" i="4" s="1"/>
  <c r="U855" i="4" s="1"/>
  <c r="I1325" i="11"/>
  <c r="J1325" i="11"/>
  <c r="K1325" i="11" s="1"/>
  <c r="I1293" i="11"/>
  <c r="J1293" i="11"/>
  <c r="K1293" i="11" s="1"/>
  <c r="I1277" i="11"/>
  <c r="J1277" i="11"/>
  <c r="K1277" i="11" s="1"/>
  <c r="I1261" i="11"/>
  <c r="J1261" i="11"/>
  <c r="K1261" i="11" s="1"/>
  <c r="J1229" i="11"/>
  <c r="I1229" i="11"/>
  <c r="I1213" i="11"/>
  <c r="J1213" i="11"/>
  <c r="K1213" i="11" s="1"/>
  <c r="I1197" i="11"/>
  <c r="J1197" i="11"/>
  <c r="K1197" i="11" s="1"/>
  <c r="J1181" i="11"/>
  <c r="I1181" i="11"/>
  <c r="I1165" i="11"/>
  <c r="J1165" i="11"/>
  <c r="K1165" i="11" s="1"/>
  <c r="J1133" i="11"/>
  <c r="I1133" i="11"/>
  <c r="J1101" i="11"/>
  <c r="K1101" i="11" s="1"/>
  <c r="I1101" i="11"/>
  <c r="J1085" i="11"/>
  <c r="K1085" i="11" s="1"/>
  <c r="I1053" i="11"/>
  <c r="J1053" i="11"/>
  <c r="K1053" i="11" s="1"/>
  <c r="J1037" i="11"/>
  <c r="K1037" i="11" s="1"/>
  <c r="I1021" i="11"/>
  <c r="J1021" i="11"/>
  <c r="K1021" i="11" s="1"/>
  <c r="I1005" i="11"/>
  <c r="J1005" i="11"/>
  <c r="K1005" i="11" s="1"/>
  <c r="J989" i="11"/>
  <c r="K989" i="11" s="1"/>
  <c r="I989" i="11"/>
  <c r="I973" i="11"/>
  <c r="J973" i="11"/>
  <c r="I941" i="11"/>
  <c r="J941" i="11"/>
  <c r="K941" i="11" s="1"/>
  <c r="I925" i="11"/>
  <c r="J925" i="11"/>
  <c r="K925" i="11" s="1"/>
  <c r="I909" i="11"/>
  <c r="L909" i="11" s="1" a="1"/>
  <c r="L909" i="11" s="1"/>
  <c r="K909" i="11"/>
  <c r="I893" i="11"/>
  <c r="J893" i="11"/>
  <c r="K893" i="11" s="1"/>
  <c r="J877" i="11"/>
  <c r="K877" i="11" s="1"/>
  <c r="I877" i="11"/>
  <c r="K845" i="11"/>
  <c r="I845" i="11"/>
  <c r="L845" i="11" s="1" a="1"/>
  <c r="L845" i="11" s="1"/>
  <c r="I829" i="11"/>
  <c r="J829" i="11"/>
  <c r="K829" i="11" s="1"/>
  <c r="I813" i="11"/>
  <c r="J813" i="11"/>
  <c r="K813" i="11" s="1"/>
  <c r="I797" i="11"/>
  <c r="J797" i="11"/>
  <c r="K797" i="11" s="1"/>
  <c r="I781" i="11"/>
  <c r="J781" i="11"/>
  <c r="K781" i="11" s="1"/>
  <c r="I749" i="11"/>
  <c r="J749" i="11"/>
  <c r="K749" i="11" s="1"/>
  <c r="K733" i="11"/>
  <c r="I733" i="11"/>
  <c r="J717" i="11"/>
  <c r="K717" i="11" s="1"/>
  <c r="I717" i="11"/>
  <c r="J701" i="11"/>
  <c r="K701" i="11" s="1"/>
  <c r="T1169" i="4" s="1"/>
  <c r="I701" i="11"/>
  <c r="J685" i="11"/>
  <c r="I685" i="11"/>
  <c r="I669" i="11"/>
  <c r="L669" i="11" s="1" a="1"/>
  <c r="L669" i="11" s="1"/>
  <c r="K669" i="11"/>
  <c r="J653" i="11"/>
  <c r="I653" i="11"/>
  <c r="J621" i="11"/>
  <c r="K621" i="11" s="1"/>
  <c r="I621" i="11"/>
  <c r="J605" i="11"/>
  <c r="K605" i="11" s="1"/>
  <c r="I589" i="11"/>
  <c r="J589" i="11"/>
  <c r="K589" i="11" s="1"/>
  <c r="T1404" i="4" s="1"/>
  <c r="I541" i="11"/>
  <c r="J541" i="11"/>
  <c r="K541" i="11" s="1"/>
  <c r="I525" i="11"/>
  <c r="J525" i="11"/>
  <c r="K525" i="11" s="1"/>
  <c r="I509" i="11"/>
  <c r="J509" i="11"/>
  <c r="K509" i="11" s="1"/>
  <c r="I477" i="11"/>
  <c r="J477" i="11"/>
  <c r="K477" i="11" s="1"/>
  <c r="J461" i="11"/>
  <c r="K461" i="11" s="1"/>
  <c r="T1341" i="4" s="1"/>
  <c r="I445" i="11"/>
  <c r="L445" i="11" s="1" a="1"/>
  <c r="L445" i="11" s="1"/>
  <c r="R1345" i="4" s="1"/>
  <c r="I381" i="11"/>
  <c r="J381" i="11"/>
  <c r="K381" i="11" s="1"/>
  <c r="J365" i="11"/>
  <c r="K365" i="11" s="1"/>
  <c r="T1620" i="4" s="1"/>
  <c r="I365" i="11"/>
  <c r="J349" i="11"/>
  <c r="K349" i="11" s="1"/>
  <c r="I349" i="11"/>
  <c r="I333" i="11"/>
  <c r="J333" i="11"/>
  <c r="I301" i="11"/>
  <c r="J301" i="11"/>
  <c r="K301" i="11" s="1"/>
  <c r="J285" i="11"/>
  <c r="K285" i="11" s="1"/>
  <c r="L253" i="11" a="1"/>
  <c r="L253" i="11" s="1"/>
  <c r="R1521" i="4" s="1"/>
  <c r="J237" i="11"/>
  <c r="K237" i="11" s="1"/>
  <c r="J205" i="11"/>
  <c r="K205" i="11" s="1"/>
  <c r="I205" i="11"/>
  <c r="I189" i="11"/>
  <c r="J189" i="11"/>
  <c r="K189" i="11" s="1"/>
  <c r="L173" i="11" a="1"/>
  <c r="L173" i="11" s="1"/>
  <c r="R1677" i="4" s="1"/>
  <c r="J141" i="11"/>
  <c r="K141" i="11" s="1"/>
  <c r="T1443" i="4" s="1"/>
  <c r="I125" i="11"/>
  <c r="L125" i="11" s="1" a="1"/>
  <c r="L125" i="11" s="1"/>
  <c r="R992" i="4" s="1"/>
  <c r="J45" i="11"/>
  <c r="K45" i="11" s="1"/>
  <c r="I13" i="11"/>
  <c r="J13" i="11"/>
  <c r="K13" i="11" s="1"/>
  <c r="J15" i="12"/>
  <c r="K15" i="12" s="1"/>
  <c r="I15" i="12"/>
  <c r="L576" i="11" a="1"/>
  <c r="L576" i="11" s="1"/>
  <c r="R1434" i="4" s="1"/>
  <c r="L1479" i="11" a="1"/>
  <c r="L1479" i="11" s="1"/>
  <c r="R503" i="4" s="1"/>
  <c r="J1947" i="11"/>
  <c r="K1947" i="11" s="1"/>
  <c r="K1063" i="11"/>
  <c r="L1063" i="11" a="1"/>
  <c r="L1063" i="11" s="1"/>
  <c r="L1522" i="11" a="1"/>
  <c r="L1522" i="11" s="1"/>
  <c r="I2014" i="11"/>
  <c r="J2014" i="11"/>
  <c r="K2014" i="11" s="1"/>
  <c r="K1981" i="11"/>
  <c r="I1981" i="11"/>
  <c r="L1981" i="11" s="1" a="1"/>
  <c r="L1981" i="11" s="1"/>
  <c r="L1965" i="11" a="1"/>
  <c r="L1965" i="11" s="1"/>
  <c r="I1949" i="11"/>
  <c r="J1949" i="11"/>
  <c r="K1949" i="11" s="1"/>
  <c r="T391" i="4" s="1"/>
  <c r="I1933" i="11"/>
  <c r="L1933" i="11" s="1" a="1"/>
  <c r="L1933" i="11" s="1"/>
  <c r="I1901" i="11"/>
  <c r="J1901" i="11"/>
  <c r="K1901" i="11" s="1"/>
  <c r="I1869" i="11"/>
  <c r="J1869" i="11"/>
  <c r="K1869" i="11" s="1"/>
  <c r="I1821" i="11"/>
  <c r="J1821" i="11"/>
  <c r="K1821" i="11" s="1"/>
  <c r="J1804" i="11"/>
  <c r="K1804" i="11" s="1"/>
  <c r="I1804" i="11"/>
  <c r="J1788" i="11"/>
  <c r="K1788" i="11" s="1"/>
  <c r="I1788" i="11"/>
  <c r="I1772" i="11"/>
  <c r="J1772" i="11"/>
  <c r="K1772" i="11" s="1"/>
  <c r="I1740" i="11"/>
  <c r="L1740" i="11" s="1" a="1"/>
  <c r="L1740" i="11" s="1"/>
  <c r="I1724" i="11"/>
  <c r="J1724" i="11"/>
  <c r="K1724" i="11" s="1"/>
  <c r="I1708" i="11"/>
  <c r="J1708" i="11"/>
  <c r="K1708" i="11" s="1"/>
  <c r="I1692" i="11"/>
  <c r="J1692" i="11"/>
  <c r="K1692" i="11" s="1"/>
  <c r="I1644" i="11"/>
  <c r="J1644" i="11"/>
  <c r="K1644" i="11" s="1"/>
  <c r="I1612" i="11"/>
  <c r="J1612" i="11"/>
  <c r="K1612" i="11" s="1"/>
  <c r="I1580" i="11"/>
  <c r="J1580" i="11"/>
  <c r="K1580" i="11" s="1"/>
  <c r="I1564" i="11"/>
  <c r="J1564" i="11"/>
  <c r="K1564" i="11" s="1"/>
  <c r="I1548" i="11"/>
  <c r="J1548" i="11"/>
  <c r="K1548" i="11" s="1"/>
  <c r="J1532" i="11"/>
  <c r="K1532" i="11" s="1"/>
  <c r="J1516" i="11"/>
  <c r="K1516" i="11" s="1"/>
  <c r="I1516" i="11"/>
  <c r="I1484" i="11"/>
  <c r="J1484" i="11"/>
  <c r="K1484" i="11" s="1"/>
  <c r="I1436" i="11"/>
  <c r="J1436" i="11"/>
  <c r="K1436" i="11" s="1"/>
  <c r="I1420" i="11"/>
  <c r="J1420" i="11"/>
  <c r="K1420" i="11" s="1"/>
  <c r="I1388" i="11"/>
  <c r="J1388" i="11"/>
  <c r="K1388" i="11" s="1"/>
  <c r="J1340" i="11"/>
  <c r="I1340" i="11"/>
  <c r="I1292" i="11"/>
  <c r="J1292" i="11"/>
  <c r="K1292" i="11" s="1"/>
  <c r="I1276" i="11"/>
  <c r="J1276" i="11"/>
  <c r="K1276" i="11" s="1"/>
  <c r="I1260" i="11"/>
  <c r="J1260" i="11"/>
  <c r="K1260" i="11" s="1"/>
  <c r="J1244" i="11"/>
  <c r="K1244" i="11" s="1"/>
  <c r="I1244" i="11"/>
  <c r="J1228" i="11"/>
  <c r="K1228" i="11" s="1"/>
  <c r="T1295" i="4" s="1"/>
  <c r="I1228" i="11"/>
  <c r="J1212" i="11"/>
  <c r="I1212" i="11"/>
  <c r="I1196" i="11"/>
  <c r="J1196" i="11"/>
  <c r="K1196" i="11" s="1"/>
  <c r="J1180" i="11"/>
  <c r="K1180" i="11" s="1"/>
  <c r="J1148" i="11"/>
  <c r="I1148" i="11"/>
  <c r="L1132" i="11" a="1"/>
  <c r="L1132" i="11" s="1"/>
  <c r="I1100" i="11"/>
  <c r="J1100" i="11"/>
  <c r="K1100" i="11" s="1"/>
  <c r="L1084" i="11" a="1"/>
  <c r="L1084" i="11" s="1"/>
  <c r="J1068" i="11"/>
  <c r="K1068" i="11" s="1"/>
  <c r="I1068" i="11"/>
  <c r="J1052" i="11"/>
  <c r="K1052" i="11" s="1"/>
  <c r="I1052" i="11"/>
  <c r="J1036" i="11"/>
  <c r="K1036" i="11" s="1"/>
  <c r="I1036" i="11"/>
  <c r="J1020" i="11"/>
  <c r="K1020" i="11" s="1"/>
  <c r="I1020" i="11"/>
  <c r="J988" i="11"/>
  <c r="K988" i="11" s="1"/>
  <c r="I988" i="11"/>
  <c r="I956" i="11"/>
  <c r="J956" i="11"/>
  <c r="K956" i="11" s="1"/>
  <c r="I876" i="11"/>
  <c r="J876" i="11"/>
  <c r="K876" i="11" s="1"/>
  <c r="I860" i="11"/>
  <c r="J860" i="11"/>
  <c r="K860" i="11" s="1"/>
  <c r="I844" i="11"/>
  <c r="L844" i="11" s="1" a="1"/>
  <c r="L844" i="11" s="1"/>
  <c r="I812" i="11"/>
  <c r="J812" i="11"/>
  <c r="K812" i="11" s="1"/>
  <c r="I780" i="11"/>
  <c r="J780" i="11"/>
  <c r="K780" i="11" s="1"/>
  <c r="I764" i="11"/>
  <c r="J764" i="11"/>
  <c r="K764" i="11" s="1"/>
  <c r="J732" i="11"/>
  <c r="K732" i="11" s="1"/>
  <c r="I732" i="11"/>
  <c r="J652" i="11"/>
  <c r="K652" i="11" s="1"/>
  <c r="I652" i="11"/>
  <c r="I636" i="11"/>
  <c r="L636" i="11" s="1" a="1"/>
  <c r="L636" i="11" s="1"/>
  <c r="I620" i="11"/>
  <c r="J620" i="11"/>
  <c r="K620" i="11" s="1"/>
  <c r="J604" i="11"/>
  <c r="K604" i="11" s="1"/>
  <c r="I604" i="11"/>
  <c r="I588" i="11"/>
  <c r="L588" i="11" s="1" a="1"/>
  <c r="L588" i="11" s="1"/>
  <c r="I572" i="11"/>
  <c r="J572" i="11"/>
  <c r="K572" i="11" s="1"/>
  <c r="I556" i="11"/>
  <c r="J556" i="11"/>
  <c r="K556" i="11" s="1"/>
  <c r="J540" i="11"/>
  <c r="K540" i="11" s="1"/>
  <c r="I540" i="11"/>
  <c r="I524" i="11"/>
  <c r="L524" i="11" s="1" a="1"/>
  <c r="L524" i="11" s="1"/>
  <c r="R1261" i="4" s="1"/>
  <c r="I508" i="11"/>
  <c r="J508" i="11"/>
  <c r="K508" i="11" s="1"/>
  <c r="I492" i="11"/>
  <c r="J492" i="11"/>
  <c r="K492" i="11" s="1"/>
  <c r="I444" i="11"/>
  <c r="J444" i="11"/>
  <c r="K444" i="11" s="1"/>
  <c r="J428" i="11"/>
  <c r="L428" i="11" s="1" a="1"/>
  <c r="L428" i="11" s="1"/>
  <c r="R1333" i="4" s="1"/>
  <c r="J412" i="11"/>
  <c r="K412" i="11" s="1"/>
  <c r="I412" i="11"/>
  <c r="K396" i="11"/>
  <c r="I396" i="11"/>
  <c r="I380" i="11"/>
  <c r="L380" i="11" s="1" a="1"/>
  <c r="L380" i="11" s="1"/>
  <c r="R1619" i="4" s="1"/>
  <c r="I364" i="11"/>
  <c r="J364" i="11"/>
  <c r="K364" i="11" s="1"/>
  <c r="I348" i="11"/>
  <c r="J348" i="11"/>
  <c r="K348" i="11" s="1"/>
  <c r="J316" i="11"/>
  <c r="K316" i="11" s="1"/>
  <c r="I316" i="11"/>
  <c r="I300" i="11"/>
  <c r="J300" i="11"/>
  <c r="K300" i="11" s="1"/>
  <c r="J252" i="11"/>
  <c r="K252" i="11" s="1"/>
  <c r="I252" i="11"/>
  <c r="J220" i="11"/>
  <c r="K220" i="11" s="1"/>
  <c r="J204" i="11"/>
  <c r="K204" i="11" s="1"/>
  <c r="I204" i="11"/>
  <c r="J188" i="11"/>
  <c r="K188" i="11" s="1"/>
  <c r="I188" i="11"/>
  <c r="J172" i="11"/>
  <c r="K172" i="11" s="1"/>
  <c r="I172" i="11"/>
  <c r="I140" i="11"/>
  <c r="J140" i="11"/>
  <c r="K140" i="11" s="1"/>
  <c r="L92" i="11" a="1"/>
  <c r="L92" i="11" s="1"/>
  <c r="R449" i="4" s="1"/>
  <c r="K76" i="11"/>
  <c r="I76" i="11"/>
  <c r="J60" i="11"/>
  <c r="K60" i="11" s="1"/>
  <c r="I60" i="11"/>
  <c r="J44" i="11"/>
  <c r="K44" i="11" s="1"/>
  <c r="I44" i="11"/>
  <c r="J12" i="11"/>
  <c r="K12" i="11" s="1"/>
  <c r="I12" i="11"/>
  <c r="J105" i="12"/>
  <c r="K105" i="12" s="1"/>
  <c r="I105" i="12"/>
  <c r="L118" i="12"/>
  <c r="J77" i="12"/>
  <c r="K77" i="12" s="1"/>
  <c r="I77" i="12"/>
  <c r="J70" i="12"/>
  <c r="K70" i="12" s="1"/>
  <c r="I70" i="12"/>
  <c r="J115" i="12"/>
  <c r="K115" i="12" s="1"/>
  <c r="I115" i="12"/>
  <c r="K857" i="11"/>
  <c r="L265" i="11" a="1"/>
  <c r="L265" i="11" s="1"/>
  <c r="R1517" i="4" s="1"/>
  <c r="L772" i="11" a="1"/>
  <c r="L772" i="11" s="1"/>
  <c r="K295" i="11"/>
  <c r="K577" i="11"/>
  <c r="T1433" i="4" s="1"/>
  <c r="L1102" i="11" a="1"/>
  <c r="L1102" i="11" s="1"/>
  <c r="L1840" i="11" a="1"/>
  <c r="L1840" i="11" s="1"/>
  <c r="K1951" i="11"/>
  <c r="L1812" i="11" a="1"/>
  <c r="L1812" i="11" s="1"/>
  <c r="R332" i="4" s="1"/>
  <c r="L1655" i="11" a="1"/>
  <c r="L1655" i="11" s="1"/>
  <c r="I1950" i="11"/>
  <c r="K94" i="11"/>
  <c r="L235" i="11" a="1"/>
  <c r="L235" i="11" s="1"/>
  <c r="L640" i="11" a="1"/>
  <c r="L640" i="11" s="1"/>
  <c r="L745" i="11" a="1"/>
  <c r="L745" i="11" s="1"/>
  <c r="K1131" i="11"/>
  <c r="L1131" i="11" a="1"/>
  <c r="L1131" i="11" s="1"/>
  <c r="K1965" i="11"/>
  <c r="T1736" i="4" s="1"/>
  <c r="K2021" i="11"/>
  <c r="L2021" i="11" a="1"/>
  <c r="L2021" i="11" s="1"/>
  <c r="J1660" i="11"/>
  <c r="J1853" i="11"/>
  <c r="K1853" i="11" s="1"/>
  <c r="J637" i="11"/>
  <c r="K490" i="11"/>
  <c r="L490" i="11" a="1"/>
  <c r="L490" i="11" s="1"/>
  <c r="I1979" i="11"/>
  <c r="J1979" i="11"/>
  <c r="K1979" i="11" s="1"/>
  <c r="J1899" i="11"/>
  <c r="K1899" i="11" s="1"/>
  <c r="L153" i="11" a="1"/>
  <c r="L153" i="11" s="1"/>
  <c r="R1667" i="4" s="1"/>
  <c r="U1667" i="4" s="1"/>
  <c r="L479" i="11" a="1"/>
  <c r="L479" i="11" s="1"/>
  <c r="J1727" i="11"/>
  <c r="K1727" i="11" s="1"/>
  <c r="L1851" i="11" a="1"/>
  <c r="L1851" i="11" s="1"/>
  <c r="J1824" i="11"/>
  <c r="L1659" i="11" a="1"/>
  <c r="L1659" i="11" s="1"/>
  <c r="J1215" i="11"/>
  <c r="I1583" i="11"/>
  <c r="L1583" i="11" s="1" a="1"/>
  <c r="L1583" i="11" s="1"/>
  <c r="K255" i="11"/>
  <c r="T1524" i="4" s="1"/>
  <c r="J178" i="12"/>
  <c r="L178" i="12" s="1"/>
  <c r="L481" i="11" a="1"/>
  <c r="L481" i="11" s="1"/>
  <c r="R1131" i="4" s="1"/>
  <c r="S1131" i="4" s="1"/>
  <c r="L263" i="11" a="1"/>
  <c r="L263" i="11" s="1"/>
  <c r="L1258" i="11" a="1"/>
  <c r="L1258" i="11" s="1"/>
  <c r="R848" i="4" s="1"/>
  <c r="L1322" i="11" a="1"/>
  <c r="L1322" i="11" s="1"/>
  <c r="K1402" i="11"/>
  <c r="L1402" i="11" a="1"/>
  <c r="L1402" i="11" s="1"/>
  <c r="L1491" i="11" a="1"/>
  <c r="L1491" i="11" s="1"/>
  <c r="L691" i="11" a="1"/>
  <c r="L691" i="11" s="1"/>
  <c r="R1157" i="4" s="1"/>
  <c r="K1980" i="11"/>
  <c r="L1980" i="11" a="1"/>
  <c r="L1980" i="11" s="1"/>
  <c r="I1615" i="11"/>
  <c r="L729" i="11" a="1"/>
  <c r="L729" i="11" s="1"/>
  <c r="L1944" i="11" a="1"/>
  <c r="L1944" i="11" s="1"/>
  <c r="K1392" i="11"/>
  <c r="T915" i="4" s="1"/>
  <c r="L1392" i="11" a="1"/>
  <c r="L1392" i="11" s="1"/>
  <c r="R915" i="4" s="1"/>
  <c r="L1861" i="11" a="1"/>
  <c r="L1861" i="11" s="1"/>
  <c r="I110" i="12"/>
  <c r="J110" i="12"/>
  <c r="K110" i="12" s="1"/>
  <c r="J129" i="12"/>
  <c r="K129" i="12" s="1"/>
  <c r="J79" i="12"/>
  <c r="K79" i="12" s="1"/>
  <c r="I79" i="12"/>
  <c r="J107" i="12"/>
  <c r="K107" i="12" s="1"/>
  <c r="I107" i="12"/>
  <c r="L439" i="11" a="1"/>
  <c r="L439" i="11" s="1"/>
  <c r="K417" i="11"/>
  <c r="K1486" i="11"/>
  <c r="L1486" i="11" a="1"/>
  <c r="L1486" i="11" s="1"/>
  <c r="R564" i="4" s="1"/>
  <c r="J1985" i="11"/>
  <c r="K1985" i="11" s="1"/>
  <c r="K724" i="11"/>
  <c r="L724" i="11" a="1"/>
  <c r="L724" i="11" s="1"/>
  <c r="L121" i="11" a="1"/>
  <c r="L121" i="11" s="1"/>
  <c r="L624" i="11" a="1"/>
  <c r="L624" i="11" s="1"/>
  <c r="L792" i="11" a="1"/>
  <c r="L792" i="11" s="1"/>
  <c r="L1816" i="11" a="1"/>
  <c r="L1816" i="11" s="1"/>
  <c r="L1843" i="11" a="1"/>
  <c r="L1843" i="11" s="1"/>
  <c r="L830" i="11" a="1"/>
  <c r="L830" i="11" s="1"/>
  <c r="R1378" i="4" s="1"/>
  <c r="L1748" i="11" a="1"/>
  <c r="L1748" i="11" s="1"/>
  <c r="I2017" i="11"/>
  <c r="J2017" i="11"/>
  <c r="K2017" i="11" s="1"/>
  <c r="I1920" i="11"/>
  <c r="J1920" i="11"/>
  <c r="K1920" i="11" s="1"/>
  <c r="I1904" i="11"/>
  <c r="J1904" i="11"/>
  <c r="K1904" i="11" s="1"/>
  <c r="I1872" i="11"/>
  <c r="J1872" i="11"/>
  <c r="K1872" i="11" s="1"/>
  <c r="L1791" i="11" a="1"/>
  <c r="L1791" i="11" s="1"/>
  <c r="I1775" i="11"/>
  <c r="L1775" i="11" s="1" a="1"/>
  <c r="L1775" i="11" s="1"/>
  <c r="I1679" i="11"/>
  <c r="L1679" i="11" s="1" a="1"/>
  <c r="L1679" i="11" s="1"/>
  <c r="R611" i="4" s="1"/>
  <c r="K1679" i="11"/>
  <c r="T611" i="4" s="1"/>
  <c r="I1663" i="11"/>
  <c r="J1663" i="11"/>
  <c r="K1663" i="11" s="1"/>
  <c r="I1631" i="11"/>
  <c r="J1631" i="11"/>
  <c r="K1631" i="11" s="1"/>
  <c r="I1519" i="11"/>
  <c r="J1519" i="11"/>
  <c r="K1519" i="11" s="1"/>
  <c r="I1247" i="11"/>
  <c r="L1247" i="11" s="1" a="1"/>
  <c r="L1247" i="11" s="1"/>
  <c r="J1231" i="11"/>
  <c r="K1231" i="11" s="1"/>
  <c r="I1231" i="11"/>
  <c r="I1183" i="11"/>
  <c r="J1183" i="11"/>
  <c r="K1183" i="11" s="1"/>
  <c r="J1151" i="11"/>
  <c r="K1151" i="11" s="1"/>
  <c r="I1151" i="11"/>
  <c r="I1087" i="11"/>
  <c r="J1087" i="11"/>
  <c r="K1087" i="11" s="1"/>
  <c r="I1023" i="11"/>
  <c r="J1023" i="11"/>
  <c r="K1023" i="11" s="1"/>
  <c r="J1007" i="11"/>
  <c r="L1007" i="11" s="1" a="1"/>
  <c r="L1007" i="11" s="1"/>
  <c r="J991" i="11"/>
  <c r="I991" i="11"/>
  <c r="I943" i="11"/>
  <c r="J943" i="11"/>
  <c r="K943" i="11" s="1"/>
  <c r="J927" i="11"/>
  <c r="K927" i="11" s="1"/>
  <c r="I927" i="11"/>
  <c r="J911" i="11"/>
  <c r="L911" i="11" s="1" a="1"/>
  <c r="L911" i="11" s="1"/>
  <c r="I879" i="11"/>
  <c r="J879" i="11"/>
  <c r="K879" i="11" s="1"/>
  <c r="J863" i="11"/>
  <c r="K863" i="11" s="1"/>
  <c r="I815" i="11"/>
  <c r="J815" i="11"/>
  <c r="K815" i="11" s="1"/>
  <c r="I799" i="11"/>
  <c r="L799" i="11" s="1" a="1"/>
  <c r="L799" i="11" s="1"/>
  <c r="J783" i="11"/>
  <c r="K783" i="11" s="1"/>
  <c r="I783" i="11"/>
  <c r="I751" i="11"/>
  <c r="J751" i="11"/>
  <c r="K751" i="11" s="1"/>
  <c r="L719" i="11" a="1"/>
  <c r="L719" i="11" s="1"/>
  <c r="J655" i="11"/>
  <c r="K655" i="11" s="1"/>
  <c r="I655" i="11"/>
  <c r="I639" i="11"/>
  <c r="L639" i="11" s="1" a="1"/>
  <c r="L639" i="11" s="1"/>
  <c r="K639" i="11"/>
  <c r="I607" i="11"/>
  <c r="J607" i="11"/>
  <c r="K607" i="11" s="1"/>
  <c r="I575" i="11"/>
  <c r="L575" i="11" s="1" a="1"/>
  <c r="L575" i="11" s="1"/>
  <c r="I527" i="11"/>
  <c r="J527" i="11"/>
  <c r="K527" i="11" s="1"/>
  <c r="J447" i="11"/>
  <c r="K447" i="11" s="1"/>
  <c r="I447" i="11"/>
  <c r="L431" i="11" a="1"/>
  <c r="L431" i="11" s="1"/>
  <c r="R1328" i="4" s="1"/>
  <c r="J415" i="11"/>
  <c r="K415" i="11" s="1"/>
  <c r="I415" i="11"/>
  <c r="I319" i="11"/>
  <c r="K319" i="11"/>
  <c r="I223" i="11"/>
  <c r="L223" i="11" s="1" a="1"/>
  <c r="L223" i="11" s="1"/>
  <c r="J191" i="11"/>
  <c r="K191" i="11" s="1"/>
  <c r="I191" i="11"/>
  <c r="I143" i="11"/>
  <c r="J143" i="11"/>
  <c r="K143" i="11" s="1"/>
  <c r="L127" i="11" a="1"/>
  <c r="L127" i="11" s="1"/>
  <c r="I111" i="11"/>
  <c r="L111" i="11" s="1" a="1"/>
  <c r="L111" i="11" s="1"/>
  <c r="I79" i="11"/>
  <c r="J79" i="11"/>
  <c r="K79" i="11" s="1"/>
  <c r="I15" i="11"/>
  <c r="J15" i="11"/>
  <c r="K15" i="11" s="1"/>
  <c r="K256" i="11"/>
  <c r="T1520" i="4" s="1"/>
  <c r="L256" i="11" a="1"/>
  <c r="L256" i="11" s="1"/>
  <c r="R1520" i="4" s="1"/>
  <c r="L1423" i="11" a="1"/>
  <c r="L1423" i="11" s="1"/>
  <c r="L1155" i="11" a="1"/>
  <c r="L1155" i="11" s="1"/>
  <c r="I17" i="12"/>
  <c r="J17" i="12"/>
  <c r="K17" i="12" s="1"/>
  <c r="J100" i="12"/>
  <c r="K100" i="12" s="1"/>
  <c r="I100" i="12"/>
  <c r="I85" i="12"/>
  <c r="J85" i="12"/>
  <c r="K85" i="12" s="1"/>
  <c r="J143" i="12"/>
  <c r="K143" i="12" s="1"/>
  <c r="I143" i="12"/>
  <c r="J44" i="12"/>
  <c r="K44" i="12" s="1"/>
  <c r="I44" i="12"/>
  <c r="I57" i="12"/>
  <c r="J57" i="12"/>
  <c r="K57" i="12" s="1"/>
  <c r="L120" i="11" a="1"/>
  <c r="L120" i="11" s="1"/>
  <c r="L718" i="11" a="1"/>
  <c r="L718" i="11" s="1"/>
  <c r="R1177" i="4" s="1"/>
  <c r="U1177" i="4" s="1"/>
  <c r="C1177" i="4" s="1"/>
  <c r="L1367" i="11" a="1"/>
  <c r="L1367" i="11" s="1"/>
  <c r="K833" i="11"/>
  <c r="I126" i="12"/>
  <c r="J126" i="12"/>
  <c r="K126" i="12" s="1"/>
  <c r="L73" i="11" a="1"/>
  <c r="L73" i="11" s="1"/>
  <c r="L1009" i="11" a="1"/>
  <c r="L1009" i="11" s="1"/>
  <c r="K1393" i="11"/>
  <c r="I124" i="12"/>
  <c r="I14" i="12"/>
  <c r="J14" i="12"/>
  <c r="K14" i="12" s="1"/>
  <c r="J1922" i="11"/>
  <c r="K1922" i="11" s="1"/>
  <c r="I1922" i="11"/>
  <c r="I1729" i="11"/>
  <c r="J1729" i="11"/>
  <c r="K1729" i="11" s="1"/>
  <c r="J1425" i="11"/>
  <c r="K1425" i="11" s="1"/>
  <c r="I1425" i="11"/>
  <c r="J1377" i="11"/>
  <c r="K1377" i="11" s="1"/>
  <c r="I1377" i="11"/>
  <c r="K1345" i="11"/>
  <c r="I1265" i="11"/>
  <c r="J1265" i="11"/>
  <c r="K1265" i="11" s="1"/>
  <c r="T662" i="4" s="1"/>
  <c r="K1185" i="11"/>
  <c r="I1137" i="11"/>
  <c r="J1137" i="11"/>
  <c r="K1137" i="11" s="1"/>
  <c r="I1041" i="11"/>
  <c r="J1041" i="11"/>
  <c r="K1041" i="11" s="1"/>
  <c r="I817" i="11"/>
  <c r="J817" i="11"/>
  <c r="K817" i="11" s="1"/>
  <c r="J785" i="11"/>
  <c r="K785" i="11" s="1"/>
  <c r="I785" i="11"/>
  <c r="J657" i="11"/>
  <c r="K657" i="11" s="1"/>
  <c r="I657" i="11"/>
  <c r="K641" i="11"/>
  <c r="K545" i="11"/>
  <c r="J369" i="11"/>
  <c r="K369" i="11" s="1"/>
  <c r="I369" i="11"/>
  <c r="J353" i="11"/>
  <c r="K353" i="11" s="1"/>
  <c r="J337" i="11"/>
  <c r="K337" i="11" s="1"/>
  <c r="I337" i="11"/>
  <c r="J289" i="11"/>
  <c r="I289" i="11"/>
  <c r="J2" i="12"/>
  <c r="I2" i="12"/>
  <c r="I33" i="12"/>
  <c r="J33" i="12"/>
  <c r="K33" i="12" s="1"/>
  <c r="I147" i="12"/>
  <c r="J147" i="12"/>
  <c r="K147" i="12" s="1"/>
  <c r="L756" i="11" a="1"/>
  <c r="L756" i="11" s="1"/>
  <c r="L736" i="11" a="1"/>
  <c r="L736" i="11" s="1"/>
  <c r="L926" i="11" a="1"/>
  <c r="L926" i="11" s="1"/>
  <c r="L1106" i="11" a="1"/>
  <c r="L1106" i="11" s="1"/>
  <c r="I1953" i="11"/>
  <c r="J1953" i="11"/>
  <c r="K1953" i="11" s="1"/>
  <c r="I1905" i="11"/>
  <c r="J1905" i="11"/>
  <c r="K1905" i="11" s="1"/>
  <c r="T31" i="4" s="1"/>
  <c r="J1841" i="11"/>
  <c r="K1841" i="11" s="1"/>
  <c r="I1841" i="11"/>
  <c r="I1825" i="11"/>
  <c r="J1825" i="11"/>
  <c r="K1825" i="11" s="1"/>
  <c r="J1760" i="11"/>
  <c r="I1760" i="11"/>
  <c r="I1680" i="11"/>
  <c r="J1680" i="11"/>
  <c r="K1680" i="11" s="1"/>
  <c r="T609" i="4" s="1"/>
  <c r="I1520" i="11"/>
  <c r="J1520" i="11"/>
  <c r="K1520" i="11" s="1"/>
  <c r="I1488" i="11"/>
  <c r="J1488" i="11"/>
  <c r="K1488" i="11" s="1"/>
  <c r="J1408" i="11"/>
  <c r="L1408" i="11" s="1" a="1"/>
  <c r="L1408" i="11" s="1"/>
  <c r="J1328" i="11"/>
  <c r="I1328" i="11"/>
  <c r="J1136" i="11"/>
  <c r="K1136" i="11" s="1"/>
  <c r="I1136" i="11"/>
  <c r="J1088" i="11"/>
  <c r="L1088" i="11" s="1" a="1"/>
  <c r="L1088" i="11" s="1"/>
  <c r="L752" i="11" a="1"/>
  <c r="L752" i="11" s="1"/>
  <c r="I2013" i="11"/>
  <c r="J2013" i="11"/>
  <c r="K2013" i="11" s="1"/>
  <c r="I1900" i="11"/>
  <c r="J1900" i="11"/>
  <c r="K1900" i="11" s="1"/>
  <c r="J1707" i="11"/>
  <c r="K1707" i="11" s="1"/>
  <c r="I1707" i="11"/>
  <c r="J1563" i="11"/>
  <c r="K1563" i="11" s="1"/>
  <c r="K1435" i="11"/>
  <c r="J1403" i="11"/>
  <c r="L1403" i="11" s="1" a="1"/>
  <c r="L1403" i="11" s="1"/>
  <c r="R903" i="4" s="1"/>
  <c r="J1387" i="11"/>
  <c r="K1387" i="11" s="1"/>
  <c r="I1387" i="11"/>
  <c r="J1355" i="11"/>
  <c r="K1355" i="11" s="1"/>
  <c r="I1355" i="11"/>
  <c r="J1275" i="11"/>
  <c r="K1275" i="11" s="1"/>
  <c r="I875" i="11"/>
  <c r="L875" i="11" s="1" a="1"/>
  <c r="L875" i="11" s="1"/>
  <c r="J843" i="11"/>
  <c r="K843" i="11" s="1"/>
  <c r="I843" i="11"/>
  <c r="J811" i="11"/>
  <c r="K811" i="11" s="1"/>
  <c r="I811" i="11"/>
  <c r="J603" i="11"/>
  <c r="K603" i="11" s="1"/>
  <c r="I603" i="11"/>
  <c r="J539" i="11"/>
  <c r="J459" i="11"/>
  <c r="K459" i="11" s="1"/>
  <c r="K75" i="11"/>
  <c r="I75" i="11"/>
  <c r="L75" i="11" s="1" a="1"/>
  <c r="L75" i="11" s="1"/>
  <c r="I1706" i="11"/>
  <c r="J1706" i="11"/>
  <c r="K1706" i="11" s="1"/>
  <c r="I1658" i="11"/>
  <c r="J1658" i="11"/>
  <c r="K1658" i="11" s="1"/>
  <c r="J1498" i="11"/>
  <c r="K1498" i="11" s="1"/>
  <c r="I1162" i="11"/>
  <c r="J1162" i="11"/>
  <c r="K1162" i="11" s="1"/>
  <c r="T1217" i="4" s="1"/>
  <c r="K1098" i="11"/>
  <c r="J746" i="11"/>
  <c r="K746" i="11" s="1"/>
  <c r="I746" i="11"/>
  <c r="L602" i="11" a="1"/>
  <c r="L602" i="11" s="1"/>
  <c r="I474" i="11"/>
  <c r="K474" i="11"/>
  <c r="K362" i="11"/>
  <c r="J154" i="11"/>
  <c r="L154" i="11" s="1" a="1"/>
  <c r="L154" i="11" s="1"/>
  <c r="R1665" i="4" s="1"/>
  <c r="J138" i="11"/>
  <c r="K138" i="11" s="1"/>
  <c r="I138" i="11"/>
  <c r="I26" i="11"/>
  <c r="J26" i="11"/>
  <c r="K26" i="11" s="1"/>
  <c r="I1385" i="11"/>
  <c r="J1385" i="11"/>
  <c r="K1385" i="11" s="1"/>
  <c r="L1273" i="11" a="1"/>
  <c r="L1273" i="11" s="1"/>
  <c r="R816" i="4" s="1"/>
  <c r="K1241" i="11"/>
  <c r="K1225" i="11"/>
  <c r="T1287" i="4" s="1"/>
  <c r="J1209" i="11"/>
  <c r="K1209" i="11" s="1"/>
  <c r="I1209" i="11"/>
  <c r="J1193" i="11"/>
  <c r="K1193" i="11" s="1"/>
  <c r="I1193" i="11"/>
  <c r="I1145" i="11"/>
  <c r="J1145" i="11"/>
  <c r="K1145" i="11" s="1"/>
  <c r="K1129" i="11"/>
  <c r="I1097" i="11"/>
  <c r="J1097" i="11"/>
  <c r="K1097" i="11" s="1"/>
  <c r="J1049" i="11"/>
  <c r="I1049" i="11"/>
  <c r="I969" i="11"/>
  <c r="J969" i="11"/>
  <c r="K969" i="11" s="1"/>
  <c r="K921" i="11"/>
  <c r="I921" i="11"/>
  <c r="L921" i="11" s="1" a="1"/>
  <c r="L921" i="11" s="1"/>
  <c r="K889" i="11"/>
  <c r="I873" i="11"/>
  <c r="J873" i="11"/>
  <c r="K873" i="11" s="1"/>
  <c r="J649" i="11"/>
  <c r="I473" i="11"/>
  <c r="L473" i="11" s="1" a="1"/>
  <c r="L473" i="11" s="1"/>
  <c r="R1124" i="4" s="1"/>
  <c r="L377" i="11" a="1"/>
  <c r="L377" i="11" s="1"/>
  <c r="J329" i="11"/>
  <c r="K329" i="11" s="1"/>
  <c r="T1511" i="4" s="1"/>
  <c r="L217" i="11" a="1"/>
  <c r="L217" i="11" s="1"/>
  <c r="K201" i="11"/>
  <c r="L979" i="11" a="1"/>
  <c r="L979" i="11" s="1"/>
  <c r="J1289" i="11"/>
  <c r="I51" i="12"/>
  <c r="J51" i="12"/>
  <c r="K51" i="12" s="1"/>
  <c r="I3" i="11"/>
  <c r="I722" i="11"/>
  <c r="L967" i="11" a="1"/>
  <c r="L967" i="11" s="1"/>
  <c r="K2005" i="11"/>
  <c r="I1650" i="11"/>
  <c r="L1650" i="11" s="1" a="1"/>
  <c r="L1650" i="11" s="1"/>
  <c r="I1186" i="11"/>
  <c r="J1028" i="11"/>
  <c r="K1028" i="11" s="1"/>
  <c r="K148" i="11"/>
  <c r="I1860" i="11"/>
  <c r="K1860" i="11"/>
  <c r="K1812" i="11"/>
  <c r="T332" i="4" s="1"/>
  <c r="K1667" i="11"/>
  <c r="K1075" i="11"/>
  <c r="I915" i="11"/>
  <c r="J915" i="11"/>
  <c r="K915" i="11" s="1"/>
  <c r="I643" i="11"/>
  <c r="J643" i="11"/>
  <c r="K643" i="11" s="1"/>
  <c r="J419" i="11"/>
  <c r="K419" i="11" s="1"/>
  <c r="I419" i="11"/>
  <c r="J122" i="12"/>
  <c r="I122" i="12"/>
  <c r="I31" i="12"/>
  <c r="J31" i="12"/>
  <c r="K31" i="12" s="1"/>
  <c r="I1827" i="11"/>
  <c r="J1827" i="11"/>
  <c r="K1827" i="11" s="1"/>
  <c r="K18" i="11"/>
  <c r="J855" i="11"/>
  <c r="L855" i="11" s="1" a="1"/>
  <c r="L855" i="11" s="1"/>
  <c r="R1064" i="4" s="1"/>
  <c r="J775" i="11"/>
  <c r="K775" i="11" s="1"/>
  <c r="K743" i="11"/>
  <c r="J2030" i="11"/>
  <c r="K2030" i="11" s="1"/>
  <c r="I2030" i="11"/>
  <c r="L94" i="12"/>
  <c r="I2038" i="11"/>
  <c r="I2025" i="11"/>
  <c r="L2025" i="11" s="1" a="1"/>
  <c r="L2025" i="11" s="1"/>
  <c r="J2031" i="11"/>
  <c r="L2031" i="11" s="1" a="1"/>
  <c r="L2031" i="11" s="1"/>
  <c r="I2034" i="11"/>
  <c r="L2034" i="11" s="1" a="1"/>
  <c r="L2034" i="11" s="1"/>
  <c r="I181" i="12"/>
  <c r="L181" i="12" s="1"/>
  <c r="K2034" i="11"/>
  <c r="L228" i="11" a="1"/>
  <c r="L228" i="11" s="1"/>
  <c r="L344" i="11" a="1"/>
  <c r="L344" i="11" s="1"/>
  <c r="R1553" i="4" s="1"/>
  <c r="K344" i="11"/>
  <c r="K315" i="11"/>
  <c r="T1484" i="4" s="1"/>
  <c r="L315" i="11" a="1"/>
  <c r="L315" i="11" s="1"/>
  <c r="R1484" i="4" s="1"/>
  <c r="L1342" i="11" a="1"/>
  <c r="L1342" i="11" s="1"/>
  <c r="K306" i="11"/>
  <c r="L1487" i="11" a="1"/>
  <c r="L1487" i="11" s="1"/>
  <c r="R510" i="4" s="1"/>
  <c r="K276" i="11"/>
  <c r="L276" i="11" a="1"/>
  <c r="L276" i="11" s="1"/>
  <c r="K578" i="11"/>
  <c r="L578" i="11" a="1"/>
  <c r="L578" i="11" s="1"/>
  <c r="L562" i="11" a="1"/>
  <c r="L562" i="11" s="1"/>
  <c r="R1431" i="4" s="1"/>
  <c r="K562" i="11"/>
  <c r="T1427" i="4" s="1"/>
  <c r="K1050" i="11"/>
  <c r="L1050" i="11" a="1"/>
  <c r="L1050" i="11" s="1"/>
  <c r="K1503" i="11"/>
  <c r="L1503" i="11" s="1" a="1"/>
  <c r="L1503" i="11" s="1"/>
  <c r="K126" i="11"/>
  <c r="T991" i="4" s="1"/>
  <c r="L126" i="11" a="1"/>
  <c r="L126" i="11" s="1"/>
  <c r="R991" i="4" s="1"/>
  <c r="K1143" i="11"/>
  <c r="L1143" i="11" a="1"/>
  <c r="L1143" i="11" s="1"/>
  <c r="R1243" i="4" s="1"/>
  <c r="K807" i="11"/>
  <c r="L807" i="11" a="1"/>
  <c r="L807" i="11" s="1"/>
  <c r="K1043" i="11"/>
  <c r="L1043" i="11" a="1"/>
  <c r="L1043" i="11" s="1"/>
  <c r="K1070" i="11"/>
  <c r="L1070" i="11" a="1"/>
  <c r="L1070" i="11" s="1"/>
  <c r="K298" i="11"/>
  <c r="L298" i="11" a="1"/>
  <c r="L298" i="11" s="1"/>
  <c r="K436" i="11"/>
  <c r="L436" i="11" a="1"/>
  <c r="L436" i="11" s="1"/>
  <c r="L960" i="11" a="1"/>
  <c r="L960" i="11" s="1"/>
  <c r="L702" i="11" a="1"/>
  <c r="L702" i="11" s="1"/>
  <c r="R1155" i="4" s="1"/>
  <c r="K702" i="11"/>
  <c r="K410" i="11"/>
  <c r="T1480" i="4" s="1"/>
  <c r="K1807" i="11"/>
  <c r="L1807" i="11" a="1"/>
  <c r="L1807" i="11" s="1"/>
  <c r="L482" i="11" a="1"/>
  <c r="L482" i="11" s="1"/>
  <c r="R1122" i="4" s="1"/>
  <c r="K555" i="11"/>
  <c r="T1412" i="4" s="1"/>
  <c r="L555" i="11" a="1"/>
  <c r="L555" i="11" s="1"/>
  <c r="R1412" i="4" s="1"/>
  <c r="K1712" i="11"/>
  <c r="K1648" i="11"/>
  <c r="K976" i="11"/>
  <c r="L156" i="11" a="1"/>
  <c r="L156" i="11" s="1"/>
  <c r="L218" i="11" a="1"/>
  <c r="L218" i="11" s="1"/>
  <c r="J1481" i="11"/>
  <c r="K1481" i="11" s="1"/>
  <c r="T722" i="4"/>
  <c r="T756" i="4"/>
  <c r="T720" i="4"/>
  <c r="T776" i="4"/>
  <c r="T766" i="4"/>
  <c r="T717" i="4"/>
  <c r="T774" i="4"/>
  <c r="T759" i="4"/>
  <c r="T734" i="4"/>
  <c r="T758" i="4"/>
  <c r="T751" i="4"/>
  <c r="T746" i="4"/>
  <c r="T748" i="4"/>
  <c r="T705" i="4"/>
  <c r="T697" i="4"/>
  <c r="T714" i="4"/>
  <c r="T698" i="4"/>
  <c r="T773" i="4"/>
  <c r="T750" i="4"/>
  <c r="T740" i="4"/>
  <c r="T743" i="4"/>
  <c r="T704" i="4"/>
  <c r="T696" i="4"/>
  <c r="T706" i="4"/>
  <c r="T689" i="4"/>
  <c r="T729" i="4"/>
  <c r="T764" i="4"/>
  <c r="T767" i="4"/>
  <c r="T736" i="4"/>
  <c r="T754" i="4"/>
  <c r="T737" i="4"/>
  <c r="T738" i="4"/>
  <c r="T739" i="4"/>
  <c r="T712" i="4"/>
  <c r="T703" i="4"/>
  <c r="T695" i="4"/>
  <c r="T769" i="4"/>
  <c r="T763" i="4"/>
  <c r="T732" i="4"/>
  <c r="T770" i="4"/>
  <c r="T715" i="4"/>
  <c r="T719" i="4"/>
  <c r="T733" i="4"/>
  <c r="T735" i="4"/>
  <c r="T747" i="4"/>
  <c r="T702" i="4"/>
  <c r="T694" i="4"/>
  <c r="T713" i="4"/>
  <c r="T761" i="4"/>
  <c r="T772" i="4"/>
  <c r="T724" i="4"/>
  <c r="T725" i="4"/>
  <c r="T744" i="4"/>
  <c r="T731" i="4"/>
  <c r="T701" i="4"/>
  <c r="T693" i="4"/>
  <c r="T728" i="4"/>
  <c r="T741" i="4"/>
  <c r="T718" i="4"/>
  <c r="T710" i="4"/>
  <c r="T765" i="4"/>
  <c r="T753" i="4"/>
  <c r="T749" i="4"/>
  <c r="T775" i="4"/>
  <c r="T760" i="4"/>
  <c r="T768" i="4"/>
  <c r="T771" i="4"/>
  <c r="T755" i="4"/>
  <c r="T721" i="4"/>
  <c r="T730" i="4"/>
  <c r="T727" i="4"/>
  <c r="T711" i="4"/>
  <c r="T708" i="4"/>
  <c r="T700" i="4"/>
  <c r="T692" i="4"/>
  <c r="T690" i="4"/>
  <c r="T757" i="4"/>
  <c r="T709" i="4"/>
  <c r="T762" i="4"/>
  <c r="T777" i="4"/>
  <c r="T716" i="4"/>
  <c r="T707" i="4"/>
  <c r="T699" i="4"/>
  <c r="T691" i="4"/>
  <c r="T726" i="4"/>
  <c r="T745" i="4"/>
  <c r="T723" i="4"/>
  <c r="T742" i="4"/>
  <c r="T752" i="4"/>
  <c r="K709" i="11"/>
  <c r="I2033" i="11"/>
  <c r="J2033" i="11"/>
  <c r="R1626" i="4"/>
  <c r="R1624" i="4"/>
  <c r="R1627" i="4"/>
  <c r="R1621" i="4"/>
  <c r="R1622" i="4"/>
  <c r="R1623" i="4"/>
  <c r="R1625" i="4"/>
  <c r="R1628" i="4"/>
  <c r="L648" i="11" a="1"/>
  <c r="L648" i="11" s="1"/>
  <c r="L586" i="11" a="1"/>
  <c r="L586" i="11" s="1"/>
  <c r="R1437" i="4" s="1"/>
  <c r="R776" i="4"/>
  <c r="U776" i="4" s="1"/>
  <c r="C776" i="4" s="1"/>
  <c r="R730" i="4"/>
  <c r="U730" i="4" s="1"/>
  <c r="C730" i="4" s="1"/>
  <c r="R740" i="4"/>
  <c r="U740" i="4" s="1"/>
  <c r="C740" i="4" s="1"/>
  <c r="R751" i="4"/>
  <c r="U751" i="4" s="1"/>
  <c r="C751" i="4" s="1"/>
  <c r="R714" i="4"/>
  <c r="U714" i="4" s="1"/>
  <c r="C714" i="4" s="1"/>
  <c r="R701" i="4"/>
  <c r="U701" i="4" s="1"/>
  <c r="C701" i="4" s="1"/>
  <c r="R689" i="4"/>
  <c r="R736" i="4"/>
  <c r="U736" i="4" s="1"/>
  <c r="C736" i="4" s="1"/>
  <c r="R749" i="4"/>
  <c r="U749" i="4" s="1"/>
  <c r="C749" i="4" s="1"/>
  <c r="R761" i="4"/>
  <c r="U761" i="4" s="1"/>
  <c r="C761" i="4" s="1"/>
  <c r="R728" i="4"/>
  <c r="U728" i="4" s="1"/>
  <c r="C728" i="4" s="1"/>
  <c r="R771" i="4"/>
  <c r="U771" i="4" s="1"/>
  <c r="C771" i="4" s="1"/>
  <c r="R724" i="4"/>
  <c r="U724" i="4" s="1"/>
  <c r="C724" i="4" s="1"/>
  <c r="R737" i="4"/>
  <c r="U737" i="4" s="1"/>
  <c r="C737" i="4" s="1"/>
  <c r="R731" i="4"/>
  <c r="U731" i="4" s="1"/>
  <c r="C731" i="4" s="1"/>
  <c r="R713" i="4"/>
  <c r="U713" i="4" s="1"/>
  <c r="C713" i="4" s="1"/>
  <c r="R709" i="4"/>
  <c r="U709" i="4" s="1"/>
  <c r="C709" i="4" s="1"/>
  <c r="R700" i="4"/>
  <c r="U700" i="4" s="1"/>
  <c r="C700" i="4" s="1"/>
  <c r="R720" i="4"/>
  <c r="U720" i="4" s="1"/>
  <c r="C720" i="4" s="1"/>
  <c r="R773" i="4"/>
  <c r="U773" i="4" s="1"/>
  <c r="C773" i="4" s="1"/>
  <c r="R774" i="4"/>
  <c r="U774" i="4" s="1"/>
  <c r="C774" i="4" s="1"/>
  <c r="R758" i="4"/>
  <c r="U758" i="4" s="1"/>
  <c r="C758" i="4" s="1"/>
  <c r="R750" i="4"/>
  <c r="U750" i="4" s="1"/>
  <c r="C750" i="4" s="1"/>
  <c r="R726" i="4"/>
  <c r="U726" i="4" s="1"/>
  <c r="C726" i="4" s="1"/>
  <c r="R738" i="4"/>
  <c r="U738" i="4" s="1"/>
  <c r="C738" i="4" s="1"/>
  <c r="R727" i="4"/>
  <c r="U727" i="4" s="1"/>
  <c r="C727" i="4" s="1"/>
  <c r="R746" i="4"/>
  <c r="U746" i="4" s="1"/>
  <c r="C746" i="4" s="1"/>
  <c r="R694" i="4"/>
  <c r="U694" i="4" s="1"/>
  <c r="C694" i="4" s="1"/>
  <c r="R708" i="4"/>
  <c r="U708" i="4" s="1"/>
  <c r="C708" i="4" s="1"/>
  <c r="R719" i="4"/>
  <c r="U719" i="4" s="1"/>
  <c r="C719" i="4" s="1"/>
  <c r="R733" i="4"/>
  <c r="U733" i="4" s="1"/>
  <c r="C733" i="4" s="1"/>
  <c r="R762" i="4"/>
  <c r="U762" i="4" s="1"/>
  <c r="C762" i="4" s="1"/>
  <c r="R770" i="4"/>
  <c r="U770" i="4" s="1"/>
  <c r="C770" i="4" s="1"/>
  <c r="R707" i="4"/>
  <c r="U707" i="4" s="1"/>
  <c r="C707" i="4" s="1"/>
  <c r="R711" i="4"/>
  <c r="U711" i="4" s="1"/>
  <c r="C711" i="4" s="1"/>
  <c r="R703" i="4"/>
  <c r="U703" i="4" s="1"/>
  <c r="C703" i="4" s="1"/>
  <c r="R763" i="4"/>
  <c r="U763" i="4" s="1"/>
  <c r="C763" i="4" s="1"/>
  <c r="R725" i="4"/>
  <c r="U725" i="4" s="1"/>
  <c r="C725" i="4" s="1"/>
  <c r="R732" i="4"/>
  <c r="U732" i="4" s="1"/>
  <c r="C732" i="4" s="1"/>
  <c r="R745" i="4"/>
  <c r="U745" i="4" s="1"/>
  <c r="C745" i="4" s="1"/>
  <c r="R755" i="4"/>
  <c r="U755" i="4" s="1"/>
  <c r="C755" i="4" s="1"/>
  <c r="R742" i="4"/>
  <c r="U742" i="4" s="1"/>
  <c r="C742" i="4" s="1"/>
  <c r="R692" i="4"/>
  <c r="U692" i="4" s="1"/>
  <c r="C692" i="4" s="1"/>
  <c r="R695" i="4"/>
  <c r="U695" i="4" s="1"/>
  <c r="C695" i="4" s="1"/>
  <c r="R706" i="4"/>
  <c r="U706" i="4" s="1"/>
  <c r="C706" i="4" s="1"/>
  <c r="R777" i="4"/>
  <c r="U777" i="4" s="1"/>
  <c r="C777" i="4" s="1"/>
  <c r="R754" i="4"/>
  <c r="U754" i="4" s="1"/>
  <c r="C754" i="4" s="1"/>
  <c r="R721" i="4"/>
  <c r="U721" i="4" s="1"/>
  <c r="C721" i="4" s="1"/>
  <c r="R691" i="4"/>
  <c r="U691" i="4" s="1"/>
  <c r="C691" i="4" s="1"/>
  <c r="R705" i="4"/>
  <c r="U705" i="4" s="1"/>
  <c r="C705" i="4" s="1"/>
  <c r="R756" i="4"/>
  <c r="U756" i="4" s="1"/>
  <c r="C756" i="4" s="1"/>
  <c r="R759" i="4"/>
  <c r="U759" i="4" s="1"/>
  <c r="C759" i="4" s="1"/>
  <c r="R739" i="4"/>
  <c r="U739" i="4" s="1"/>
  <c r="C739" i="4" s="1"/>
  <c r="R722" i="4"/>
  <c r="U722" i="4" s="1"/>
  <c r="C722" i="4" s="1"/>
  <c r="R769" i="4"/>
  <c r="U769" i="4" s="1"/>
  <c r="C769" i="4" s="1"/>
  <c r="R760" i="4"/>
  <c r="U760" i="4" s="1"/>
  <c r="C760" i="4" s="1"/>
  <c r="R743" i="4"/>
  <c r="U743" i="4" s="1"/>
  <c r="C743" i="4" s="1"/>
  <c r="R704" i="4"/>
  <c r="U704" i="4" s="1"/>
  <c r="C704" i="4" s="1"/>
  <c r="R715" i="4"/>
  <c r="U715" i="4" s="1"/>
  <c r="C715" i="4" s="1"/>
  <c r="R765" i="4"/>
  <c r="U765" i="4" s="1"/>
  <c r="C765" i="4" s="1"/>
  <c r="L664" i="11" a="1"/>
  <c r="L664" i="11" s="1"/>
  <c r="R1011" i="4" s="1"/>
  <c r="J1473" i="11"/>
  <c r="K1473" i="11" s="1"/>
  <c r="J2003" i="11"/>
  <c r="K2003" i="11" s="1"/>
  <c r="J1987" i="11"/>
  <c r="L1987" i="11" s="1" a="1"/>
  <c r="L1987" i="11" s="1"/>
  <c r="J1978" i="11"/>
  <c r="K1978" i="11" s="1"/>
  <c r="T1749" i="4" s="1"/>
  <c r="I1978" i="11"/>
  <c r="J1970" i="11"/>
  <c r="K1970" i="11" s="1"/>
  <c r="J1954" i="11"/>
  <c r="L1954" i="11" s="1" a="1"/>
  <c r="L1954" i="11" s="1"/>
  <c r="J1946" i="11"/>
  <c r="K1946" i="11" s="1"/>
  <c r="I1946" i="11"/>
  <c r="J1930" i="11"/>
  <c r="J1906" i="11"/>
  <c r="L1906" i="11" s="1" a="1"/>
  <c r="L1906" i="11" s="1"/>
  <c r="J1874" i="11"/>
  <c r="K1874" i="11" s="1"/>
  <c r="I1858" i="11"/>
  <c r="L1858" i="11" s="1" a="1"/>
  <c r="L1858" i="11" s="1"/>
  <c r="K1858" i="11"/>
  <c r="J1850" i="11"/>
  <c r="K1850" i="11" s="1"/>
  <c r="I1850" i="11"/>
  <c r="I1842" i="11"/>
  <c r="J1842" i="11"/>
  <c r="K1842" i="11" s="1"/>
  <c r="I1834" i="11"/>
  <c r="J1834" i="11"/>
  <c r="K1834" i="11" s="1"/>
  <c r="I1826" i="11"/>
  <c r="K1826" i="11"/>
  <c r="I1818" i="11"/>
  <c r="J1818" i="11"/>
  <c r="K1818" i="11" s="1"/>
  <c r="I1809" i="11"/>
  <c r="J1809" i="11"/>
  <c r="K1809" i="11" s="1"/>
  <c r="I1801" i="11"/>
  <c r="J1801" i="11"/>
  <c r="K1801" i="11" s="1"/>
  <c r="J1793" i="11"/>
  <c r="K1793" i="11" s="1"/>
  <c r="I1793" i="11"/>
  <c r="K1777" i="11"/>
  <c r="I1777" i="11"/>
  <c r="L1777" i="11" s="1" a="1"/>
  <c r="L1777" i="11" s="1"/>
  <c r="J1769" i="11"/>
  <c r="K1769" i="11" s="1"/>
  <c r="I1769" i="11"/>
  <c r="I1761" i="11"/>
  <c r="J1761" i="11"/>
  <c r="K1761" i="11" s="1"/>
  <c r="I1753" i="11"/>
  <c r="J1753" i="11"/>
  <c r="K1753" i="11" s="1"/>
  <c r="I1745" i="11"/>
  <c r="J1745" i="11"/>
  <c r="K1745" i="11" s="1"/>
  <c r="I1737" i="11"/>
  <c r="J1737" i="11"/>
  <c r="K1737" i="11" s="1"/>
  <c r="I1721" i="11"/>
  <c r="J1721" i="11"/>
  <c r="K1721" i="11" s="1"/>
  <c r="K1713" i="11"/>
  <c r="I1713" i="11"/>
  <c r="J1705" i="11"/>
  <c r="K1705" i="11" s="1"/>
  <c r="I1705" i="11"/>
  <c r="J1697" i="11"/>
  <c r="K1697" i="11" s="1"/>
  <c r="T647" i="4" s="1"/>
  <c r="I1697" i="11"/>
  <c r="J1689" i="11"/>
  <c r="K1689" i="11" s="1"/>
  <c r="I1689" i="11"/>
  <c r="I1681" i="11"/>
  <c r="J1681" i="11"/>
  <c r="K1681" i="11" s="1"/>
  <c r="I1665" i="11"/>
  <c r="J1665" i="11"/>
  <c r="K1665" i="11" s="1"/>
  <c r="I1657" i="11"/>
  <c r="L1657" i="11" s="1" a="1"/>
  <c r="L1657" i="11" s="1"/>
  <c r="K1657" i="11"/>
  <c r="K1649" i="11"/>
  <c r="I1649" i="11"/>
  <c r="L1649" i="11" s="1" a="1"/>
  <c r="L1649" i="11" s="1"/>
  <c r="J1641" i="11"/>
  <c r="K1641" i="11" s="1"/>
  <c r="I1641" i="11"/>
  <c r="J1633" i="11"/>
  <c r="K1633" i="11" s="1"/>
  <c r="I1633" i="11"/>
  <c r="I1625" i="11"/>
  <c r="J1625" i="11"/>
  <c r="K1625" i="11" s="1"/>
  <c r="I1617" i="11"/>
  <c r="J1617" i="11"/>
  <c r="K1617" i="11" s="1"/>
  <c r="T603" i="4" s="1"/>
  <c r="I1601" i="11"/>
  <c r="J1601" i="11"/>
  <c r="K1601" i="11" s="1"/>
  <c r="J1593" i="11"/>
  <c r="K1593" i="11" s="1"/>
  <c r="I1593" i="11"/>
  <c r="I1585" i="11"/>
  <c r="J1585" i="11"/>
  <c r="K1585" i="11" s="1"/>
  <c r="I1577" i="11"/>
  <c r="J1577" i="11"/>
  <c r="K1577" i="11" s="1"/>
  <c r="I1569" i="11"/>
  <c r="J1569" i="11"/>
  <c r="K1569" i="11" s="1"/>
  <c r="J1561" i="11"/>
  <c r="K1561" i="11" s="1"/>
  <c r="T877" i="4" s="1"/>
  <c r="I1561" i="11"/>
  <c r="J1553" i="11"/>
  <c r="L1553" i="11" s="1" a="1"/>
  <c r="L1553" i="11" s="1"/>
  <c r="R865" i="4" s="1"/>
  <c r="I1537" i="11"/>
  <c r="J1537" i="11"/>
  <c r="K1537" i="11" s="1"/>
  <c r="J1529" i="11"/>
  <c r="K1529" i="11" s="1"/>
  <c r="I1529" i="11"/>
  <c r="I1513" i="11"/>
  <c r="J1513" i="11"/>
  <c r="J1505" i="11"/>
  <c r="K1505" i="11" s="1"/>
  <c r="I1505" i="11"/>
  <c r="I1497" i="11"/>
  <c r="J1497" i="11"/>
  <c r="K1497" i="11" s="1"/>
  <c r="J1489" i="11"/>
  <c r="K1489" i="11" s="1"/>
  <c r="I1489" i="11"/>
  <c r="I1465" i="11"/>
  <c r="J1465" i="11"/>
  <c r="K1465" i="11" s="1"/>
  <c r="I1457" i="11"/>
  <c r="J1457" i="11"/>
  <c r="K1457" i="11" s="1"/>
  <c r="J1449" i="11"/>
  <c r="K1449" i="11" s="1"/>
  <c r="I1449" i="11"/>
  <c r="I1441" i="11"/>
  <c r="J1441" i="11"/>
  <c r="K1441" i="11" s="1"/>
  <c r="J1433" i="11"/>
  <c r="K1433" i="11" s="1"/>
  <c r="I1433" i="11"/>
  <c r="I1624" i="11"/>
  <c r="L1624" i="11" s="1" a="1"/>
  <c r="L1624" i="11" s="1"/>
  <c r="R574" i="4" s="1"/>
  <c r="I1889" i="11"/>
  <c r="I1969" i="11"/>
  <c r="I1712" i="11"/>
  <c r="J1768" i="11"/>
  <c r="K1768" i="11" s="1"/>
  <c r="L341" i="11" a="1"/>
  <c r="L341" i="11" s="1"/>
  <c r="R1556" i="4" s="1"/>
  <c r="J2002" i="11"/>
  <c r="K2002" i="11" s="1"/>
  <c r="K1016" i="11"/>
  <c r="L1523" i="11" a="1"/>
  <c r="L1523" i="11" s="1"/>
  <c r="K1080" i="11"/>
  <c r="J1994" i="11"/>
  <c r="L1994" i="11" s="1" a="1"/>
  <c r="L1994" i="11" s="1"/>
  <c r="K1897" i="11"/>
  <c r="J1865" i="11"/>
  <c r="K1865" i="11" s="1"/>
  <c r="J1857" i="11"/>
  <c r="K1857" i="11" s="1"/>
  <c r="I1857" i="11"/>
  <c r="J1849" i="11"/>
  <c r="K1849" i="11" s="1"/>
  <c r="I1849" i="11"/>
  <c r="J1833" i="11"/>
  <c r="K1833" i="11" s="1"/>
  <c r="I1833" i="11"/>
  <c r="I1808" i="11"/>
  <c r="J1808" i="11"/>
  <c r="K1808" i="11" s="1"/>
  <c r="I1752" i="11"/>
  <c r="J1752" i="11"/>
  <c r="K1752" i="11" s="1"/>
  <c r="J1744" i="11"/>
  <c r="K1744" i="11" s="1"/>
  <c r="I1744" i="11"/>
  <c r="J1736" i="11"/>
  <c r="K1736" i="11" s="1"/>
  <c r="I1736" i="11"/>
  <c r="I1728" i="11"/>
  <c r="J1728" i="11"/>
  <c r="K1728" i="11" s="1"/>
  <c r="K1720" i="11"/>
  <c r="I1704" i="11"/>
  <c r="L1704" i="11" s="1" a="1"/>
  <c r="L1704" i="11" s="1"/>
  <c r="K1704" i="11"/>
  <c r="K1696" i="11"/>
  <c r="T637" i="4" s="1"/>
  <c r="I1696" i="11"/>
  <c r="L1696" i="11" s="1" a="1"/>
  <c r="L1696" i="11" s="1"/>
  <c r="R637" i="4" s="1"/>
  <c r="I1664" i="11"/>
  <c r="J1664" i="11"/>
  <c r="K1664" i="11" s="1"/>
  <c r="I1640" i="11"/>
  <c r="J1640" i="11"/>
  <c r="K1640" i="11" s="1"/>
  <c r="I1616" i="11"/>
  <c r="L1616" i="11" s="1" a="1"/>
  <c r="L1616" i="11" s="1"/>
  <c r="R590" i="4" s="1"/>
  <c r="K1616" i="11"/>
  <c r="I1600" i="11"/>
  <c r="J1600" i="11"/>
  <c r="K1600" i="11" s="1"/>
  <c r="I1584" i="11"/>
  <c r="J1584" i="11"/>
  <c r="K1584" i="11" s="1"/>
  <c r="I1544" i="11"/>
  <c r="J1544" i="11"/>
  <c r="K1544" i="11" s="1"/>
  <c r="I1536" i="11"/>
  <c r="J1536" i="11"/>
  <c r="K1536" i="11" s="1"/>
  <c r="I1496" i="11"/>
  <c r="J1496" i="11"/>
  <c r="K1496" i="11" s="1"/>
  <c r="I1456" i="11"/>
  <c r="I1424" i="11"/>
  <c r="K1424" i="11"/>
  <c r="J1416" i="11"/>
  <c r="K1416" i="11" s="1"/>
  <c r="I1416" i="11"/>
  <c r="J1384" i="11"/>
  <c r="K1384" i="11" s="1"/>
  <c r="I1384" i="11"/>
  <c r="I1360" i="11"/>
  <c r="J1360" i="11"/>
  <c r="K1360" i="11" s="1"/>
  <c r="J1320" i="11"/>
  <c r="L1320" i="11" s="1" a="1"/>
  <c r="L1320" i="11" s="1"/>
  <c r="R790" i="4" s="1"/>
  <c r="U790" i="4" s="1"/>
  <c r="C790" i="4" s="1"/>
  <c r="K1304" i="11"/>
  <c r="I1296" i="11"/>
  <c r="J1256" i="11"/>
  <c r="K1256" i="11" s="1"/>
  <c r="J1216" i="11"/>
  <c r="K1216" i="11" s="1"/>
  <c r="T1286" i="4" s="1"/>
  <c r="J1176" i="11"/>
  <c r="K1176" i="11" s="1"/>
  <c r="J1168" i="11"/>
  <c r="K1168" i="11" s="1"/>
  <c r="J1144" i="11"/>
  <c r="L1144" i="11" s="1" a="1"/>
  <c r="L1144" i="11" s="1"/>
  <c r="R1242" i="4" s="1"/>
  <c r="K1048" i="11"/>
  <c r="J1032" i="11"/>
  <c r="K1032" i="11" s="1"/>
  <c r="K1024" i="11"/>
  <c r="J1008" i="11"/>
  <c r="K1008" i="11" s="1"/>
  <c r="J968" i="11"/>
  <c r="K968" i="11" s="1"/>
  <c r="J784" i="11"/>
  <c r="K784" i="11" s="1"/>
  <c r="I784" i="11"/>
  <c r="K736" i="11"/>
  <c r="J728" i="11"/>
  <c r="K728" i="11" s="1"/>
  <c r="J608" i="11"/>
  <c r="K608" i="11" s="1"/>
  <c r="I608" i="11"/>
  <c r="K592" i="11"/>
  <c r="J520" i="11"/>
  <c r="L520" i="11" s="1" a="1"/>
  <c r="L520" i="11" s="1"/>
  <c r="J480" i="11"/>
  <c r="L480" i="11" s="1" a="1"/>
  <c r="L480" i="11" s="1"/>
  <c r="J448" i="11"/>
  <c r="L448" i="11" s="1" a="1"/>
  <c r="L448" i="11" s="1"/>
  <c r="J432" i="11"/>
  <c r="K432" i="11" s="1"/>
  <c r="K80" i="11"/>
  <c r="I80" i="11"/>
  <c r="L80" i="11" s="1" a="1"/>
  <c r="L80" i="11" s="1"/>
  <c r="J40" i="11"/>
  <c r="K40" i="11" s="1"/>
  <c r="J16" i="11"/>
  <c r="L16" i="11" s="1" a="1"/>
  <c r="L16" i="11" s="1"/>
  <c r="J2018" i="11"/>
  <c r="J1632" i="11"/>
  <c r="J1344" i="11"/>
  <c r="K1344" i="11" s="1"/>
  <c r="J1672" i="11"/>
  <c r="K1672" i="11" s="1"/>
  <c r="I1865" i="11"/>
  <c r="I1961" i="11"/>
  <c r="J1480" i="11"/>
  <c r="K1939" i="11"/>
  <c r="L1939" i="11" a="1"/>
  <c r="L1939" i="11" s="1"/>
  <c r="K1982" i="11"/>
  <c r="L354" i="11" a="1"/>
  <c r="L354" i="11" s="1"/>
  <c r="R1613" i="4" s="1"/>
  <c r="J1792" i="11"/>
  <c r="K1792" i="11" s="1"/>
  <c r="K1800" i="11"/>
  <c r="J1608" i="11"/>
  <c r="L1608" i="11" s="1" a="1"/>
  <c r="L1608" i="11" s="1"/>
  <c r="J1945" i="11"/>
  <c r="K1945" i="11" s="1"/>
  <c r="J1432" i="11"/>
  <c r="L1432" i="11" s="1" a="1"/>
  <c r="L1432" i="11" s="1"/>
  <c r="J1296" i="11"/>
  <c r="K1296" i="11" s="1"/>
  <c r="J1688" i="11"/>
  <c r="K1688" i="11" s="1"/>
  <c r="I1568" i="11"/>
  <c r="L1568" i="11" s="1" a="1"/>
  <c r="L1568" i="11" s="1"/>
  <c r="R894" i="4" s="1"/>
  <c r="K1152" i="11"/>
  <c r="J1456" i="11"/>
  <c r="K1456" i="11" s="1"/>
  <c r="T549" i="4" s="1"/>
  <c r="K1977" i="11"/>
  <c r="K1969" i="11"/>
  <c r="I1688" i="11"/>
  <c r="K1568" i="11"/>
  <c r="T892" i="4" s="1"/>
  <c r="J1336" i="11"/>
  <c r="L1336" i="11" s="1" a="1"/>
  <c r="L1336" i="11" s="1"/>
  <c r="J984" i="11"/>
  <c r="L984" i="11" s="1" a="1"/>
  <c r="L984" i="11" s="1"/>
  <c r="I1472" i="11"/>
  <c r="L1472" i="11" s="1" a="1"/>
  <c r="L1472" i="11" s="1"/>
  <c r="K1760" i="11"/>
  <c r="J1288" i="11"/>
  <c r="K1288" i="11" s="1"/>
  <c r="J2015" i="11"/>
  <c r="K2015" i="11" s="1"/>
  <c r="J1991" i="11"/>
  <c r="K1991" i="11" s="1"/>
  <c r="J1910" i="11"/>
  <c r="K1910" i="11" s="1"/>
  <c r="I1878" i="11"/>
  <c r="J1878" i="11"/>
  <c r="K1878" i="11" s="1"/>
  <c r="J1838" i="11"/>
  <c r="K1838" i="11" s="1"/>
  <c r="I1838" i="11"/>
  <c r="K1822" i="11"/>
  <c r="I1822" i="11"/>
  <c r="L1822" i="11" s="1" a="1"/>
  <c r="L1822" i="11" s="1"/>
  <c r="I1814" i="11"/>
  <c r="J1814" i="11"/>
  <c r="K1814" i="11" s="1"/>
  <c r="T334" i="4" s="1"/>
  <c r="J1797" i="11"/>
  <c r="K1797" i="11" s="1"/>
  <c r="K1789" i="11"/>
  <c r="K1669" i="11"/>
  <c r="J1873" i="11"/>
  <c r="J1817" i="11"/>
  <c r="L1817" i="11" s="1" a="1"/>
  <c r="L1817" i="11" s="1"/>
  <c r="K1160" i="11"/>
  <c r="K1240" i="11"/>
  <c r="K1040" i="11"/>
  <c r="R1510" i="4"/>
  <c r="K1401" i="11"/>
  <c r="I1281" i="11"/>
  <c r="K1233" i="11"/>
  <c r="K985" i="11"/>
  <c r="J913" i="11"/>
  <c r="K913" i="11" s="1"/>
  <c r="K673" i="11"/>
  <c r="J665" i="11"/>
  <c r="L665" i="11" s="1" a="1"/>
  <c r="L665" i="11" s="1"/>
  <c r="R1013" i="4" s="1"/>
  <c r="J313" i="11"/>
  <c r="L313" i="11" s="1" a="1"/>
  <c r="L313" i="11" s="1"/>
  <c r="T1581" i="4"/>
  <c r="I1361" i="11"/>
  <c r="L1361" i="11" s="1" a="1"/>
  <c r="L1361" i="11" s="1"/>
  <c r="R918" i="4" s="1"/>
  <c r="J1153" i="11"/>
  <c r="J1353" i="11"/>
  <c r="K1353" i="11" s="1"/>
  <c r="I1321" i="11"/>
  <c r="L1321" i="11" s="1" a="1"/>
  <c r="L1321" i="11" s="1"/>
  <c r="R791" i="4" s="1"/>
  <c r="I1337" i="11"/>
  <c r="J1281" i="11"/>
  <c r="K1281" i="11" s="1"/>
  <c r="T802" i="4" s="1"/>
  <c r="I1960" i="11"/>
  <c r="J1960" i="11"/>
  <c r="K1960" i="11" s="1"/>
  <c r="J1880" i="11"/>
  <c r="K1880" i="11" s="1"/>
  <c r="K1607" i="11"/>
  <c r="K1399" i="11"/>
  <c r="J1327" i="11"/>
  <c r="L1327" i="11" s="1" a="1"/>
  <c r="L1327" i="11" s="1"/>
  <c r="J1271" i="11"/>
  <c r="L1271" i="11" s="1" a="1"/>
  <c r="L1271" i="11" s="1"/>
  <c r="R835" i="4" s="1"/>
  <c r="J1199" i="11"/>
  <c r="K1199" i="11" s="1"/>
  <c r="L945" i="11" a="1"/>
  <c r="L945" i="11" s="1"/>
  <c r="K1177" i="11"/>
  <c r="L345" i="11" a="1"/>
  <c r="L345" i="11" s="1"/>
  <c r="R1555" i="4" s="1"/>
  <c r="J865" i="11"/>
  <c r="I881" i="11"/>
  <c r="L1682" i="11" a="1"/>
  <c r="L1682" i="11" s="1"/>
  <c r="R610" i="4" s="1"/>
  <c r="K1717" i="11"/>
  <c r="J361" i="11"/>
  <c r="K1765" i="11"/>
  <c r="T1173" i="4"/>
  <c r="T1177" i="4"/>
  <c r="T1184" i="4"/>
  <c r="T1176" i="4"/>
  <c r="T1183" i="4"/>
  <c r="T1175" i="4"/>
  <c r="T1172" i="4"/>
  <c r="T1182" i="4"/>
  <c r="T1181" i="4"/>
  <c r="T1180" i="4"/>
  <c r="T1174" i="4"/>
  <c r="T1179" i="4"/>
  <c r="T1178" i="4"/>
  <c r="J1297" i="11"/>
  <c r="L1297" i="11" s="1" a="1"/>
  <c r="L1297" i="11" s="1"/>
  <c r="K1049" i="11"/>
  <c r="I1452" i="11"/>
  <c r="I1837" i="11"/>
  <c r="K1935" i="11"/>
  <c r="K1887" i="11"/>
  <c r="I1887" i="11"/>
  <c r="L1646" i="11" a="1"/>
  <c r="L1646" i="11" s="1"/>
  <c r="J172" i="12"/>
  <c r="I172" i="12"/>
  <c r="I119" i="12"/>
  <c r="J119" i="12"/>
  <c r="K119" i="12" s="1"/>
  <c r="J59" i="12"/>
  <c r="I59" i="12"/>
  <c r="I16" i="12"/>
  <c r="J16" i="12"/>
  <c r="K16" i="12" s="1"/>
  <c r="I171" i="12"/>
  <c r="J171" i="12"/>
  <c r="K171" i="12" s="1"/>
  <c r="I169" i="12"/>
  <c r="J169" i="12"/>
  <c r="K169" i="12" s="1"/>
  <c r="K111" i="12"/>
  <c r="I111" i="12"/>
  <c r="J116" i="12"/>
  <c r="K116" i="12" s="1"/>
  <c r="I116" i="12"/>
  <c r="J131" i="12"/>
  <c r="K131" i="12" s="1"/>
  <c r="I131" i="12"/>
  <c r="I84" i="12"/>
  <c r="J84" i="12"/>
  <c r="K61" i="12"/>
  <c r="I61" i="12"/>
  <c r="L61" i="12" s="1"/>
  <c r="J52" i="12"/>
  <c r="K52" i="12" s="1"/>
  <c r="I52" i="12"/>
  <c r="J139" i="12"/>
  <c r="L139" i="12" s="1"/>
  <c r="J80" i="12"/>
  <c r="I80" i="12"/>
  <c r="J103" i="12"/>
  <c r="K103" i="12" s="1"/>
  <c r="J24" i="12"/>
  <c r="K24" i="12" s="1"/>
  <c r="J12" i="12"/>
  <c r="K12" i="12" s="1"/>
  <c r="I12" i="12"/>
  <c r="I11" i="12"/>
  <c r="J11" i="12"/>
  <c r="K11" i="12" s="1"/>
  <c r="T1586" i="4"/>
  <c r="T1535" i="4"/>
  <c r="I1233" i="11"/>
  <c r="L1369" i="11" a="1"/>
  <c r="L1369" i="11" s="1"/>
  <c r="I985" i="11"/>
  <c r="I833" i="11"/>
  <c r="I329" i="11"/>
  <c r="K129" i="11"/>
  <c r="T454" i="4" s="1"/>
  <c r="J89" i="11"/>
  <c r="K89" i="11" s="1"/>
  <c r="K881" i="11"/>
  <c r="J1684" i="11"/>
  <c r="K1684" i="11" s="1"/>
  <c r="I1684" i="11"/>
  <c r="J1636" i="11"/>
  <c r="K1636" i="11" s="1"/>
  <c r="I1636" i="11"/>
  <c r="I1468" i="11"/>
  <c r="J1468" i="11"/>
  <c r="K1468" i="11" s="1"/>
  <c r="I1404" i="11"/>
  <c r="K1404" i="11"/>
  <c r="J1372" i="11"/>
  <c r="L1372" i="11" s="1" a="1"/>
  <c r="L1372" i="11" s="1"/>
  <c r="I1364" i="11"/>
  <c r="K1364" i="11"/>
  <c r="J1116" i="11"/>
  <c r="K1116" i="11" s="1"/>
  <c r="J964" i="11"/>
  <c r="K964" i="11" s="1"/>
  <c r="L18" i="12"/>
  <c r="K18" i="12"/>
  <c r="T1548" i="4"/>
  <c r="T527" i="4"/>
  <c r="R491" i="4"/>
  <c r="R1509" i="4"/>
  <c r="T1331" i="4"/>
  <c r="T1360" i="4"/>
  <c r="J1718" i="11"/>
  <c r="K1718" i="11" s="1"/>
  <c r="J1670" i="11"/>
  <c r="K1670" i="11" s="1"/>
  <c r="K1110" i="11"/>
  <c r="J413" i="11"/>
  <c r="L413" i="11" s="1" a="1"/>
  <c r="L413" i="11" s="1"/>
  <c r="J317" i="11"/>
  <c r="K317" i="11" s="1"/>
  <c r="K69" i="11"/>
  <c r="T1455" i="4"/>
  <c r="I1718" i="11"/>
  <c r="T1622" i="4"/>
  <c r="T1627" i="4"/>
  <c r="T1621" i="4"/>
  <c r="T1625" i="4"/>
  <c r="T1623" i="4"/>
  <c r="T1628" i="4"/>
  <c r="T1624" i="4"/>
  <c r="T1626" i="4"/>
  <c r="K138" i="12"/>
  <c r="J10" i="12"/>
  <c r="K10" i="12" s="1"/>
  <c r="I10" i="12"/>
  <c r="I167" i="12"/>
  <c r="L167" i="12" s="1"/>
  <c r="K167" i="12"/>
  <c r="I20" i="12"/>
  <c r="J20" i="12"/>
  <c r="K20" i="12" s="1"/>
  <c r="I23" i="12"/>
  <c r="J23" i="12"/>
  <c r="K23" i="12" s="1"/>
  <c r="J113" i="12"/>
  <c r="L113" i="12" s="1"/>
  <c r="I98" i="12"/>
  <c r="J98" i="12"/>
  <c r="K98" i="12" s="1"/>
  <c r="J144" i="12"/>
  <c r="K144" i="12" s="1"/>
  <c r="I144" i="12"/>
  <c r="I88" i="12"/>
  <c r="J88" i="12"/>
  <c r="K88" i="12" s="1"/>
  <c r="J54" i="12"/>
  <c r="K54" i="12" s="1"/>
  <c r="I54" i="12"/>
  <c r="J71" i="12"/>
  <c r="K71" i="12" s="1"/>
  <c r="I71" i="12"/>
  <c r="J48" i="12"/>
  <c r="K48" i="12" s="1"/>
  <c r="I58" i="12"/>
  <c r="J58" i="12"/>
  <c r="K58" i="12" s="1"/>
  <c r="I7" i="12"/>
  <c r="J7" i="12"/>
  <c r="K7" i="12" s="1"/>
  <c r="J5" i="12"/>
  <c r="K5" i="12" s="1"/>
  <c r="I5" i="12"/>
  <c r="T1010" i="4"/>
  <c r="L9" i="12"/>
  <c r="L101" i="12"/>
  <c r="L1202" i="11" a="1"/>
  <c r="L1202" i="11" s="1"/>
  <c r="I157" i="12"/>
  <c r="J157" i="12"/>
  <c r="K157" i="12" s="1"/>
  <c r="J108" i="12"/>
  <c r="K108" i="12" s="1"/>
  <c r="I90" i="12"/>
  <c r="J90" i="12"/>
  <c r="K90" i="12" s="1"/>
  <c r="J47" i="12"/>
  <c r="K47" i="12" s="1"/>
  <c r="I53" i="12"/>
  <c r="I133" i="12"/>
  <c r="L133" i="12" s="1"/>
  <c r="I25" i="12"/>
  <c r="L25" i="12" s="1"/>
  <c r="K153" i="12"/>
  <c r="T961" i="4"/>
  <c r="T942" i="4"/>
  <c r="T555" i="4"/>
  <c r="T879" i="4"/>
  <c r="T660" i="4"/>
  <c r="T466" i="4"/>
  <c r="J149" i="12"/>
  <c r="K149" i="12" s="1"/>
  <c r="J170" i="12"/>
  <c r="K170" i="12" s="1"/>
  <c r="J26" i="12"/>
  <c r="K26" i="12" s="1"/>
  <c r="I26" i="12"/>
  <c r="T536" i="4"/>
  <c r="T528" i="4"/>
  <c r="T520" i="4"/>
  <c r="T464" i="4"/>
  <c r="T1327" i="4"/>
  <c r="T1704" i="4"/>
  <c r="T634" i="4"/>
  <c r="R608" i="4"/>
  <c r="T526" i="4"/>
  <c r="T518" i="4"/>
  <c r="R490" i="4"/>
  <c r="T1585" i="4"/>
  <c r="T1512" i="4"/>
  <c r="T1219" i="4"/>
  <c r="T537" i="4"/>
  <c r="T513" i="4"/>
  <c r="T465" i="4"/>
  <c r="T1399" i="4"/>
  <c r="T1364" i="4"/>
  <c r="T1650" i="4"/>
  <c r="T1608" i="4"/>
  <c r="T1482" i="4"/>
  <c r="T1431" i="4"/>
  <c r="T1361" i="4"/>
  <c r="T981" i="4"/>
  <c r="T962" i="4"/>
  <c r="J180" i="12"/>
  <c r="K180" i="12" s="1"/>
  <c r="J179" i="12"/>
  <c r="K179" i="12" s="1"/>
  <c r="I180" i="12"/>
  <c r="T451" i="4"/>
  <c r="T1339" i="4"/>
  <c r="J2027" i="11"/>
  <c r="K2027" i="11" s="1"/>
  <c r="T1055" i="4"/>
  <c r="T1645" i="4"/>
  <c r="T1606" i="4"/>
  <c r="T1359" i="4"/>
  <c r="T1201" i="4"/>
  <c r="T979" i="4"/>
  <c r="T960" i="4"/>
  <c r="T941" i="4"/>
  <c r="T1124" i="4"/>
  <c r="R1666" i="4"/>
  <c r="T1454" i="4"/>
  <c r="L2038" i="11" a="1"/>
  <c r="L2038" i="11" s="1"/>
  <c r="O70" i="4"/>
  <c r="S70" i="4" s="1"/>
  <c r="T1605" i="4"/>
  <c r="T1358" i="4"/>
  <c r="T1200" i="4"/>
  <c r="T850" i="4"/>
  <c r="T553" i="4"/>
  <c r="T1580" i="4"/>
  <c r="T1330" i="4"/>
  <c r="T824" i="4"/>
  <c r="T809" i="4"/>
  <c r="T858" i="4"/>
  <c r="I2027" i="11"/>
  <c r="L2036" i="11" a="1"/>
  <c r="L2036" i="11" s="1"/>
  <c r="T992" i="4"/>
  <c r="O341" i="4"/>
  <c r="P341" i="4" s="1"/>
  <c r="Q341" i="4" s="1"/>
  <c r="T1604" i="4"/>
  <c r="T1357" i="4"/>
  <c r="T1089" i="4"/>
  <c r="T1703" i="4"/>
  <c r="T1537" i="4"/>
  <c r="T1553" i="4"/>
  <c r="T1507" i="4"/>
  <c r="T1463" i="4"/>
  <c r="T823" i="4"/>
  <c r="T574" i="4"/>
  <c r="T516" i="4"/>
  <c r="R488" i="4"/>
  <c r="T1447" i="4"/>
  <c r="T1517" i="4"/>
  <c r="T1122" i="4"/>
  <c r="T1642" i="4"/>
  <c r="T1477" i="4"/>
  <c r="T1235" i="4"/>
  <c r="T957" i="4"/>
  <c r="T938" i="4"/>
  <c r="T848" i="4"/>
  <c r="T1514" i="4"/>
  <c r="R1506" i="4"/>
  <c r="T1221" i="4"/>
  <c r="T1012" i="4"/>
  <c r="T822" i="4"/>
  <c r="T661" i="4"/>
  <c r="T573" i="4"/>
  <c r="T531" i="4"/>
  <c r="T515" i="4"/>
  <c r="R454" i="4"/>
  <c r="T863" i="4"/>
  <c r="T656" i="4"/>
  <c r="T1641" i="4"/>
  <c r="T1602" i="4"/>
  <c r="T1476" i="4"/>
  <c r="T1197" i="4"/>
  <c r="B330" i="4"/>
  <c r="T1400" i="4"/>
  <c r="T1100" i="4"/>
  <c r="T571" i="4"/>
  <c r="R1415" i="4"/>
  <c r="R1137" i="4"/>
  <c r="P528" i="4"/>
  <c r="B1622" i="4"/>
  <c r="B1628" i="4"/>
  <c r="B1625" i="4"/>
  <c r="B1623" i="4"/>
  <c r="B1626" i="4"/>
  <c r="B1624" i="4"/>
  <c r="B1627" i="4"/>
  <c r="N829" i="4"/>
  <c r="O829" i="4" s="1"/>
  <c r="B1621" i="4"/>
  <c r="B826" i="4"/>
  <c r="B827" i="4"/>
  <c r="B828" i="4"/>
  <c r="B777" i="4"/>
  <c r="B758" i="4"/>
  <c r="B757" i="4"/>
  <c r="B756" i="4"/>
  <c r="B775" i="4"/>
  <c r="B770" i="4"/>
  <c r="B754" i="4"/>
  <c r="B769" i="4"/>
  <c r="B768" i="4"/>
  <c r="B759" i="4"/>
  <c r="B763" i="4"/>
  <c r="B766" i="4"/>
  <c r="B765" i="4"/>
  <c r="B776" i="4"/>
  <c r="B764" i="4"/>
  <c r="B771" i="4"/>
  <c r="B755" i="4"/>
  <c r="B774" i="4"/>
  <c r="B762" i="4"/>
  <c r="B773" i="4"/>
  <c r="B761" i="4"/>
  <c r="B772" i="4"/>
  <c r="B760" i="4"/>
  <c r="B767" i="4"/>
  <c r="B753" i="4"/>
  <c r="B737" i="4"/>
  <c r="B721" i="4"/>
  <c r="B752" i="4"/>
  <c r="B736" i="4"/>
  <c r="B720" i="4"/>
  <c r="B743" i="4"/>
  <c r="B727" i="4"/>
  <c r="B742" i="4"/>
  <c r="B726" i="4"/>
  <c r="B739" i="4"/>
  <c r="B714" i="4"/>
  <c r="B738" i="4"/>
  <c r="B719" i="4"/>
  <c r="B734" i="4"/>
  <c r="B747" i="4"/>
  <c r="B730" i="4"/>
  <c r="B749" i="4"/>
  <c r="B733" i="4"/>
  <c r="B717" i="4"/>
  <c r="B748" i="4"/>
  <c r="B732" i="4"/>
  <c r="B716" i="4"/>
  <c r="B723" i="4"/>
  <c r="B722" i="4"/>
  <c r="B750" i="4"/>
  <c r="B718" i="4"/>
  <c r="B731" i="4"/>
  <c r="B746" i="4"/>
  <c r="B715" i="4"/>
  <c r="B745" i="4"/>
  <c r="B729" i="4"/>
  <c r="B744" i="4"/>
  <c r="B728" i="4"/>
  <c r="B751" i="4"/>
  <c r="B735" i="4"/>
  <c r="B713" i="4"/>
  <c r="B741" i="4"/>
  <c r="B725" i="4"/>
  <c r="B740" i="4"/>
  <c r="B724" i="4"/>
  <c r="N787" i="4"/>
  <c r="B712" i="4"/>
  <c r="B693" i="4"/>
  <c r="B690" i="4"/>
  <c r="B692" i="4"/>
  <c r="B695" i="4"/>
  <c r="B698" i="4"/>
  <c r="B700" i="4"/>
  <c r="B702" i="4"/>
  <c r="B704" i="4"/>
  <c r="B706" i="4"/>
  <c r="B708" i="4"/>
  <c r="B711" i="4"/>
  <c r="B697" i="4"/>
  <c r="B710" i="4"/>
  <c r="B691" i="4"/>
  <c r="B694" i="4"/>
  <c r="B696" i="4"/>
  <c r="B699" i="4"/>
  <c r="B701" i="4"/>
  <c r="B703" i="4"/>
  <c r="B705" i="4"/>
  <c r="B707" i="4"/>
  <c r="B709" i="4"/>
  <c r="U982" i="4"/>
  <c r="B689" i="4"/>
  <c r="B1172" i="4"/>
  <c r="B1175" i="4"/>
  <c r="B1177" i="4"/>
  <c r="B1182" i="4"/>
  <c r="B1183" i="4"/>
  <c r="B1184" i="4"/>
  <c r="B1178" i="4"/>
  <c r="B1180" i="4"/>
  <c r="B1174" i="4"/>
  <c r="B1179" i="4"/>
  <c r="B1181" i="4"/>
  <c r="B1173" i="4"/>
  <c r="B1176" i="4"/>
  <c r="T1234" i="4"/>
  <c r="O933" i="4"/>
  <c r="T933" i="4" s="1"/>
  <c r="O542" i="4"/>
  <c r="P542" i="4" s="1"/>
  <c r="N349" i="4"/>
  <c r="T349" i="4" s="1"/>
  <c r="N340" i="4"/>
  <c r="O343" i="4"/>
  <c r="S343" i="4" s="1"/>
  <c r="O121" i="4"/>
  <c r="O545" i="4"/>
  <c r="P545" i="4" s="1"/>
  <c r="Q545" i="4" s="1"/>
  <c r="O379" i="4"/>
  <c r="S379" i="4" s="1"/>
  <c r="B790" i="4"/>
  <c r="T1607" i="4"/>
  <c r="N79" i="4"/>
  <c r="B31" i="4"/>
  <c r="T1429" i="4"/>
  <c r="T1355" i="4"/>
  <c r="T956" i="4"/>
  <c r="T937" i="4"/>
  <c r="T847" i="4"/>
  <c r="P647" i="4"/>
  <c r="Q647" i="4" s="1"/>
  <c r="T1157" i="4"/>
  <c r="R480" i="4"/>
  <c r="N353" i="4"/>
  <c r="P353" i="4" s="1"/>
  <c r="N356" i="4"/>
  <c r="P356" i="4" s="1"/>
  <c r="N352" i="4"/>
  <c r="P352" i="4" s="1"/>
  <c r="N82" i="4"/>
  <c r="N78" i="4"/>
  <c r="N355" i="4"/>
  <c r="O355" i="4" s="1"/>
  <c r="S355" i="4" s="1"/>
  <c r="N351" i="4"/>
  <c r="O351" i="4" s="1"/>
  <c r="S351" i="4" s="1"/>
  <c r="N81" i="4"/>
  <c r="T552" i="4"/>
  <c r="N354" i="4"/>
  <c r="T354" i="4" s="1"/>
  <c r="N350" i="4"/>
  <c r="T350" i="4" s="1"/>
  <c r="N80" i="4"/>
  <c r="O908" i="4"/>
  <c r="P908" i="4" s="1"/>
  <c r="S439" i="4"/>
  <c r="R857" i="4"/>
  <c r="U857" i="4" s="1"/>
  <c r="O1600" i="4"/>
  <c r="S1600" i="4" s="1"/>
  <c r="T1689" i="4"/>
  <c r="T1206" i="4"/>
  <c r="T608" i="4"/>
  <c r="O1017" i="4"/>
  <c r="P1017" i="4" s="1"/>
  <c r="O1372" i="4"/>
  <c r="P1372" i="4" s="1"/>
  <c r="Q1372" i="4" s="1"/>
  <c r="O625" i="4"/>
  <c r="P625" i="4" s="1"/>
  <c r="O17" i="4"/>
  <c r="S17" i="4" s="1"/>
  <c r="T1008" i="4"/>
  <c r="T1491" i="4"/>
  <c r="O272" i="4"/>
  <c r="P272" i="4" s="1"/>
  <c r="Q272" i="4" s="1"/>
  <c r="R1538" i="4"/>
  <c r="T976" i="4"/>
  <c r="T386" i="4"/>
  <c r="R1654" i="4"/>
  <c r="O386" i="4"/>
  <c r="S386" i="4" s="1"/>
  <c r="R879" i="4"/>
  <c r="T564" i="4"/>
  <c r="B44" i="4"/>
  <c r="B657" i="4"/>
  <c r="B788" i="4"/>
  <c r="B626" i="4"/>
  <c r="B665" i="4"/>
  <c r="B1651" i="4"/>
  <c r="B661" i="4"/>
  <c r="B499" i="4"/>
  <c r="B1186" i="4"/>
  <c r="B171" i="4"/>
  <c r="B156" i="4"/>
  <c r="B1293" i="4"/>
  <c r="T423" i="4"/>
  <c r="T646" i="4"/>
  <c r="B876" i="4"/>
  <c r="B329" i="4"/>
  <c r="B200" i="4"/>
  <c r="B56" i="4"/>
  <c r="B1135" i="4"/>
  <c r="B1585" i="4"/>
  <c r="B798" i="4"/>
  <c r="B316" i="4"/>
  <c r="B536" i="4"/>
  <c r="B37" i="4"/>
  <c r="B624" i="4"/>
  <c r="B309" i="4"/>
  <c r="B481" i="4"/>
  <c r="B281" i="4"/>
  <c r="B1447" i="4"/>
  <c r="B1581" i="4"/>
  <c r="B283" i="4"/>
  <c r="B1553" i="4"/>
  <c r="B881" i="4"/>
  <c r="B808" i="4"/>
  <c r="B238" i="4"/>
  <c r="B570" i="4"/>
  <c r="B225" i="4"/>
  <c r="B297" i="4"/>
  <c r="B523" i="4"/>
  <c r="B273" i="4"/>
  <c r="T523" i="4"/>
  <c r="B575" i="4"/>
  <c r="B630" i="4"/>
  <c r="B525" i="4"/>
  <c r="B226" i="4"/>
  <c r="B217" i="4"/>
  <c r="B685" i="4"/>
  <c r="B1515" i="4"/>
  <c r="B675" i="4"/>
  <c r="B1619" i="4"/>
  <c r="B198" i="4"/>
  <c r="B589" i="4"/>
  <c r="B145" i="4"/>
  <c r="B520" i="4"/>
  <c r="B206" i="4"/>
  <c r="B535" i="4"/>
  <c r="B228" i="4"/>
  <c r="B104" i="4"/>
  <c r="B286" i="4"/>
  <c r="B534" i="4"/>
  <c r="B153" i="4"/>
  <c r="B487" i="4"/>
  <c r="B182" i="4"/>
  <c r="B515" i="4"/>
  <c r="B53" i="4"/>
  <c r="B100" i="4"/>
  <c r="B194" i="4"/>
  <c r="B512" i="4"/>
  <c r="B102" i="4"/>
  <c r="B298" i="4"/>
  <c r="B323" i="4"/>
  <c r="B677" i="4"/>
  <c r="B216" i="4"/>
  <c r="B241" i="4"/>
  <c r="B209" i="4"/>
  <c r="B272" i="4"/>
  <c r="B27" i="4"/>
  <c r="T491" i="4"/>
  <c r="B613" i="4"/>
  <c r="B1405" i="4"/>
  <c r="B310" i="4"/>
  <c r="B373" i="4"/>
  <c r="B406" i="4"/>
  <c r="B835" i="4"/>
  <c r="B32" i="4"/>
  <c r="B474" i="4"/>
  <c r="B407" i="4"/>
  <c r="B519" i="4"/>
  <c r="B14" i="4"/>
  <c r="B21" i="4"/>
  <c r="B94" i="4"/>
  <c r="B29" i="4"/>
  <c r="B483" i="4"/>
  <c r="B42" i="4"/>
  <c r="O180" i="4"/>
  <c r="S180" i="4" s="1"/>
  <c r="B1289" i="4"/>
  <c r="B468" i="4"/>
  <c r="B472" i="4"/>
  <c r="B1583" i="4"/>
  <c r="B1072" i="4"/>
  <c r="B912" i="4"/>
  <c r="B465" i="4"/>
  <c r="B797" i="4"/>
  <c r="B464" i="4"/>
  <c r="B103" i="4"/>
  <c r="B88" i="4"/>
  <c r="B186" i="4"/>
  <c r="B222" i="4"/>
  <c r="B306" i="4"/>
  <c r="B454" i="4"/>
  <c r="B106" i="4"/>
  <c r="B1009" i="4"/>
  <c r="B314" i="4"/>
  <c r="B234" i="4"/>
  <c r="B168" i="4"/>
  <c r="B564" i="4"/>
  <c r="B215" i="4"/>
  <c r="B479" i="4"/>
  <c r="B84" i="4"/>
  <c r="B266" i="4"/>
  <c r="B305" i="4"/>
  <c r="B1362" i="4"/>
  <c r="B237" i="4"/>
  <c r="B680" i="4"/>
  <c r="B1661" i="4"/>
  <c r="B229" i="4"/>
  <c r="B1332" i="4"/>
  <c r="B1331" i="4"/>
  <c r="B214" i="4"/>
  <c r="B1004" i="4"/>
  <c r="B452" i="4"/>
  <c r="B1464" i="4"/>
  <c r="B20" i="4"/>
  <c r="B440" i="4"/>
  <c r="B47" i="4"/>
  <c r="B308" i="4"/>
  <c r="B38" i="4"/>
  <c r="B396" i="4"/>
  <c r="B58" i="4"/>
  <c r="B659" i="4"/>
  <c r="B24" i="4"/>
  <c r="B203" i="4"/>
  <c r="B663" i="4"/>
  <c r="B303" i="4"/>
  <c r="B686" i="4"/>
  <c r="B224" i="4"/>
  <c r="B629" i="4"/>
  <c r="B364" i="4"/>
  <c r="B796" i="4"/>
  <c r="B285" i="4"/>
  <c r="B527" i="4"/>
  <c r="B155" i="4"/>
  <c r="B192" i="4"/>
  <c r="B40" i="4"/>
  <c r="B402" i="4"/>
  <c r="B631" i="4"/>
  <c r="B62" i="4"/>
  <c r="B400" i="4"/>
  <c r="B179" i="4"/>
  <c r="B1252" i="4"/>
  <c r="R432" i="4"/>
  <c r="T1302" i="4"/>
  <c r="B906" i="4"/>
  <c r="B1205" i="4"/>
  <c r="R1134" i="4"/>
  <c r="T964" i="4"/>
  <c r="T1667" i="4"/>
  <c r="B1677" i="4"/>
  <c r="B1747" i="4"/>
  <c r="B1185" i="4"/>
  <c r="B1486" i="4"/>
  <c r="R1512" i="4"/>
  <c r="R1200" i="4"/>
  <c r="T1311" i="4"/>
  <c r="T846" i="4"/>
  <c r="T1354" i="4"/>
  <c r="B1215" i="4"/>
  <c r="B1123" i="4"/>
  <c r="R1675" i="4"/>
  <c r="S1675" i="4" s="1"/>
  <c r="B4" i="14"/>
  <c r="B810" i="4"/>
  <c r="B1748" i="4"/>
  <c r="B945" i="4"/>
  <c r="B1132" i="4"/>
  <c r="B1298" i="4"/>
  <c r="B1258" i="4"/>
  <c r="B1012" i="4"/>
  <c r="B1549" i="4"/>
  <c r="B1578" i="4"/>
  <c r="B1532" i="4"/>
  <c r="B1722" i="4"/>
  <c r="B870" i="4"/>
  <c r="B993" i="4"/>
  <c r="B1204" i="4"/>
  <c r="B1283" i="4"/>
  <c r="B1300" i="4"/>
  <c r="B1531" i="4"/>
  <c r="B1543" i="4"/>
  <c r="B1630" i="4"/>
  <c r="B1609" i="4"/>
  <c r="B823" i="4"/>
  <c r="B926" i="4"/>
  <c r="B1280" i="4"/>
  <c r="B476" i="4"/>
  <c r="B1287" i="4"/>
  <c r="B1734" i="4"/>
  <c r="B1364" i="4"/>
  <c r="B1719" i="4"/>
  <c r="B1162" i="4"/>
  <c r="B1336" i="4"/>
  <c r="R936" i="4"/>
  <c r="T978" i="4"/>
  <c r="T1415" i="4"/>
  <c r="T1381" i="4"/>
  <c r="T1224" i="4"/>
  <c r="T1037" i="4"/>
  <c r="S990" i="4"/>
  <c r="B1556" i="4"/>
  <c r="B1539" i="4"/>
  <c r="B1076" i="4"/>
  <c r="B1541" i="4"/>
  <c r="B1648" i="4"/>
  <c r="B1703" i="4"/>
  <c r="B866" i="4"/>
  <c r="B1210" i="4"/>
  <c r="B1169" i="4"/>
  <c r="B862" i="4"/>
  <c r="B1299" i="4"/>
  <c r="B1519" i="4"/>
  <c r="B1558" i="4"/>
  <c r="B1455" i="4"/>
  <c r="B1133" i="4"/>
  <c r="B1498" i="4"/>
  <c r="B1219" i="4"/>
  <c r="B1725" i="4"/>
  <c r="B1209" i="4"/>
  <c r="B1290" i="4"/>
  <c r="B803" i="4"/>
  <c r="B1739" i="4"/>
  <c r="B1738" i="4"/>
  <c r="R1270" i="4"/>
  <c r="R1560" i="4"/>
  <c r="B1440" i="4"/>
  <c r="B1744" i="4"/>
  <c r="B905" i="4"/>
  <c r="B1099" i="4"/>
  <c r="B1073" i="4"/>
  <c r="B1548" i="4"/>
  <c r="B1342" i="4"/>
  <c r="B1535" i="4"/>
  <c r="B1136" i="4"/>
  <c r="B1376" i="4"/>
  <c r="B1554" i="4"/>
  <c r="B1552" i="4"/>
  <c r="B1537" i="4"/>
  <c r="B829" i="4"/>
  <c r="B1662" i="4"/>
  <c r="B902" i="4"/>
  <c r="B1074" i="4"/>
  <c r="B1220" i="4"/>
  <c r="B1340" i="4"/>
  <c r="B1510" i="4"/>
  <c r="B1545" i="4"/>
  <c r="B1536" i="4"/>
  <c r="B1441" i="4"/>
  <c r="B868" i="4"/>
  <c r="B825" i="4"/>
  <c r="B1712" i="4"/>
  <c r="B1011" i="4"/>
  <c r="B880" i="4"/>
  <c r="B1158" i="4"/>
  <c r="B1001" i="4"/>
  <c r="B867" i="4"/>
  <c r="B1751" i="4"/>
  <c r="B1301" i="4"/>
  <c r="B1413" i="4"/>
  <c r="B814" i="4"/>
  <c r="B802" i="4"/>
  <c r="B917" i="4"/>
  <c r="B1412" i="4"/>
  <c r="O1632" i="4"/>
  <c r="O902" i="4"/>
  <c r="T575" i="4"/>
  <c r="P66" i="4"/>
  <c r="T1479" i="4"/>
  <c r="O1358" i="4"/>
  <c r="S1358" i="4" s="1"/>
  <c r="P1237" i="4"/>
  <c r="O1117" i="4"/>
  <c r="S1117" i="4" s="1"/>
  <c r="P964" i="4"/>
  <c r="Q964" i="4" s="1"/>
  <c r="P891" i="4"/>
  <c r="Q891" i="4" s="1"/>
  <c r="O646" i="4"/>
  <c r="P646" i="4"/>
  <c r="Q646" i="4" s="1"/>
  <c r="P637" i="4"/>
  <c r="Q637" i="4" s="1"/>
  <c r="O637" i="4"/>
  <c r="O599" i="4"/>
  <c r="P599" i="4"/>
  <c r="Q599" i="4" s="1"/>
  <c r="P549" i="4"/>
  <c r="Q549" i="4" s="1"/>
  <c r="O549" i="4"/>
  <c r="P432" i="4"/>
  <c r="Q432" i="4" s="1"/>
  <c r="T432" i="4"/>
  <c r="O423" i="4"/>
  <c r="P423" i="4"/>
  <c r="Q423" i="4" s="1"/>
  <c r="B1509" i="4"/>
  <c r="B1729" i="4"/>
  <c r="B1663" i="4"/>
  <c r="B1508" i="4"/>
  <c r="B1743" i="4"/>
  <c r="B1649" i="4"/>
  <c r="B1377" i="4"/>
  <c r="B1414" i="4"/>
  <c r="B1010" i="4"/>
  <c r="B557" i="4"/>
  <c r="B1373" i="4"/>
  <c r="B1714" i="4"/>
  <c r="B15" i="4"/>
  <c r="B1372" i="4"/>
  <c r="B1700" i="4"/>
  <c r="B1586" i="4"/>
  <c r="B1222" i="4"/>
  <c r="B1491" i="4"/>
  <c r="B469" i="4"/>
  <c r="B484" i="4"/>
  <c r="B1483" i="4"/>
  <c r="B471" i="4"/>
  <c r="B1749" i="4"/>
  <c r="B1439" i="4"/>
  <c r="B162" i="4"/>
  <c r="B1540" i="4"/>
  <c r="B1463" i="4"/>
  <c r="B17" i="4"/>
  <c r="B944" i="4"/>
  <c r="B522" i="4"/>
  <c r="B1516" i="4"/>
  <c r="B363" i="4"/>
  <c r="B22" i="4"/>
  <c r="B1512" i="4"/>
  <c r="B36" i="4"/>
  <c r="B488" i="4"/>
  <c r="B1511" i="4"/>
  <c r="B1504" i="4"/>
  <c r="B660" i="4"/>
  <c r="B223" i="4"/>
  <c r="B1208" i="4"/>
  <c r="B172" i="4"/>
  <c r="B565" i="4"/>
  <c r="B197" i="4"/>
  <c r="B628" i="4"/>
  <c r="B322" i="4"/>
  <c r="B164" i="4"/>
  <c r="B582" i="4"/>
  <c r="B321" i="4"/>
  <c r="B163" i="4"/>
  <c r="B1374" i="4"/>
  <c r="B836" i="4"/>
  <c r="B513" i="4"/>
  <c r="B263" i="4"/>
  <c r="B64" i="4"/>
  <c r="B516" i="4"/>
  <c r="B289" i="4"/>
  <c r="B1754" i="4"/>
  <c r="B485" i="4"/>
  <c r="B105" i="4"/>
  <c r="B1161" i="4"/>
  <c r="B497" i="4"/>
  <c r="B679" i="4"/>
  <c r="B143" i="4"/>
  <c r="B528" i="4"/>
  <c r="B235" i="4"/>
  <c r="B619" i="4"/>
  <c r="B284" i="4"/>
  <c r="B28" i="4"/>
  <c r="B878" i="4"/>
  <c r="B367" i="4"/>
  <c r="B577" i="4"/>
  <c r="B1755" i="4"/>
  <c r="B503" i="4"/>
  <c r="B189" i="4"/>
  <c r="B361" i="4"/>
  <c r="B822" i="4"/>
  <c r="B1528" i="4"/>
  <c r="B914" i="4"/>
  <c r="B52" i="4"/>
  <c r="B576" i="4"/>
  <c r="B1707" i="4"/>
  <c r="B1689" i="4"/>
  <c r="B358" i="4"/>
  <c r="B566" i="4"/>
  <c r="R1008" i="4"/>
  <c r="T1237" i="4"/>
  <c r="T959" i="4"/>
  <c r="T1485" i="4"/>
  <c r="T1631" i="4"/>
  <c r="T1345" i="4"/>
  <c r="T936" i="4"/>
  <c r="T599" i="4"/>
  <c r="P1662" i="4"/>
  <c r="R1662" i="4"/>
  <c r="P1543" i="4"/>
  <c r="O1539" i="4"/>
  <c r="P1534" i="4"/>
  <c r="Q1534" i="4" s="1"/>
  <c r="T1534" i="4"/>
  <c r="P1554" i="4"/>
  <c r="P1161" i="4"/>
  <c r="Q1161" i="4" s="1"/>
  <c r="T1161" i="4"/>
  <c r="P1009" i="4"/>
  <c r="Q1009" i="4" s="1"/>
  <c r="P797" i="4"/>
  <c r="P793" i="4"/>
  <c r="O793" i="4"/>
  <c r="S793" i="4" s="1"/>
  <c r="O1702" i="4"/>
  <c r="U1702" i="4" s="1"/>
  <c r="P1702" i="4"/>
  <c r="Q1702" i="4" s="1"/>
  <c r="T498" i="4"/>
  <c r="P478" i="4"/>
  <c r="Q478" i="4" s="1"/>
  <c r="T478" i="4"/>
  <c r="O1686" i="4"/>
  <c r="P1686" i="4" s="1"/>
  <c r="T945" i="4"/>
  <c r="B1523" i="4"/>
  <c r="B1402" i="4"/>
  <c r="B1727" i="4"/>
  <c r="B418" i="4"/>
  <c r="B1409" i="4"/>
  <c r="B1695" i="4"/>
  <c r="B265" i="4"/>
  <c r="B174" i="4"/>
  <c r="B615" i="4"/>
  <c r="B1066" i="4"/>
  <c r="B458" i="4"/>
  <c r="B1367" i="4"/>
  <c r="B1407" i="4"/>
  <c r="B492" i="4"/>
  <c r="B359" i="4"/>
  <c r="B871" i="4"/>
  <c r="B1282" i="4"/>
  <c r="B1251" i="4"/>
  <c r="B450" i="4"/>
  <c r="B195" i="4"/>
  <c r="B466" i="4"/>
  <c r="B63" i="4"/>
  <c r="B362" i="4"/>
  <c r="B635" i="4"/>
  <c r="B107" i="4"/>
  <c r="B456" i="4"/>
  <c r="B65" i="4"/>
  <c r="B621" i="4"/>
  <c r="B997" i="4"/>
  <c r="B48" i="4"/>
  <c r="B176" i="4"/>
  <c r="B446" i="4"/>
  <c r="B682" i="4"/>
  <c r="B177" i="4"/>
  <c r="B23" i="4"/>
  <c r="B683" i="4"/>
  <c r="B188" i="4"/>
  <c r="B618" i="4"/>
  <c r="B208" i="4"/>
  <c r="B1297" i="4"/>
  <c r="B1753" i="4"/>
  <c r="B302" i="4"/>
  <c r="B623" i="4"/>
  <c r="O1670" i="4"/>
  <c r="S1670" i="4" s="1"/>
  <c r="O432" i="4"/>
  <c r="P1243" i="4"/>
  <c r="Q1243" i="4" s="1"/>
  <c r="O435" i="4"/>
  <c r="S435" i="4" s="1"/>
  <c r="O456" i="4"/>
  <c r="R1680" i="4"/>
  <c r="T1680" i="4"/>
  <c r="O85" i="4"/>
  <c r="P85" i="4" s="1"/>
  <c r="O937" i="4"/>
  <c r="R1077" i="4"/>
  <c r="R837" i="4"/>
  <c r="R1339" i="4"/>
  <c r="T563" i="4"/>
  <c r="R1505" i="4"/>
  <c r="T955" i="4"/>
  <c r="T1681" i="4"/>
  <c r="T1424" i="4"/>
  <c r="O67" i="4"/>
  <c r="P67" i="4" s="1"/>
  <c r="O1238" i="4"/>
  <c r="T1238" i="4"/>
  <c r="P1197" i="4"/>
  <c r="Q1197" i="4" s="1"/>
  <c r="R1197" i="4"/>
  <c r="O1147" i="4"/>
  <c r="P1087" i="4"/>
  <c r="Q1087" i="4" s="1"/>
  <c r="T1087" i="4"/>
  <c r="O1047" i="4"/>
  <c r="P851" i="4"/>
  <c r="O851" i="4"/>
  <c r="S851" i="4" s="1"/>
  <c r="P550" i="4"/>
  <c r="Q550" i="4" s="1"/>
  <c r="T550" i="4"/>
  <c r="R1059" i="4"/>
  <c r="R1485" i="4"/>
  <c r="S1485" i="4" s="1"/>
  <c r="R1046" i="4"/>
  <c r="R863" i="4"/>
  <c r="R1433" i="4"/>
  <c r="R1381" i="4"/>
  <c r="R487" i="4"/>
  <c r="T1705" i="4"/>
  <c r="T1046" i="4"/>
  <c r="T1103" i="4"/>
  <c r="T1261" i="4"/>
  <c r="T837" i="4"/>
  <c r="T891" i="4"/>
  <c r="T1328" i="4"/>
  <c r="O230" i="4"/>
  <c r="U230" i="4" s="1"/>
  <c r="P387" i="4"/>
  <c r="O1385" i="4"/>
  <c r="S1385" i="4" s="1"/>
  <c r="T1155" i="4"/>
  <c r="R1463" i="4"/>
  <c r="R1524" i="4"/>
  <c r="B1610" i="4"/>
  <c r="T814" i="4"/>
  <c r="B1490" i="4"/>
  <c r="B415" i="4"/>
  <c r="A51" i="12"/>
  <c r="B506" i="4"/>
  <c r="B144" i="4"/>
  <c r="B274" i="4"/>
  <c r="B1616" i="4"/>
  <c r="B442" i="4"/>
  <c r="B175" i="4"/>
  <c r="B211" i="4"/>
  <c r="B207" i="4"/>
  <c r="B1731" i="4"/>
  <c r="B877" i="4"/>
  <c r="B1454" i="4"/>
  <c r="B901" i="4"/>
  <c r="B1650" i="4"/>
  <c r="B411" i="4"/>
  <c r="B913" i="4"/>
  <c r="B1127" i="4"/>
  <c r="B1520" i="4"/>
  <c r="B1122" i="4"/>
  <c r="B96" i="4"/>
  <c r="B311" i="4"/>
  <c r="B607" i="4"/>
  <c r="B98" i="4"/>
  <c r="B312" i="4"/>
  <c r="B524" i="4"/>
  <c r="B792" i="4"/>
  <c r="B183" i="4"/>
  <c r="B320" i="4"/>
  <c r="B300" i="4"/>
  <c r="B684" i="4"/>
  <c r="B963" i="4"/>
  <c r="B1401" i="4"/>
  <c r="B45" i="4"/>
  <c r="B193" i="4"/>
  <c r="B365" i="4"/>
  <c r="B568" i="4"/>
  <c r="B46" i="4"/>
  <c r="B220" i="4"/>
  <c r="B366" i="4"/>
  <c r="B569" i="4"/>
  <c r="B60" i="4"/>
  <c r="B61" i="4"/>
  <c r="B477" i="4"/>
  <c r="B813" i="4"/>
  <c r="B414" i="4"/>
  <c r="B824" i="4"/>
  <c r="B1223" i="4"/>
  <c r="B1752" i="4"/>
  <c r="B181" i="4"/>
  <c r="B317" i="4"/>
  <c r="B531" i="4"/>
  <c r="B55" i="4"/>
  <c r="B201" i="4"/>
  <c r="B318" i="4"/>
  <c r="B574" i="4"/>
  <c r="B43" i="4"/>
  <c r="B191" i="4"/>
  <c r="B489" i="4"/>
  <c r="B315" i="4"/>
  <c r="B1103" i="4"/>
  <c r="B1450" i="4"/>
  <c r="B138" i="4"/>
  <c r="B269" i="4"/>
  <c r="B462" i="4"/>
  <c r="B666" i="4"/>
  <c r="B142" i="4"/>
  <c r="B271" i="4"/>
  <c r="B491" i="4"/>
  <c r="B667" i="4"/>
  <c r="B178" i="4"/>
  <c r="B339" i="4"/>
  <c r="B794" i="4"/>
  <c r="B292" i="4"/>
  <c r="B670" i="4"/>
  <c r="B918" i="4"/>
  <c r="B1379" i="4"/>
  <c r="B287" i="4"/>
  <c r="B514" i="4"/>
  <c r="B475" i="4"/>
  <c r="B1260" i="4"/>
  <c r="B338" i="4"/>
  <c r="B1410" i="4"/>
  <c r="B1446" i="4"/>
  <c r="B1221" i="4"/>
  <c r="B664" i="4"/>
  <c r="B470" i="4"/>
  <c r="B1688" i="4"/>
  <c r="B1462" i="4"/>
  <c r="B678" i="4"/>
  <c r="B1438" i="4"/>
  <c r="B357" i="4"/>
  <c r="B1035" i="4"/>
  <c r="B1465" i="4"/>
  <c r="B1013" i="4"/>
  <c r="B1524" i="4"/>
  <c r="B625" i="4"/>
  <c r="B1442" i="4"/>
  <c r="B1036" i="4"/>
  <c r="B1580" i="4"/>
  <c r="B533" i="4"/>
  <c r="B1678" i="4"/>
  <c r="B1217" i="4"/>
  <c r="B1746" i="4"/>
  <c r="B530" i="4"/>
  <c r="B879" i="4"/>
  <c r="B1288" i="4"/>
  <c r="B509" i="4"/>
  <c r="B1497" i="4"/>
  <c r="B1715" i="4"/>
  <c r="B1343" i="4"/>
  <c r="B1501" i="4"/>
  <c r="B1745" i="4"/>
  <c r="B1547" i="4"/>
  <c r="B1502" i="4"/>
  <c r="B538" i="4"/>
  <c r="B1166" i="4"/>
  <c r="B282" i="4"/>
  <c r="B1278" i="4"/>
  <c r="B1589" i="4"/>
  <c r="B1155" i="4"/>
  <c r="B290" i="4"/>
  <c r="B1284" i="4"/>
  <c r="B1675" i="4"/>
  <c r="B1121" i="4"/>
  <c r="B296" i="4"/>
  <c r="B1398" i="4"/>
  <c r="B3" i="14"/>
  <c r="A100" i="12"/>
  <c r="O175" i="4"/>
  <c r="S175" i="4" s="1"/>
  <c r="P983" i="4"/>
  <c r="Q983" i="4" s="1"/>
  <c r="R983" i="4"/>
  <c r="O125" i="4"/>
  <c r="P958" i="4"/>
  <c r="T958" i="4"/>
  <c r="O556" i="4"/>
  <c r="S556" i="4" s="1"/>
  <c r="T556" i="4"/>
  <c r="P1575" i="4"/>
  <c r="O1679" i="4"/>
  <c r="R1679" i="4"/>
  <c r="T1679" i="4"/>
  <c r="R464" i="4"/>
  <c r="R1454" i="4"/>
  <c r="R1650" i="4"/>
  <c r="T455" i="4"/>
  <c r="R452" i="4"/>
  <c r="T1644" i="4"/>
  <c r="T1560" i="4"/>
  <c r="T1434" i="4"/>
  <c r="T1243" i="4"/>
  <c r="T1245" i="4"/>
  <c r="T486" i="4"/>
  <c r="T567" i="4"/>
  <c r="O1640" i="4"/>
  <c r="P1573" i="4"/>
  <c r="P1315" i="4"/>
  <c r="T1315" i="4"/>
  <c r="O1261" i="4"/>
  <c r="P1090" i="4"/>
  <c r="T1090" i="4"/>
  <c r="O1077" i="4"/>
  <c r="T1077" i="4"/>
  <c r="P1050" i="4"/>
  <c r="O846" i="4"/>
  <c r="P846" i="4"/>
  <c r="Q846" i="4" s="1"/>
  <c r="O590" i="4"/>
  <c r="T590" i="4"/>
  <c r="R1327" i="4"/>
  <c r="R823" i="4"/>
  <c r="R1058" i="4"/>
  <c r="U1058" i="4" s="1"/>
  <c r="R1587" i="4"/>
  <c r="R1706" i="4"/>
  <c r="S1706" i="4" s="1"/>
  <c r="R1652" i="4"/>
  <c r="R1403" i="4"/>
  <c r="R1245" i="4"/>
  <c r="U1245" i="4" s="1"/>
  <c r="T1445" i="4"/>
  <c r="T1691" i="4"/>
  <c r="T1113" i="4"/>
  <c r="T1233" i="4"/>
  <c r="R657" i="4"/>
  <c r="T502" i="4"/>
  <c r="T1007" i="4"/>
  <c r="T1196" i="4"/>
  <c r="B1207" i="4"/>
  <c r="O1112" i="4"/>
  <c r="S1112" i="4" s="1"/>
  <c r="O1016" i="4"/>
  <c r="P1016" i="4" s="1"/>
  <c r="O368" i="4"/>
  <c r="P368" i="4" s="1"/>
  <c r="Q368" i="4" s="1"/>
  <c r="O1042" i="4"/>
  <c r="P1042" i="4" s="1"/>
  <c r="Q1042" i="4" s="1"/>
  <c r="B1522" i="4"/>
  <c r="N669" i="4"/>
  <c r="B1489" i="4"/>
  <c r="O930" i="4"/>
  <c r="S930" i="4" s="1"/>
  <c r="B1669" i="4"/>
  <c r="B1378" i="4"/>
  <c r="B1487" i="4"/>
  <c r="B1061" i="4"/>
  <c r="B1704" i="4"/>
  <c r="B869" i="4"/>
  <c r="B1652" i="4"/>
  <c r="B1706" i="4"/>
  <c r="B1292" i="4"/>
  <c r="B1485" i="4"/>
  <c r="B1683" i="4"/>
  <c r="B1017" i="4"/>
  <c r="B1449" i="4"/>
  <c r="B1363" i="4"/>
  <c r="B924" i="4"/>
  <c r="B1660" i="4"/>
  <c r="B817" i="4"/>
  <c r="B1495" i="4"/>
  <c r="R1537" i="4"/>
  <c r="R1674" i="4"/>
  <c r="R1705" i="4"/>
  <c r="T1342" i="4"/>
  <c r="R1488" i="4"/>
  <c r="T859" i="4"/>
  <c r="T1156" i="4"/>
  <c r="T984" i="4"/>
  <c r="T1131" i="4"/>
  <c r="T1611" i="4"/>
  <c r="T1058" i="4"/>
  <c r="R1207" i="4"/>
  <c r="T857" i="4"/>
  <c r="T916" i="4"/>
  <c r="T1448" i="4"/>
  <c r="B1656" i="4"/>
  <c r="B1157" i="4"/>
  <c r="B1692" i="4"/>
  <c r="B1717" i="4"/>
  <c r="B1255" i="4"/>
  <c r="B908" i="4"/>
  <c r="B922" i="4"/>
  <c r="B1403" i="4"/>
  <c r="R1320" i="4"/>
  <c r="T1546" i="4"/>
  <c r="T1509" i="4"/>
  <c r="T983" i="4"/>
  <c r="T1587" i="4"/>
  <c r="T1211" i="4"/>
  <c r="T1320" i="4"/>
  <c r="T1279" i="4"/>
  <c r="T1284" i="4"/>
  <c r="O859" i="4"/>
  <c r="S859" i="4" s="1"/>
  <c r="T1619" i="4"/>
  <c r="T1280" i="4"/>
  <c r="T658" i="4"/>
  <c r="P1643" i="4"/>
  <c r="T1643" i="4"/>
  <c r="P914" i="4"/>
  <c r="Q914" i="4" s="1"/>
  <c r="O914" i="4"/>
  <c r="P1323" i="4"/>
  <c r="Q1323" i="4" s="1"/>
  <c r="T1323" i="4"/>
  <c r="P1585" i="4"/>
  <c r="P1549" i="4"/>
  <c r="T1549" i="4"/>
  <c r="P1508" i="4"/>
  <c r="T1508" i="4"/>
  <c r="P661" i="4"/>
  <c r="O582" i="4"/>
  <c r="A105" i="12"/>
  <c r="B502" i="4"/>
  <c r="B903" i="4"/>
  <c r="B1611" i="4"/>
  <c r="B1445" i="4"/>
  <c r="B394" i="4"/>
  <c r="B1671" i="4"/>
  <c r="B1253" i="4"/>
  <c r="B26" i="4"/>
  <c r="B1339" i="4"/>
  <c r="B1681" i="4"/>
  <c r="B833" i="4"/>
  <c r="B609" i="4"/>
  <c r="B1710" i="4"/>
  <c r="B399" i="4"/>
  <c r="B1443" i="4"/>
  <c r="B1125" i="4"/>
  <c r="B873" i="4"/>
  <c r="B1690" i="4"/>
  <c r="B1366" i="4"/>
  <c r="B1732" i="4"/>
  <c r="B1068" i="4"/>
  <c r="B863" i="4"/>
  <c r="B1505" i="4"/>
  <c r="B1248" i="4"/>
  <c r="B1018" i="4"/>
  <c r="B1214" i="4"/>
  <c r="B559" i="4"/>
  <c r="B199" i="4"/>
  <c r="B480" i="4"/>
  <c r="B688" i="4"/>
  <c r="T1248" i="4"/>
  <c r="T1378" i="4"/>
  <c r="O147" i="4"/>
  <c r="S147" i="4" s="1"/>
  <c r="R1248" i="4"/>
  <c r="R984" i="4"/>
  <c r="T1538" i="4"/>
  <c r="T914" i="4"/>
  <c r="T1283" i="4"/>
  <c r="T657" i="4"/>
  <c r="R836" i="4"/>
  <c r="P464" i="4"/>
  <c r="O240" i="4"/>
  <c r="O192" i="4"/>
  <c r="O806" i="4"/>
  <c r="P806" i="4" s="1"/>
  <c r="O91" i="4"/>
  <c r="P91" i="4" s="1"/>
  <c r="P1150" i="4"/>
  <c r="O1191" i="4"/>
  <c r="S1191" i="4" s="1"/>
  <c r="O1375" i="4"/>
  <c r="P1375" i="4" s="1"/>
  <c r="O94" i="4"/>
  <c r="S94" i="4" s="1"/>
  <c r="O1724" i="4"/>
  <c r="O1127" i="4"/>
  <c r="S1127" i="4" s="1"/>
  <c r="B1249" i="4"/>
  <c r="B1708" i="4"/>
  <c r="R822" i="4"/>
  <c r="B857" i="4"/>
  <c r="T612" i="4"/>
  <c r="R1736" i="4"/>
  <c r="P1099" i="4"/>
  <c r="Q1099" i="4" s="1"/>
  <c r="O464" i="4"/>
  <c r="S464" i="4" s="1"/>
  <c r="B1720" i="4"/>
  <c r="R1581" i="4"/>
  <c r="O483" i="4"/>
  <c r="S483" i="4" s="1"/>
  <c r="O1011" i="4"/>
  <c r="S1011" i="4" s="1"/>
  <c r="T1011" i="4"/>
  <c r="O570" i="4"/>
  <c r="S570" i="4" s="1"/>
  <c r="P533" i="4"/>
  <c r="O533" i="4"/>
  <c r="S533" i="4" s="1"/>
  <c r="P521" i="4"/>
  <c r="T521" i="4"/>
  <c r="P517" i="4"/>
  <c r="O517" i="4"/>
  <c r="S517" i="4" s="1"/>
  <c r="P489" i="4"/>
  <c r="R489" i="4"/>
  <c r="U489" i="4" s="1"/>
  <c r="C489" i="4" s="1"/>
  <c r="T484" i="4"/>
  <c r="O1513" i="4"/>
  <c r="S1513" i="4" s="1"/>
  <c r="T1513" i="4"/>
  <c r="O1331" i="4"/>
  <c r="S1331" i="4" s="1"/>
  <c r="P569" i="4"/>
  <c r="O569" i="4"/>
  <c r="T488" i="4"/>
  <c r="O488" i="4"/>
  <c r="O448" i="4"/>
  <c r="S448" i="4" s="1"/>
  <c r="P448" i="4"/>
  <c r="Q448" i="4" s="1"/>
  <c r="B1459" i="4"/>
  <c r="B1538" i="4"/>
  <c r="B1296" i="4"/>
  <c r="B1218" i="4"/>
  <c r="B920" i="4"/>
  <c r="B1365" i="4"/>
  <c r="B1691" i="4"/>
  <c r="B457" i="4"/>
  <c r="B1165" i="4"/>
  <c r="B669" i="4"/>
  <c r="B1457" i="4"/>
  <c r="B1726" i="4"/>
  <c r="B1408" i="4"/>
  <c r="B1281" i="4"/>
  <c r="B1682" i="4"/>
  <c r="B820" i="4"/>
  <c r="B1334" i="4"/>
  <c r="B486" i="4"/>
  <c r="B1128" i="4"/>
  <c r="B1285" i="4"/>
  <c r="B1008" i="4"/>
  <c r="B395" i="4"/>
  <c r="B1279" i="4"/>
  <c r="B1005" i="4"/>
  <c r="B1686" i="4"/>
  <c r="B1713" i="4"/>
  <c r="B371" i="4"/>
  <c r="B1212" i="4"/>
  <c r="B360" i="4"/>
  <c r="B671" i="4"/>
  <c r="B1666" i="4"/>
  <c r="B1654" i="4"/>
  <c r="B1525" i="4"/>
  <c r="B1493" i="4"/>
  <c r="B87" i="4"/>
  <c r="B1444" i="4"/>
  <c r="P449" i="4"/>
  <c r="Q449" i="4" s="1"/>
  <c r="T449" i="4"/>
  <c r="O1478" i="4"/>
  <c r="S1478" i="4" s="1"/>
  <c r="T1478" i="4"/>
  <c r="O1397" i="4"/>
  <c r="S1397" i="4" s="1"/>
  <c r="P1006" i="4"/>
  <c r="Q1006" i="4" s="1"/>
  <c r="P1356" i="4"/>
  <c r="T1356" i="4"/>
  <c r="P1313" i="4"/>
  <c r="T1313" i="4"/>
  <c r="O1272" i="4"/>
  <c r="S1272" i="4" s="1"/>
  <c r="P1239" i="4"/>
  <c r="T1239" i="4"/>
  <c r="R670" i="4"/>
  <c r="R1690" i="4"/>
  <c r="U1690" i="4" s="1"/>
  <c r="A175" i="12"/>
  <c r="T1488" i="4"/>
  <c r="O974" i="4"/>
  <c r="O968" i="4"/>
  <c r="P968" i="4" s="1"/>
  <c r="O940" i="4"/>
  <c r="S940" i="4" s="1"/>
  <c r="T940" i="4"/>
  <c r="O1425" i="4"/>
  <c r="T1425" i="4"/>
  <c r="O1201" i="4"/>
  <c r="S1201" i="4" s="1"/>
  <c r="R1201" i="4"/>
  <c r="P651" i="4"/>
  <c r="O651" i="4"/>
  <c r="S651" i="4" s="1"/>
  <c r="P600" i="4"/>
  <c r="Q600" i="4" s="1"/>
  <c r="P554" i="4"/>
  <c r="T554" i="4"/>
  <c r="O433" i="4"/>
  <c r="P433" i="4"/>
  <c r="Q433" i="4" s="1"/>
  <c r="A58" i="12"/>
  <c r="O441" i="4"/>
  <c r="O600" i="4"/>
  <c r="P1312" i="4"/>
  <c r="Q1312" i="4" s="1"/>
  <c r="R1544" i="4"/>
  <c r="T1666" i="4"/>
  <c r="T1451" i="4"/>
  <c r="T1437" i="4"/>
  <c r="T1036" i="4"/>
  <c r="R1100" i="4"/>
  <c r="T851" i="4"/>
  <c r="T503" i="4"/>
  <c r="T974" i="4"/>
  <c r="R455" i="4"/>
  <c r="T1453" i="4"/>
  <c r="T1660" i="4"/>
  <c r="O219" i="4"/>
  <c r="S219" i="4" s="1"/>
  <c r="O149" i="4"/>
  <c r="S149" i="4" s="1"/>
  <c r="T1202" i="4"/>
  <c r="R1202" i="4"/>
  <c r="P852" i="4"/>
  <c r="T852" i="4"/>
  <c r="P648" i="4"/>
  <c r="T605" i="4"/>
  <c r="O1305" i="4"/>
  <c r="P1305" i="4" s="1"/>
  <c r="B859" i="4"/>
  <c r="A106" i="12"/>
  <c r="T1515" i="4"/>
  <c r="T1289" i="4"/>
  <c r="O184" i="4"/>
  <c r="P184" i="4" s="1"/>
  <c r="O1225" i="4"/>
  <c r="T1579" i="4"/>
  <c r="O1215" i="4"/>
  <c r="P1215" i="4" s="1"/>
  <c r="S387" i="4"/>
  <c r="O1568" i="4"/>
  <c r="P1568" i="4" s="1"/>
  <c r="Q1568" i="4" s="1"/>
  <c r="O1348" i="4"/>
  <c r="P1348" i="4" s="1"/>
  <c r="T1584" i="4"/>
  <c r="T659" i="4"/>
  <c r="T1649" i="4"/>
  <c r="T816" i="4"/>
  <c r="T525" i="4"/>
  <c r="T456" i="4"/>
  <c r="T1699" i="4"/>
  <c r="T1544" i="4"/>
  <c r="O1737" i="4"/>
  <c r="S1737" i="4" s="1"/>
  <c r="O509" i="4"/>
  <c r="P570" i="4"/>
  <c r="O1337" i="4"/>
  <c r="P1337" i="4" s="1"/>
  <c r="P385" i="4"/>
  <c r="Q385" i="4" s="1"/>
  <c r="O554" i="4"/>
  <c r="S554" i="4" s="1"/>
  <c r="P896" i="4"/>
  <c r="P1570" i="4"/>
  <c r="Q1570" i="4" s="1"/>
  <c r="P556" i="4"/>
  <c r="O1472" i="4"/>
  <c r="P1472" i="4" s="1"/>
  <c r="Q1472" i="4" s="1"/>
  <c r="O1636" i="4"/>
  <c r="B1667" i="4"/>
  <c r="R1649" i="4"/>
  <c r="R1535" i="4"/>
  <c r="A108" i="12"/>
  <c r="R1491" i="4"/>
  <c r="T489" i="4"/>
  <c r="T533" i="4"/>
  <c r="T1125" i="4"/>
  <c r="T1260" i="4"/>
  <c r="T1249" i="4"/>
  <c r="T1556" i="4"/>
  <c r="T1380" i="4"/>
  <c r="P855" i="4"/>
  <c r="Q855" i="4" s="1"/>
  <c r="O800" i="4"/>
  <c r="S800" i="4" s="1"/>
  <c r="O525" i="4"/>
  <c r="S525" i="4" s="1"/>
  <c r="O1531" i="4"/>
  <c r="T1531" i="4" s="1"/>
  <c r="O1496" i="4"/>
  <c r="S1496" i="4" s="1"/>
  <c r="O630" i="4"/>
  <c r="S630" i="4" s="1"/>
  <c r="O618" i="4"/>
  <c r="R618" i="4" s="1"/>
  <c r="U618" i="4" s="1"/>
  <c r="O233" i="4"/>
  <c r="B668" i="4"/>
  <c r="O92" i="4"/>
  <c r="S92" i="4" s="1"/>
  <c r="P437" i="4"/>
  <c r="O604" i="4"/>
  <c r="S604" i="4" s="1"/>
  <c r="O847" i="4"/>
  <c r="P956" i="4"/>
  <c r="Q956" i="4" s="1"/>
  <c r="P439" i="4"/>
  <c r="P1722" i="4"/>
  <c r="Q1722" i="4" s="1"/>
  <c r="P1647" i="4"/>
  <c r="T1647" i="4"/>
  <c r="O1604" i="4"/>
  <c r="S1604" i="4" s="1"/>
  <c r="O1576" i="4"/>
  <c r="S1576" i="4" s="1"/>
  <c r="O1361" i="4"/>
  <c r="S1361" i="4" s="1"/>
  <c r="P1361" i="4"/>
  <c r="O1264" i="4"/>
  <c r="P1264" i="4" s="1"/>
  <c r="T1199" i="4"/>
  <c r="R1199" i="4"/>
  <c r="O1089" i="4"/>
  <c r="S1089" i="4" s="1"/>
  <c r="O1053" i="4"/>
  <c r="S1053" i="4" s="1"/>
  <c r="P1053" i="4"/>
  <c r="T849" i="4"/>
  <c r="P1478" i="4"/>
  <c r="O1469" i="4"/>
  <c r="P1469" i="4" s="1"/>
  <c r="T1462" i="4"/>
  <c r="R1462" i="4"/>
  <c r="P788" i="4"/>
  <c r="Q788" i="4" s="1"/>
  <c r="P666" i="4"/>
  <c r="O666" i="4"/>
  <c r="S666" i="4" s="1"/>
  <c r="P487" i="4"/>
  <c r="Q487" i="4" s="1"/>
  <c r="O487" i="4"/>
  <c r="T487" i="4"/>
  <c r="O463" i="4"/>
  <c r="S463" i="4" s="1"/>
  <c r="R463" i="4"/>
  <c r="O1697" i="4"/>
  <c r="S1697" i="4" s="1"/>
  <c r="P1697" i="4"/>
  <c r="Q1697" i="4" s="1"/>
  <c r="P650" i="4"/>
  <c r="O661" i="4"/>
  <c r="A67" i="12"/>
  <c r="A97" i="12"/>
  <c r="A148" i="12"/>
  <c r="B1701" i="4"/>
  <c r="B995" i="4"/>
  <c r="A35" i="12"/>
  <c r="A115" i="12"/>
  <c r="A41" i="12"/>
  <c r="A90" i="12"/>
  <c r="B1702" i="4"/>
  <c r="B1697" i="4"/>
  <c r="B855" i="4"/>
  <c r="B1164" i="4"/>
  <c r="B907" i="4"/>
  <c r="B1655" i="4"/>
  <c r="B493" i="4"/>
  <c r="B1326" i="4"/>
  <c r="B1250" i="4"/>
  <c r="B1399" i="4"/>
  <c r="B1368" i="4"/>
  <c r="B1484" i="4"/>
  <c r="B1257" i="4"/>
  <c r="B50" i="4"/>
  <c r="P1062" i="4"/>
  <c r="Q1062" i="4" s="1"/>
  <c r="R1062" i="4"/>
  <c r="O650" i="4"/>
  <c r="S650" i="4" s="1"/>
  <c r="P602" i="4"/>
  <c r="O602" i="4"/>
  <c r="S602" i="4" s="1"/>
  <c r="O552" i="4"/>
  <c r="S552" i="4" s="1"/>
  <c r="R1280" i="4"/>
  <c r="T1652" i="4"/>
  <c r="T1706" i="4"/>
  <c r="T1554" i="4"/>
  <c r="T1675" i="4"/>
  <c r="O100" i="4"/>
  <c r="U100" i="4" s="1"/>
  <c r="R1559" i="4"/>
  <c r="O521" i="4"/>
  <c r="S521" i="4" s="1"/>
  <c r="O472" i="4"/>
  <c r="O999" i="4"/>
  <c r="U999" i="4" s="1"/>
  <c r="P1131" i="4"/>
  <c r="Q1131" i="4" s="1"/>
  <c r="O1068" i="4"/>
  <c r="O51" i="4"/>
  <c r="S51" i="4" s="1"/>
  <c r="O1562" i="4"/>
  <c r="S1562" i="4" s="1"/>
  <c r="O925" i="4"/>
  <c r="U925" i="4" s="1"/>
  <c r="P476" i="4"/>
  <c r="Q476" i="4" s="1"/>
  <c r="O476" i="4"/>
  <c r="O836" i="4"/>
  <c r="T836" i="4"/>
  <c r="O670" i="4"/>
  <c r="P670" i="4"/>
  <c r="Q670" i="4" s="1"/>
  <c r="O537" i="4"/>
  <c r="S537" i="4" s="1"/>
  <c r="P537" i="4"/>
  <c r="P513" i="4"/>
  <c r="O513" i="4"/>
  <c r="S513" i="4" s="1"/>
  <c r="P858" i="4"/>
  <c r="Q858" i="4" s="1"/>
  <c r="O858" i="4"/>
  <c r="P1285" i="4"/>
  <c r="Q1285" i="4" s="1"/>
  <c r="T1285" i="4"/>
  <c r="P1654" i="4"/>
  <c r="Q1654" i="4" s="1"/>
  <c r="O1654" i="4"/>
  <c r="P1487" i="4"/>
  <c r="Q1487" i="4" s="1"/>
  <c r="T1487" i="4"/>
  <c r="O459" i="4"/>
  <c r="P459" i="4" s="1"/>
  <c r="O228" i="4"/>
  <c r="O202" i="4"/>
  <c r="O1595" i="4"/>
  <c r="O1471" i="4"/>
  <c r="P1471" i="4" s="1"/>
  <c r="Q1471" i="4" s="1"/>
  <c r="P1234" i="4"/>
  <c r="Q1234" i="4" s="1"/>
  <c r="O1234" i="4"/>
  <c r="O892" i="4"/>
  <c r="P892" i="4"/>
  <c r="Q892" i="4" s="1"/>
  <c r="R1449" i="4"/>
  <c r="U1449" i="4" s="1"/>
  <c r="R1681" i="4"/>
  <c r="T1009" i="4"/>
  <c r="T1539" i="4"/>
  <c r="T1133" i="4"/>
  <c r="T1748" i="4"/>
  <c r="T1559" i="4"/>
  <c r="T878" i="4"/>
  <c r="P456" i="4"/>
  <c r="Q456" i="4" s="1"/>
  <c r="O529" i="4"/>
  <c r="S529" i="4" s="1"/>
  <c r="P925" i="4"/>
  <c r="Q925" i="4" s="1"/>
  <c r="O1300" i="4"/>
  <c r="S1300" i="4" s="1"/>
  <c r="P1363" i="4"/>
  <c r="Q1363" i="4" s="1"/>
  <c r="O1212" i="4"/>
  <c r="O1067" i="4"/>
  <c r="P1067" i="4" s="1"/>
  <c r="O1692" i="4"/>
  <c r="O1634" i="4"/>
  <c r="O1303" i="4"/>
  <c r="O1195" i="4"/>
  <c r="S1195" i="4" s="1"/>
  <c r="O1040" i="4"/>
  <c r="P1040" i="4" s="1"/>
  <c r="T1674" i="4"/>
  <c r="T1301" i="4"/>
  <c r="T1436" i="4"/>
  <c r="T1654" i="4"/>
  <c r="T1486" i="4"/>
  <c r="T1651" i="4"/>
  <c r="T1690" i="4"/>
  <c r="T1209" i="4"/>
  <c r="T610" i="4"/>
  <c r="T901" i="4"/>
  <c r="R589" i="4"/>
  <c r="O1617" i="4"/>
  <c r="P1617" i="4" s="1"/>
  <c r="O1162" i="4"/>
  <c r="S1162" i="4" s="1"/>
  <c r="O1126" i="4"/>
  <c r="P1126" i="4" s="1"/>
  <c r="Q1126" i="4" s="1"/>
  <c r="O139" i="4"/>
  <c r="P435" i="4"/>
  <c r="T815" i="4"/>
  <c r="P799" i="4"/>
  <c r="Q799" i="4" s="1"/>
  <c r="O799" i="4"/>
  <c r="T572" i="4"/>
  <c r="T522" i="4"/>
  <c r="P522" i="4"/>
  <c r="P485" i="4"/>
  <c r="O485" i="4"/>
  <c r="S485" i="4" s="1"/>
  <c r="P462" i="4"/>
  <c r="Q462" i="4" s="1"/>
  <c r="O462" i="4"/>
  <c r="O453" i="4"/>
  <c r="S453" i="4" s="1"/>
  <c r="R453" i="4"/>
  <c r="P453" i="4"/>
  <c r="N421" i="4"/>
  <c r="T421" i="4" s="1"/>
  <c r="N396" i="4"/>
  <c r="T396" i="4" s="1"/>
  <c r="N21" i="4"/>
  <c r="O21" i="4" s="1"/>
  <c r="N365" i="4"/>
  <c r="N361" i="4"/>
  <c r="O361" i="4" s="1"/>
  <c r="N321" i="4"/>
  <c r="N317" i="4"/>
  <c r="N313" i="4"/>
  <c r="N311" i="4"/>
  <c r="R311" i="4" s="1"/>
  <c r="N307" i="4"/>
  <c r="P307" i="4" s="1"/>
  <c r="N302" i="4"/>
  <c r="N298" i="4"/>
  <c r="N294" i="4"/>
  <c r="T294" i="4" s="1"/>
  <c r="N329" i="4"/>
  <c r="N62" i="4"/>
  <c r="O62" i="4" s="1"/>
  <c r="N58" i="4"/>
  <c r="O58" i="4" s="1"/>
  <c r="S58" i="4" s="1"/>
  <c r="N45" i="4"/>
  <c r="P45" i="4" s="1"/>
  <c r="N41" i="4"/>
  <c r="B75" i="4"/>
  <c r="B80" i="4"/>
  <c r="B81" i="4"/>
  <c r="B543" i="4"/>
  <c r="B258" i="4"/>
  <c r="B91" i="4"/>
  <c r="A102" i="12"/>
  <c r="A55" i="12"/>
  <c r="A124" i="12"/>
  <c r="A44" i="12"/>
  <c r="A111" i="12"/>
  <c r="A13" i="12"/>
  <c r="A83" i="12"/>
  <c r="A152" i="12"/>
  <c r="A54" i="12"/>
  <c r="A123" i="12"/>
  <c r="A23" i="12"/>
  <c r="A93" i="12"/>
  <c r="A171" i="12"/>
  <c r="A66" i="12"/>
  <c r="A133" i="12"/>
  <c r="A33" i="12"/>
  <c r="A104" i="12"/>
  <c r="A6" i="12"/>
  <c r="A76" i="12"/>
  <c r="A144" i="12"/>
  <c r="A47" i="12"/>
  <c r="A114" i="12"/>
  <c r="A16" i="12"/>
  <c r="A86" i="12"/>
  <c r="A156" i="12"/>
  <c r="A57" i="12"/>
  <c r="A126" i="12"/>
  <c r="A26" i="12"/>
  <c r="A96" i="12"/>
  <c r="A174" i="12"/>
  <c r="A69" i="12"/>
  <c r="A138" i="12"/>
  <c r="A36" i="12"/>
  <c r="A107" i="12"/>
  <c r="A9" i="12"/>
  <c r="A79" i="12"/>
  <c r="A147" i="12"/>
  <c r="A50" i="12"/>
  <c r="A118" i="12"/>
  <c r="B304" i="4"/>
  <c r="B1676" i="4"/>
  <c r="B1577" i="4"/>
  <c r="B1673" i="4"/>
  <c r="B1730" i="4"/>
  <c r="B856" i="4"/>
  <c r="B800" i="4"/>
  <c r="B1670" i="4"/>
  <c r="B1100" i="4"/>
  <c r="B267" i="4"/>
  <c r="B1335" i="4"/>
  <c r="B417" i="4"/>
  <c r="B25" i="4"/>
  <c r="B1160" i="4"/>
  <c r="B264" i="4"/>
  <c r="B1328" i="4"/>
  <c r="B326" i="4"/>
  <c r="B1582" i="4"/>
  <c r="B1718" i="4"/>
  <c r="B1521" i="4"/>
  <c r="B560" i="4"/>
  <c r="B405" i="4"/>
  <c r="B1527" i="4"/>
  <c r="B1488" i="4"/>
  <c r="B1741" i="4"/>
  <c r="B1291" i="4"/>
  <c r="B1163" i="4"/>
  <c r="B1170" i="4"/>
  <c r="B275" i="4"/>
  <c r="B1007" i="4"/>
  <c r="B1062" i="4"/>
  <c r="B147" i="4"/>
  <c r="B1206" i="4"/>
  <c r="B872" i="4"/>
  <c r="B504" i="4"/>
  <c r="B1614" i="4"/>
  <c r="B610" i="4"/>
  <c r="B1709" i="4"/>
  <c r="B865" i="4"/>
  <c r="B500" i="4"/>
  <c r="B1006" i="4"/>
  <c r="B151" i="4"/>
  <c r="B451" i="4"/>
  <c r="B1016" i="4"/>
  <c r="B140" i="4"/>
  <c r="B459" i="4"/>
  <c r="B567" i="4"/>
  <c r="B443" i="4"/>
  <c r="B260" i="4"/>
  <c r="B1612" i="4"/>
  <c r="B416" i="4"/>
  <c r="B419" i="4"/>
  <c r="B561" i="4"/>
  <c r="B571" i="4"/>
  <c r="B634" i="4"/>
  <c r="B1213" i="4"/>
  <c r="B1517" i="4"/>
  <c r="B558" i="4"/>
  <c r="B1620" i="4"/>
  <c r="B614" i="4"/>
  <c r="B1680" i="4"/>
  <c r="B831" i="4"/>
  <c r="B410" i="4"/>
  <c r="B51" i="4"/>
  <c r="B1653" i="4"/>
  <c r="B900" i="4"/>
  <c r="B1694" i="4"/>
  <c r="B190" i="4"/>
  <c r="B904" i="4"/>
  <c r="B1065" i="4"/>
  <c r="B916" i="4"/>
  <c r="B1685" i="4"/>
  <c r="B1657" i="4"/>
  <c r="B1458" i="4"/>
  <c r="B1254" i="4"/>
  <c r="B1698" i="4"/>
  <c r="B1159" i="4"/>
  <c r="B262" i="4"/>
  <c r="B1327" i="4"/>
  <c r="B325" i="4"/>
  <c r="B1550" i="4"/>
  <c r="B1129" i="4"/>
  <c r="B212" i="4"/>
  <c r="B819" i="4"/>
  <c r="B1448" i="4"/>
  <c r="B1693" i="4"/>
  <c r="B393" i="4"/>
  <c r="B672" i="4"/>
  <c r="B1370" i="4"/>
  <c r="B397" i="4"/>
  <c r="B874" i="4"/>
  <c r="B1665" i="4"/>
  <c r="B460" i="4"/>
  <c r="B184" i="4"/>
  <c r="B1453" i="4"/>
  <c r="B921" i="4"/>
  <c r="B1615" i="4"/>
  <c r="B41" i="4"/>
  <c r="B169" i="4"/>
  <c r="B280" i="4"/>
  <c r="B421" i="4"/>
  <c r="B563" i="4"/>
  <c r="B791" i="4"/>
  <c r="B149" i="4"/>
  <c r="B230" i="4"/>
  <c r="B118" i="4"/>
  <c r="B109" i="4"/>
  <c r="B120" i="4"/>
  <c r="B117" i="4"/>
  <c r="B125" i="4"/>
  <c r="B92" i="4"/>
  <c r="A73" i="12"/>
  <c r="A167" i="12"/>
  <c r="A60" i="12"/>
  <c r="A130" i="12"/>
  <c r="A29" i="12"/>
  <c r="A99" i="12"/>
  <c r="A177" i="12"/>
  <c r="A72" i="12"/>
  <c r="A141" i="12"/>
  <c r="A43" i="12"/>
  <c r="A110" i="12"/>
  <c r="A12" i="12"/>
  <c r="A82" i="12"/>
  <c r="A151" i="12"/>
  <c r="A53" i="12"/>
  <c r="A122" i="12"/>
  <c r="A22" i="12"/>
  <c r="A92" i="12"/>
  <c r="A170" i="12"/>
  <c r="A65" i="12"/>
  <c r="A132" i="12"/>
  <c r="A32" i="12"/>
  <c r="A103" i="12"/>
  <c r="A5" i="12"/>
  <c r="A75" i="12"/>
  <c r="A143" i="12"/>
  <c r="A46" i="12"/>
  <c r="A113" i="12"/>
  <c r="A15" i="12"/>
  <c r="A85" i="12"/>
  <c r="A154" i="12"/>
  <c r="A56" i="12"/>
  <c r="A125" i="12"/>
  <c r="A25" i="12"/>
  <c r="A95" i="12"/>
  <c r="A173" i="12"/>
  <c r="A68" i="12"/>
  <c r="A137" i="12"/>
  <c r="N2" i="4"/>
  <c r="P2" i="4" s="1"/>
  <c r="B251" i="4"/>
  <c r="B256" i="4"/>
  <c r="B257" i="4"/>
  <c r="B254" i="4"/>
  <c r="B356" i="4"/>
  <c r="A19" i="12"/>
  <c r="A89" i="12"/>
  <c r="A8" i="12"/>
  <c r="A78" i="12"/>
  <c r="A146" i="12"/>
  <c r="A49" i="12"/>
  <c r="A116" i="12"/>
  <c r="A18" i="12"/>
  <c r="A88" i="12"/>
  <c r="A158" i="12"/>
  <c r="A59" i="12"/>
  <c r="A129" i="12"/>
  <c r="A28" i="12"/>
  <c r="A98" i="12"/>
  <c r="A176" i="12"/>
  <c r="A71" i="12"/>
  <c r="A140" i="12"/>
  <c r="A42" i="12"/>
  <c r="A109" i="12"/>
  <c r="A11" i="12"/>
  <c r="A81" i="12"/>
  <c r="A149" i="12"/>
  <c r="A52" i="12"/>
  <c r="A120" i="12"/>
  <c r="A21" i="12"/>
  <c r="A91" i="12"/>
  <c r="A169" i="12"/>
  <c r="A62" i="12"/>
  <c r="A131" i="12"/>
  <c r="A31" i="12"/>
  <c r="A101" i="12"/>
  <c r="A4" i="12"/>
  <c r="A74" i="12"/>
  <c r="A142" i="12"/>
  <c r="A45" i="12"/>
  <c r="A112" i="12"/>
  <c r="A14" i="12"/>
  <c r="A84" i="12"/>
  <c r="A153" i="12"/>
  <c r="A179" i="12"/>
  <c r="B82" i="4"/>
  <c r="O2" i="14"/>
  <c r="A94" i="12"/>
  <c r="A34" i="12"/>
  <c r="A145" i="12"/>
  <c r="A87" i="12"/>
  <c r="A27" i="12"/>
  <c r="A139" i="12"/>
  <c r="A80" i="12"/>
  <c r="A20" i="12"/>
  <c r="B1587" i="4"/>
  <c r="B1679" i="4"/>
  <c r="B278" i="4"/>
  <c r="B1716" i="4"/>
  <c r="B858" i="4"/>
  <c r="B854" i="4"/>
  <c r="B408" i="4"/>
  <c r="B1613" i="4"/>
  <c r="B173" i="4"/>
  <c r="B864" i="4"/>
  <c r="B1456" i="4"/>
  <c r="B804" i="4"/>
  <c r="B1705" i="4"/>
  <c r="B1526" i="4"/>
  <c r="B1020" i="4"/>
  <c r="B261" i="4"/>
  <c r="B919" i="4"/>
  <c r="B608" i="4"/>
  <c r="B327" i="4"/>
  <c r="B210" i="4"/>
  <c r="B1156" i="4"/>
  <c r="B656" i="4"/>
  <c r="B1337" i="4"/>
  <c r="B507" i="4"/>
  <c r="B1124" i="4"/>
  <c r="B204" i="4"/>
  <c r="B830" i="4"/>
  <c r="B1461" i="4"/>
  <c r="B1101" i="4"/>
  <c r="B1724" i="4"/>
  <c r="B449" i="4"/>
  <c r="B1668" i="4"/>
  <c r="B611" i="4"/>
  <c r="B441" i="4"/>
  <c r="B1126" i="4"/>
  <c r="B832" i="4"/>
  <c r="B616" i="4"/>
  <c r="B578" i="4"/>
  <c r="B1400" i="4"/>
  <c r="B1406" i="4"/>
  <c r="B150" i="4"/>
  <c r="B1492" i="4"/>
  <c r="B86" i="4"/>
  <c r="B818" i="4"/>
  <c r="B478" i="4"/>
  <c r="B1063" i="4"/>
  <c r="B139" i="4"/>
  <c r="B674" i="4"/>
  <c r="B505" i="4"/>
  <c r="B579" i="4"/>
  <c r="B368" i="4"/>
  <c r="B587" i="4"/>
  <c r="B655" i="4"/>
  <c r="B494" i="4"/>
  <c r="B501" i="4"/>
  <c r="B444" i="4"/>
  <c r="B1733" i="4"/>
  <c r="B495" i="4"/>
  <c r="B580" i="4"/>
  <c r="B403" i="4"/>
  <c r="B369" i="4"/>
  <c r="B1451" i="4"/>
  <c r="B1067" i="4"/>
  <c r="B1684" i="4"/>
  <c r="B1518" i="4"/>
  <c r="B1015" i="4"/>
  <c r="B146" i="4"/>
  <c r="B911" i="4"/>
  <c r="B1064" i="4"/>
  <c r="B1740" i="4"/>
  <c r="B141" i="4"/>
  <c r="B1131" i="4"/>
  <c r="B806" i="4"/>
  <c r="B909" i="4"/>
  <c r="B18" i="4"/>
  <c r="B148" i="4"/>
  <c r="B294" i="4"/>
  <c r="B539" i="4"/>
  <c r="B676" i="4"/>
  <c r="B170" i="4"/>
  <c r="B295" i="4"/>
  <c r="B467" i="4"/>
  <c r="B612" i="4"/>
  <c r="B35" i="4"/>
  <c r="B161" i="4"/>
  <c r="B227" i="4"/>
  <c r="B518" i="4"/>
  <c r="B236" i="4"/>
  <c r="B529" i="4"/>
  <c r="B1060" i="4"/>
  <c r="B1341" i="4"/>
  <c r="B180" i="4"/>
  <c r="B101" i="4"/>
  <c r="B219" i="4"/>
  <c r="B313" i="4"/>
  <c r="B511" i="4"/>
  <c r="B654" i="4"/>
  <c r="B1750" i="4"/>
  <c r="B196" i="4"/>
  <c r="B299" i="4"/>
  <c r="B482" i="4"/>
  <c r="B620" i="4"/>
  <c r="B39" i="4"/>
  <c r="B167" i="4"/>
  <c r="B233" i="4"/>
  <c r="B526" i="4"/>
  <c r="B277" i="4"/>
  <c r="B537" i="4"/>
  <c r="B1075" i="4"/>
  <c r="B1002" i="4"/>
  <c r="B33" i="4"/>
  <c r="B159" i="4"/>
  <c r="B288" i="4"/>
  <c r="B453" i="4"/>
  <c r="B573" i="4"/>
  <c r="B34" i="4"/>
  <c r="B160" i="4"/>
  <c r="B19" i="4"/>
  <c r="B374" i="4"/>
  <c r="B532" i="4"/>
  <c r="B687" i="4"/>
  <c r="B99" i="4"/>
  <c r="B95" i="4"/>
  <c r="B392" i="4"/>
  <c r="B787" i="4"/>
  <c r="B154" i="4"/>
  <c r="B448" i="4"/>
  <c r="B795" i="4"/>
  <c r="B925" i="4"/>
  <c r="B1259" i="4"/>
  <c r="B1503" i="4"/>
  <c r="B83" i="4"/>
  <c r="B205" i="4"/>
  <c r="B307" i="4"/>
  <c r="B490" i="4"/>
  <c r="B627" i="4"/>
  <c r="B59" i="4"/>
  <c r="B187" i="4"/>
  <c r="B291" i="4"/>
  <c r="B463" i="4"/>
  <c r="B588" i="4"/>
  <c r="B30" i="4"/>
  <c r="B157" i="4"/>
  <c r="B218" i="4"/>
  <c r="B510" i="4"/>
  <c r="B240" i="4"/>
  <c r="B521" i="4"/>
  <c r="B1014" i="4"/>
  <c r="B1330" i="4"/>
  <c r="B158" i="4"/>
  <c r="B279" i="4"/>
  <c r="B572" i="4"/>
  <c r="B799" i="4"/>
  <c r="B996" i="4"/>
  <c r="B1375" i="4"/>
  <c r="B636" i="4"/>
  <c r="B1295" i="4"/>
  <c r="B1542" i="4"/>
  <c r="B1699" i="4"/>
  <c r="B1496" i="4"/>
  <c r="B319" i="4"/>
  <c r="B1167" i="4"/>
  <c r="B1559" i="4"/>
  <c r="B1530" i="4"/>
  <c r="B998" i="4"/>
  <c r="B57" i="4"/>
  <c r="B1513" i="4"/>
  <c r="B293" i="4"/>
  <c r="B473" i="4"/>
  <c r="B809" i="4"/>
  <c r="B1134" i="4"/>
  <c r="B1380" i="4"/>
  <c r="B793" i="4"/>
  <c r="B1329" i="4"/>
  <c r="B1579" i="4"/>
  <c r="B1736" i="4"/>
  <c r="B1506" i="4"/>
  <c r="B455" i="4"/>
  <c r="B1211" i="4"/>
  <c r="B1529" i="4"/>
  <c r="B1544" i="4"/>
  <c r="B1000" i="4"/>
  <c r="B185" i="4"/>
  <c r="B994" i="4"/>
  <c r="B1546" i="4"/>
  <c r="B301" i="4"/>
  <c r="B622" i="4"/>
  <c r="B815" i="4"/>
  <c r="B1154" i="4"/>
  <c r="B1404" i="4"/>
  <c r="B1344" i="4"/>
  <c r="B1584" i="4"/>
  <c r="B202" i="4"/>
  <c r="B1514" i="4"/>
  <c r="B517" i="4"/>
  <c r="B1247" i="4"/>
  <c r="B1534" i="4"/>
  <c r="B1591" i="4"/>
  <c r="B1325" i="4"/>
  <c r="B232" i="4"/>
  <c r="B1102" i="4"/>
  <c r="B1551" i="4"/>
  <c r="B422" i="4"/>
  <c r="B789" i="4"/>
  <c r="B899" i="4"/>
  <c r="B999" i="4"/>
  <c r="B1499" i="4"/>
  <c r="B915" i="4"/>
  <c r="B1507" i="4"/>
  <c r="B1664" i="4"/>
  <c r="B816" i="4"/>
  <c r="B1588" i="4"/>
  <c r="B801" i="4"/>
  <c r="B1003" i="4"/>
  <c r="B1590" i="4"/>
  <c r="B259" i="4"/>
  <c r="B1557" i="4"/>
  <c r="B617" i="4"/>
  <c r="B1286" i="4"/>
  <c r="B1629" i="4"/>
  <c r="B2" i="14"/>
  <c r="B606" i="4"/>
  <c r="B1113" i="4"/>
  <c r="B390" i="4"/>
  <c r="A24" i="12"/>
  <c r="A134" i="12"/>
  <c r="A77" i="12"/>
  <c r="A17" i="12"/>
  <c r="A127" i="12"/>
  <c r="A70" i="12"/>
  <c r="A10" i="12"/>
  <c r="A119" i="12"/>
  <c r="A61" i="12"/>
  <c r="A178" i="12"/>
  <c r="B1555" i="4"/>
  <c r="B270" i="4"/>
  <c r="B1723" i="4"/>
  <c r="B861" i="4"/>
  <c r="B860" i="4"/>
  <c r="B49" i="4"/>
  <c r="B1658" i="4"/>
  <c r="B658" i="4"/>
  <c r="B498" i="4"/>
  <c r="B581" i="4"/>
  <c r="B404" i="4"/>
  <c r="B370" i="4"/>
  <c r="B1452" i="4"/>
  <c r="B1071" i="4"/>
  <c r="B324" i="4"/>
  <c r="B805" i="4"/>
  <c r="B1333" i="4"/>
  <c r="B398" i="4"/>
  <c r="B1494" i="4"/>
  <c r="B1674" i="4"/>
  <c r="B1369" i="4"/>
  <c r="B412" i="4"/>
  <c r="B1617" i="4"/>
  <c r="B152" i="4"/>
  <c r="B673" i="4"/>
  <c r="B409" i="4"/>
  <c r="O861" i="4"/>
  <c r="P861" i="4"/>
  <c r="Q861" i="4" s="1"/>
  <c r="O856" i="4"/>
  <c r="P856" i="4"/>
  <c r="Q856" i="4" s="1"/>
  <c r="P1730" i="4"/>
  <c r="Q1730" i="4" s="1"/>
  <c r="O1730" i="4"/>
  <c r="U1730" i="4" s="1"/>
  <c r="P1673" i="4"/>
  <c r="Q1673" i="4" s="1"/>
  <c r="O1673" i="4"/>
  <c r="U1673" i="4" s="1"/>
  <c r="O1577" i="4"/>
  <c r="S1577" i="4" s="1"/>
  <c r="P1577" i="4"/>
  <c r="Q1577" i="4" s="1"/>
  <c r="P1701" i="4"/>
  <c r="Q1701" i="4" s="1"/>
  <c r="O1701" i="4"/>
  <c r="N304" i="4"/>
  <c r="P304" i="4" s="1"/>
  <c r="P1555" i="4"/>
  <c r="Q1555" i="4" s="1"/>
  <c r="B1737" i="4"/>
  <c r="A30" i="12"/>
  <c r="A48" i="12"/>
  <c r="A172" i="12"/>
  <c r="A168" i="12"/>
  <c r="A7" i="12"/>
  <c r="A157" i="12"/>
  <c r="T490" i="4"/>
  <c r="B541" i="4"/>
  <c r="R861" i="4"/>
  <c r="R1701" i="4"/>
  <c r="R1332" i="4"/>
  <c r="T1701" i="4"/>
  <c r="T1536" i="4"/>
  <c r="T1714" i="4"/>
  <c r="P1318" i="4"/>
  <c r="T1318" i="4"/>
  <c r="P1314" i="4"/>
  <c r="O1314" i="4"/>
  <c r="S1314" i="4" s="1"/>
  <c r="T1314" i="4"/>
  <c r="P1277" i="4"/>
  <c r="O1277" i="4"/>
  <c r="P1273" i="4"/>
  <c r="O1273" i="4"/>
  <c r="O1240" i="4"/>
  <c r="S1240" i="4" s="1"/>
  <c r="T1240" i="4"/>
  <c r="T1236" i="4"/>
  <c r="T1203" i="4"/>
  <c r="R1203" i="4"/>
  <c r="P1149" i="4"/>
  <c r="O1149" i="4"/>
  <c r="S1149" i="4" s="1"/>
  <c r="P1120" i="4"/>
  <c r="P1093" i="4"/>
  <c r="T1093" i="4"/>
  <c r="O943" i="4"/>
  <c r="S943" i="4" s="1"/>
  <c r="P943" i="4"/>
  <c r="T943" i="4"/>
  <c r="P939" i="4"/>
  <c r="T939" i="4"/>
  <c r="O894" i="4"/>
  <c r="S894" i="4" s="1"/>
  <c r="P894" i="4"/>
  <c r="T894" i="4"/>
  <c r="O853" i="4"/>
  <c r="S853" i="4" s="1"/>
  <c r="P853" i="4"/>
  <c r="T853" i="4"/>
  <c r="P649" i="4"/>
  <c r="O1710" i="4"/>
  <c r="O830" i="4"/>
  <c r="S830" i="4" s="1"/>
  <c r="O266" i="4"/>
  <c r="O196" i="4"/>
  <c r="O177" i="4"/>
  <c r="P1430" i="4"/>
  <c r="T1430" i="4"/>
  <c r="P551" i="4"/>
  <c r="O551" i="4"/>
  <c r="S551" i="4" s="1"/>
  <c r="T551" i="4"/>
  <c r="P438" i="4"/>
  <c r="O1603" i="4"/>
  <c r="T1603" i="4"/>
  <c r="P1571" i="4"/>
  <c r="P1477" i="4"/>
  <c r="O1426" i="4"/>
  <c r="S1426" i="4" s="1"/>
  <c r="T1426" i="4"/>
  <c r="P1392" i="4"/>
  <c r="T861" i="4"/>
  <c r="O1714" i="4"/>
  <c r="P1714" i="4"/>
  <c r="Q1714" i="4" s="1"/>
  <c r="O1519" i="4"/>
  <c r="P1519" i="4"/>
  <c r="Q1519" i="4" s="1"/>
  <c r="T1552" i="4"/>
  <c r="P1286" i="4"/>
  <c r="Q1286" i="4" s="1"/>
  <c r="P1169" i="4"/>
  <c r="Q1169" i="4" s="1"/>
  <c r="O900" i="4"/>
  <c r="T900" i="4"/>
  <c r="O1282" i="4"/>
  <c r="P1282" i="4"/>
  <c r="Q1282" i="4" s="1"/>
  <c r="N261" i="4"/>
  <c r="N395" i="4"/>
  <c r="P1063" i="4"/>
  <c r="Q1063" i="4" s="1"/>
  <c r="T1063" i="4"/>
  <c r="O977" i="4"/>
  <c r="S977" i="4" s="1"/>
  <c r="O1583" i="4"/>
  <c r="T1583" i="4"/>
  <c r="R1651" i="4"/>
  <c r="R876" i="4"/>
  <c r="T1521" i="4"/>
  <c r="T1366" i="4"/>
  <c r="T881" i="4"/>
  <c r="O143" i="4"/>
  <c r="S1099" i="4"/>
  <c r="U1099" i="4"/>
  <c r="O1120" i="4"/>
  <c r="S1120" i="4" s="1"/>
  <c r="R1610" i="4"/>
  <c r="R1218" i="4"/>
  <c r="T1610" i="4"/>
  <c r="T1132" i="4"/>
  <c r="T1059" i="4"/>
  <c r="T1452" i="4"/>
  <c r="T876" i="4"/>
  <c r="R881" i="4"/>
  <c r="N422" i="4"/>
  <c r="O422" i="4" s="1"/>
  <c r="S422" i="4" s="1"/>
  <c r="N392" i="4"/>
  <c r="O392" i="4" s="1"/>
  <c r="N373" i="4"/>
  <c r="N364" i="4"/>
  <c r="O364" i="4" s="1"/>
  <c r="N357" i="4"/>
  <c r="P357" i="4" s="1"/>
  <c r="N320" i="4"/>
  <c r="N316" i="4"/>
  <c r="N339" i="4"/>
  <c r="O339" i="4" s="1"/>
  <c r="S339" i="4" s="1"/>
  <c r="N310" i="4"/>
  <c r="O310" i="4" s="1"/>
  <c r="S310" i="4" s="1"/>
  <c r="N306" i="4"/>
  <c r="O306" i="4" s="1"/>
  <c r="N301" i="4"/>
  <c r="T301" i="4" s="1"/>
  <c r="N297" i="4"/>
  <c r="P297" i="4" s="1"/>
  <c r="N293" i="4"/>
  <c r="P293" i="4" s="1"/>
  <c r="N323" i="4"/>
  <c r="P323" i="4" s="1"/>
  <c r="N279" i="4"/>
  <c r="N263" i="4"/>
  <c r="R263" i="4" s="1"/>
  <c r="O236" i="4"/>
  <c r="N65" i="4"/>
  <c r="N61" i="4"/>
  <c r="N57" i="4"/>
  <c r="P57" i="4" s="1"/>
  <c r="N48" i="4"/>
  <c r="N44" i="4"/>
  <c r="N270" i="4"/>
  <c r="N360" i="4"/>
  <c r="O360" i="4" s="1"/>
  <c r="N260" i="4"/>
  <c r="N394" i="4"/>
  <c r="O394" i="4" s="1"/>
  <c r="O606" i="4"/>
  <c r="S606" i="4" s="1"/>
  <c r="R1158" i="4"/>
  <c r="R1557" i="4"/>
  <c r="R1519" i="4"/>
  <c r="R1160" i="4"/>
  <c r="T905" i="4"/>
  <c r="T1101" i="4"/>
  <c r="T539" i="4"/>
  <c r="N414" i="4"/>
  <c r="O414" i="4" s="1"/>
  <c r="S414" i="4" s="1"/>
  <c r="N22" i="4"/>
  <c r="O22" i="4" s="1"/>
  <c r="N367" i="4"/>
  <c r="O367" i="4" s="1"/>
  <c r="S367" i="4" s="1"/>
  <c r="N363" i="4"/>
  <c r="R363" i="4" s="1"/>
  <c r="N20" i="4"/>
  <c r="P20" i="4" s="1"/>
  <c r="N319" i="4"/>
  <c r="T319" i="4" s="1"/>
  <c r="N315" i="4"/>
  <c r="N338" i="4"/>
  <c r="O338" i="4" s="1"/>
  <c r="U338" i="4" s="1"/>
  <c r="N309" i="4"/>
  <c r="O309" i="4" s="1"/>
  <c r="N305" i="4"/>
  <c r="P305" i="4" s="1"/>
  <c r="N300" i="4"/>
  <c r="P300" i="4" s="1"/>
  <c r="N296" i="4"/>
  <c r="R296" i="4" s="1"/>
  <c r="N292" i="4"/>
  <c r="N290" i="4"/>
  <c r="P290" i="4" s="1"/>
  <c r="N277" i="4"/>
  <c r="N259" i="4"/>
  <c r="N64" i="4"/>
  <c r="N60" i="4"/>
  <c r="O60" i="4" s="1"/>
  <c r="N56" i="4"/>
  <c r="N47" i="4"/>
  <c r="P47" i="4" s="1"/>
  <c r="N43" i="4"/>
  <c r="P43" i="4" s="1"/>
  <c r="N359" i="4"/>
  <c r="O359" i="4" s="1"/>
  <c r="N393" i="4"/>
  <c r="O393" i="4" s="1"/>
  <c r="N408" i="4"/>
  <c r="O1128" i="4"/>
  <c r="O269" i="4"/>
  <c r="O90" i="4"/>
  <c r="P90" i="4" s="1"/>
  <c r="R905" i="4"/>
  <c r="T1020" i="4"/>
  <c r="T1160" i="4"/>
  <c r="T1324" i="4"/>
  <c r="T577" i="4"/>
  <c r="T1729" i="4"/>
  <c r="O1549" i="4"/>
  <c r="N407" i="4"/>
  <c r="O407" i="4" s="1"/>
  <c r="U407" i="4" s="1"/>
  <c r="N374" i="4"/>
  <c r="T374" i="4" s="1"/>
  <c r="N366" i="4"/>
  <c r="P366" i="4" s="1"/>
  <c r="N362" i="4"/>
  <c r="R362" i="4" s="1"/>
  <c r="N322" i="4"/>
  <c r="O322" i="4" s="1"/>
  <c r="N318" i="4"/>
  <c r="N314" i="4"/>
  <c r="O314" i="4" s="1"/>
  <c r="N312" i="4"/>
  <c r="N308" i="4"/>
  <c r="N303" i="4"/>
  <c r="O303" i="4" s="1"/>
  <c r="N299" i="4"/>
  <c r="P299" i="4" s="1"/>
  <c r="N295" i="4"/>
  <c r="P295" i="4" s="1"/>
  <c r="N291" i="4"/>
  <c r="N271" i="4"/>
  <c r="N19" i="4"/>
  <c r="O19" i="4" s="1"/>
  <c r="U19" i="4" s="1"/>
  <c r="N63" i="4"/>
  <c r="N59" i="4"/>
  <c r="N46" i="4"/>
  <c r="N42" i="4"/>
  <c r="O42" i="4" s="1"/>
  <c r="S42" i="4" s="1"/>
  <c r="N415" i="4"/>
  <c r="P415" i="4" s="1"/>
  <c r="N358" i="4"/>
  <c r="O358" i="4" s="1"/>
  <c r="N262" i="4"/>
  <c r="R262" i="4" s="1"/>
  <c r="O186" i="4"/>
  <c r="O152" i="4"/>
  <c r="O1461" i="4"/>
  <c r="R1198" i="4"/>
  <c r="T1198" i="4"/>
  <c r="B1145" i="4"/>
  <c r="O1135" i="4"/>
  <c r="O612" i="4"/>
  <c r="O797" i="4"/>
  <c r="S797" i="4" s="1"/>
  <c r="O1413" i="4"/>
  <c r="U1413" i="4" s="1"/>
  <c r="P1648" i="4"/>
  <c r="Q1648" i="4" s="1"/>
  <c r="P1716" i="4"/>
  <c r="Q1716" i="4" s="1"/>
  <c r="O1716" i="4"/>
  <c r="S1716" i="4" s="1"/>
  <c r="O444" i="4"/>
  <c r="O1209" i="4"/>
  <c r="P1209" i="4"/>
  <c r="Q1209" i="4" s="1"/>
  <c r="P12" i="4"/>
  <c r="Q12" i="4" s="1"/>
  <c r="P1439" i="4"/>
  <c r="Q1439" i="4" s="1"/>
  <c r="O1439" i="4"/>
  <c r="U1439" i="4" s="1"/>
  <c r="P809" i="4"/>
  <c r="Q809" i="4" s="1"/>
  <c r="O809" i="4"/>
  <c r="B1310" i="4"/>
  <c r="O522" i="4"/>
  <c r="S522" i="4" s="1"/>
  <c r="O490" i="4"/>
  <c r="P490" i="4"/>
  <c r="P1448" i="4"/>
  <c r="Q1448" i="4" s="1"/>
  <c r="O1448" i="4"/>
  <c r="A181" i="12"/>
  <c r="B255" i="4"/>
  <c r="B247" i="4"/>
  <c r="B110" i="4"/>
  <c r="B555" i="4"/>
  <c r="B78" i="4"/>
  <c r="B1273" i="4"/>
  <c r="B90" i="4"/>
  <c r="P1606" i="4"/>
  <c r="O1606" i="4"/>
  <c r="S1606" i="4" s="1"/>
  <c r="P1476" i="4"/>
  <c r="Q1476" i="4" s="1"/>
  <c r="O1476" i="4"/>
  <c r="O1395" i="4"/>
  <c r="S1395" i="4" s="1"/>
  <c r="P1395" i="4"/>
  <c r="O1088" i="4"/>
  <c r="S1088" i="4" s="1"/>
  <c r="P1088" i="4"/>
  <c r="P980" i="4"/>
  <c r="O980" i="4"/>
  <c r="S980" i="4" s="1"/>
  <c r="T1592" i="4"/>
  <c r="O1362" i="4"/>
  <c r="U1362" i="4" s="1"/>
  <c r="P1246" i="4"/>
  <c r="Q1246" i="4" s="1"/>
  <c r="O1246" i="4"/>
  <c r="O1432" i="4"/>
  <c r="P1432" i="4"/>
  <c r="Q1432" i="4" s="1"/>
  <c r="P979" i="4"/>
  <c r="O979" i="4"/>
  <c r="S979" i="4" s="1"/>
  <c r="P975" i="4"/>
  <c r="Q975" i="4" s="1"/>
  <c r="O975" i="4"/>
  <c r="O1590" i="4"/>
  <c r="U1590" i="4" s="1"/>
  <c r="O1580" i="4"/>
  <c r="S1580" i="4" s="1"/>
  <c r="P1580" i="4"/>
  <c r="O1464" i="4"/>
  <c r="S1464" i="4" s="1"/>
  <c r="P813" i="4"/>
  <c r="Q813" i="4" s="1"/>
  <c r="O813" i="4"/>
  <c r="U813" i="4" s="1"/>
  <c r="O528" i="4"/>
  <c r="S528" i="4" s="1"/>
  <c r="P512" i="4"/>
  <c r="O512" i="4"/>
  <c r="S512" i="4" s="1"/>
  <c r="O471" i="4"/>
  <c r="U471" i="4" s="1"/>
  <c r="O156" i="4"/>
  <c r="O144" i="4"/>
  <c r="P76" i="4"/>
  <c r="O1596" i="4"/>
  <c r="P1596" i="4" s="1"/>
  <c r="O1110" i="4"/>
  <c r="O1078" i="4"/>
  <c r="P1611" i="4"/>
  <c r="Q1611" i="4" s="1"/>
  <c r="P658" i="4"/>
  <c r="Q658" i="4" s="1"/>
  <c r="P1690" i="4"/>
  <c r="Q1690" i="4" s="1"/>
  <c r="O1726" i="4"/>
  <c r="S1726" i="4" s="1"/>
  <c r="O1685" i="4"/>
  <c r="O1498" i="4"/>
  <c r="O1267" i="4"/>
  <c r="R1267" i="4" s="1"/>
  <c r="U1267" i="4" s="1"/>
  <c r="O641" i="4"/>
  <c r="S641" i="4" s="1"/>
  <c r="O1466" i="4"/>
  <c r="R1466" i="4"/>
  <c r="T1466" i="4"/>
  <c r="O482" i="4"/>
  <c r="S482" i="4" s="1"/>
  <c r="O870" i="4"/>
  <c r="O1286" i="4"/>
  <c r="P1060" i="4"/>
  <c r="Q1060" i="4" s="1"/>
  <c r="O1060" i="4"/>
  <c r="U1060" i="4" s="1"/>
  <c r="P867" i="4"/>
  <c r="O867" i="4"/>
  <c r="S867" i="4" s="1"/>
  <c r="N40" i="4"/>
  <c r="O40" i="4" s="1"/>
  <c r="N36" i="4"/>
  <c r="N32" i="4"/>
  <c r="N24" i="4"/>
  <c r="P1676" i="4"/>
  <c r="Q1676" i="4" s="1"/>
  <c r="S1676" i="4"/>
  <c r="P1171" i="4"/>
  <c r="Q1171" i="4" s="1"/>
  <c r="N5" i="4"/>
  <c r="R5" i="4" s="1"/>
  <c r="O576" i="4"/>
  <c r="P576" i="4"/>
  <c r="Q576" i="4" s="1"/>
  <c r="N26" i="4"/>
  <c r="O411" i="4"/>
  <c r="P411" i="4" s="1"/>
  <c r="O983" i="4"/>
  <c r="O679" i="4"/>
  <c r="P1601" i="4"/>
  <c r="Q1601" i="4" s="1"/>
  <c r="O1647" i="4"/>
  <c r="S1647" i="4" s="1"/>
  <c r="O1384" i="4"/>
  <c r="O391" i="4"/>
  <c r="S391" i="4" s="1"/>
  <c r="P391" i="4"/>
  <c r="O945" i="4"/>
  <c r="S945" i="4" s="1"/>
  <c r="P1217" i="4"/>
  <c r="Q1217" i="4" s="1"/>
  <c r="O1217" i="4"/>
  <c r="P488" i="4"/>
  <c r="P471" i="4"/>
  <c r="Q471" i="4" s="1"/>
  <c r="P455" i="4"/>
  <c r="S455" i="4"/>
  <c r="N39" i="4"/>
  <c r="N35" i="4"/>
  <c r="N30" i="4"/>
  <c r="N14" i="4"/>
  <c r="P1281" i="4"/>
  <c r="Q1281" i="4" s="1"/>
  <c r="T1281" i="4"/>
  <c r="P571" i="4"/>
  <c r="Q571" i="4" s="1"/>
  <c r="O571" i="4"/>
  <c r="P1613" i="4"/>
  <c r="Q1613" i="4" s="1"/>
  <c r="N25" i="4"/>
  <c r="P25" i="4" s="1"/>
  <c r="O1390" i="4"/>
  <c r="P1390" i="4"/>
  <c r="Q1390" i="4" s="1"/>
  <c r="P1316" i="4"/>
  <c r="O1316" i="4"/>
  <c r="S1316" i="4" s="1"/>
  <c r="O1114" i="4"/>
  <c r="P1114" i="4"/>
  <c r="Q1114" i="4" s="1"/>
  <c r="P1051" i="4"/>
  <c r="O1051" i="4"/>
  <c r="S1051" i="4" s="1"/>
  <c r="P960" i="4"/>
  <c r="O960" i="4"/>
  <c r="S960" i="4" s="1"/>
  <c r="P1745" i="4"/>
  <c r="Q1745" i="4" s="1"/>
  <c r="O1745" i="4"/>
  <c r="P654" i="4"/>
  <c r="Q654" i="4" s="1"/>
  <c r="O23" i="4"/>
  <c r="S23" i="4" s="1"/>
  <c r="N38" i="4"/>
  <c r="N34" i="4"/>
  <c r="O34" i="4" s="1"/>
  <c r="N29" i="4"/>
  <c r="N6" i="4"/>
  <c r="T6" i="4" s="1"/>
  <c r="P854" i="4"/>
  <c r="Q854" i="4" s="1"/>
  <c r="O854" i="4"/>
  <c r="S854" i="4" s="1"/>
  <c r="P903" i="4"/>
  <c r="Q903" i="4" s="1"/>
  <c r="P865" i="4"/>
  <c r="Q865" i="4" s="1"/>
  <c r="P1207" i="4"/>
  <c r="Q1207" i="4" s="1"/>
  <c r="T1207" i="4"/>
  <c r="N3" i="4"/>
  <c r="T3" i="4" s="1"/>
  <c r="B112" i="4"/>
  <c r="B553" i="4"/>
  <c r="B113" i="4"/>
  <c r="B947" i="4"/>
  <c r="B253" i="4"/>
  <c r="B69" i="4"/>
  <c r="B383" i="4"/>
  <c r="B1565" i="4"/>
  <c r="B352" i="4"/>
  <c r="B1058" i="4"/>
  <c r="B89" i="4"/>
  <c r="P27" i="4"/>
  <c r="O27" i="4"/>
  <c r="O1709" i="4"/>
  <c r="O216" i="4"/>
  <c r="O553" i="4"/>
  <c r="S553" i="4" s="1"/>
  <c r="P553" i="4"/>
  <c r="O1482" i="4"/>
  <c r="S1482" i="4" s="1"/>
  <c r="P1482" i="4"/>
  <c r="P1393" i="4"/>
  <c r="O1393" i="4"/>
  <c r="S1393" i="4" s="1"/>
  <c r="T1475" i="4"/>
  <c r="O467" i="4"/>
  <c r="O654" i="4"/>
  <c r="U654" i="4" s="1"/>
  <c r="O1169" i="4"/>
  <c r="P514" i="4"/>
  <c r="O514" i="4"/>
  <c r="S514" i="4" s="1"/>
  <c r="O685" i="4"/>
  <c r="O171" i="4"/>
  <c r="P1187" i="4"/>
  <c r="Q1187" i="4" s="1"/>
  <c r="O1104" i="4"/>
  <c r="T1713" i="4"/>
  <c r="T897" i="4"/>
  <c r="T1171" i="4"/>
  <c r="R945" i="4"/>
  <c r="R1380" i="4"/>
  <c r="R1136" i="4"/>
  <c r="R963" i="4"/>
  <c r="N37" i="4"/>
  <c r="N28" i="4"/>
  <c r="O958" i="4"/>
  <c r="S958" i="4" s="1"/>
  <c r="P1426" i="4"/>
  <c r="P882" i="4"/>
  <c r="Q882" i="4" s="1"/>
  <c r="O649" i="4"/>
  <c r="S649" i="4" s="1"/>
  <c r="P1089" i="4"/>
  <c r="O1712" i="4"/>
  <c r="U1712" i="4" s="1"/>
  <c r="P1630" i="4"/>
  <c r="Q1630" i="4" s="1"/>
  <c r="O1630" i="4"/>
  <c r="S1630" i="4" s="1"/>
  <c r="O1440" i="4"/>
  <c r="U1440" i="4" s="1"/>
  <c r="O1588" i="4"/>
  <c r="P1588" i="4"/>
  <c r="Q1588" i="4" s="1"/>
  <c r="P1541" i="4"/>
  <c r="O1541" i="4"/>
  <c r="S1541" i="4" s="1"/>
  <c r="P1536" i="4"/>
  <c r="P1557" i="4"/>
  <c r="Q1557" i="4" s="1"/>
  <c r="O1557" i="4"/>
  <c r="O1552" i="4"/>
  <c r="P1552" i="4"/>
  <c r="Q1552" i="4" s="1"/>
  <c r="O1547" i="4"/>
  <c r="S1547" i="4" s="1"/>
  <c r="P1547" i="4"/>
  <c r="O1514" i="4"/>
  <c r="S1514" i="4" s="1"/>
  <c r="P1514" i="4"/>
  <c r="O1510" i="4"/>
  <c r="S1510" i="4" s="1"/>
  <c r="P1510" i="4"/>
  <c r="P1506" i="4"/>
  <c r="Q1506" i="4" s="1"/>
  <c r="O1506" i="4"/>
  <c r="P1462" i="4"/>
  <c r="Q1462" i="4" s="1"/>
  <c r="O1462" i="4"/>
  <c r="P470" i="4"/>
  <c r="Q470" i="4" s="1"/>
  <c r="O470" i="4"/>
  <c r="U470" i="4" s="1"/>
  <c r="O474" i="4"/>
  <c r="S474" i="4" s="1"/>
  <c r="P573" i="4"/>
  <c r="O573" i="4"/>
  <c r="P568" i="4"/>
  <c r="Q568" i="4" s="1"/>
  <c r="O568" i="4"/>
  <c r="P527" i="4"/>
  <c r="O527" i="4"/>
  <c r="S527" i="4" s="1"/>
  <c r="O519" i="4"/>
  <c r="S519" i="4" s="1"/>
  <c r="P519" i="4"/>
  <c r="P515" i="4"/>
  <c r="O515" i="4"/>
  <c r="S515" i="4" s="1"/>
  <c r="P511" i="4"/>
  <c r="O511" i="4"/>
  <c r="S511" i="4" s="1"/>
  <c r="P499" i="4"/>
  <c r="Q499" i="4" s="1"/>
  <c r="P491" i="4"/>
  <c r="O491" i="4"/>
  <c r="O1723" i="4"/>
  <c r="S1723" i="4" s="1"/>
  <c r="P1723" i="4"/>
  <c r="Q1723" i="4" s="1"/>
  <c r="N278" i="4"/>
  <c r="O278" i="4" s="1"/>
  <c r="S278" i="4" s="1"/>
  <c r="B427" i="4"/>
  <c r="B846" i="4"/>
  <c r="B1196" i="4"/>
  <c r="B376" i="4"/>
  <c r="B545" i="4"/>
  <c r="B1038" i="4"/>
  <c r="B425" i="4"/>
  <c r="B893" i="4"/>
  <c r="B1235" i="4"/>
  <c r="B593" i="4"/>
  <c r="B1389" i="4"/>
  <c r="B1634" i="4"/>
  <c r="B431" i="4"/>
  <c r="B1345" i="4"/>
  <c r="B1560" i="4"/>
  <c r="B1049" i="4"/>
  <c r="B1396" i="4"/>
  <c r="B602" i="4"/>
  <c r="B1641" i="4"/>
  <c r="B1571" i="4"/>
  <c r="B1477" i="4"/>
  <c r="B1436" i="4"/>
  <c r="B1242" i="4"/>
  <c r="B447" i="4"/>
  <c r="B344" i="4"/>
  <c r="B436" i="4"/>
  <c r="B931" i="4"/>
  <c r="B1265" i="4"/>
  <c r="B389" i="4"/>
  <c r="B554" i="4"/>
  <c r="B1142" i="4"/>
  <c r="B351" i="4"/>
  <c r="B542" i="4"/>
  <c r="B948" i="4"/>
  <c r="B1107" i="4"/>
  <c r="B1427" i="4"/>
  <c r="B1643" i="4"/>
  <c r="B890" i="4"/>
  <c r="B1349" i="4"/>
  <c r="B1596" i="4"/>
  <c r="B1386" i="4"/>
  <c r="B1421" i="4"/>
  <c r="B1302" i="4"/>
  <c r="B981" i="4"/>
  <c r="B1603" i="4"/>
  <c r="B1057" i="4"/>
  <c r="B1324" i="4"/>
  <c r="B379" i="4"/>
  <c r="B549" i="4"/>
  <c r="B968" i="4"/>
  <c r="B424" i="4"/>
  <c r="B887" i="4"/>
  <c r="B1229" i="4"/>
  <c r="B377" i="4"/>
  <c r="B551" i="4"/>
  <c r="B1039" i="4"/>
  <c r="B378" i="4"/>
  <c r="B1305" i="4"/>
  <c r="B1469" i="4"/>
  <c r="B954" i="4"/>
  <c r="B1394" i="4"/>
  <c r="B1395" i="4"/>
  <c r="B653" i="4"/>
  <c r="B1637" i="4"/>
  <c r="B1312" i="4"/>
  <c r="B1562" i="4"/>
  <c r="B1594" i="4"/>
  <c r="B1055" i="4"/>
  <c r="B982" i="4"/>
  <c r="B1056" i="4"/>
  <c r="O1713" i="4"/>
  <c r="P1713" i="4"/>
  <c r="Q1713" i="4" s="1"/>
  <c r="O1365" i="4"/>
  <c r="R1365" i="4"/>
  <c r="O904" i="4"/>
  <c r="P904" i="4"/>
  <c r="Q904" i="4" s="1"/>
  <c r="O450" i="4"/>
  <c r="T450" i="4"/>
  <c r="P1520" i="4"/>
  <c r="Q1520" i="4" s="1"/>
  <c r="O1520" i="4"/>
  <c r="O1333" i="4"/>
  <c r="P1333" i="4"/>
  <c r="Q1333" i="4" s="1"/>
  <c r="O688" i="4"/>
  <c r="P688" i="4"/>
  <c r="Q688" i="4" s="1"/>
  <c r="O501" i="4"/>
  <c r="R1630" i="4"/>
  <c r="O1753" i="4"/>
  <c r="U1753" i="4" s="1"/>
  <c r="P1753" i="4"/>
  <c r="Q1753" i="4" s="1"/>
  <c r="B992" i="4"/>
  <c r="B345" i="4"/>
  <c r="B384" i="4"/>
  <c r="O499" i="4"/>
  <c r="U499" i="4" s="1"/>
  <c r="P1583" i="4"/>
  <c r="Q1583" i="4" s="1"/>
  <c r="T1547" i="4"/>
  <c r="T1578" i="4"/>
  <c r="B1246" i="4"/>
  <c r="B1425" i="4"/>
  <c r="B1470" i="4"/>
  <c r="B1572" i="4"/>
  <c r="B1148" i="4"/>
  <c r="B1303" i="4"/>
  <c r="P535" i="4"/>
  <c r="O1536" i="4"/>
  <c r="S1536" i="4" s="1"/>
  <c r="P963" i="4"/>
  <c r="Q963" i="4" s="1"/>
  <c r="O963" i="4"/>
  <c r="S963" i="4" s="1"/>
  <c r="P878" i="4"/>
  <c r="Q878" i="4" s="1"/>
  <c r="O878" i="4"/>
  <c r="P539" i="4"/>
  <c r="Q539" i="4" s="1"/>
  <c r="O539" i="4"/>
  <c r="S539" i="4" s="1"/>
  <c r="P454" i="4"/>
  <c r="O454" i="4"/>
  <c r="P1650" i="4"/>
  <c r="Q1650" i="4" s="1"/>
  <c r="O1650" i="4"/>
  <c r="P609" i="4"/>
  <c r="Q609" i="4" s="1"/>
  <c r="O609" i="4"/>
  <c r="P1008" i="4"/>
  <c r="Q1008" i="4" s="1"/>
  <c r="O1008" i="4"/>
  <c r="T670" i="4"/>
  <c r="T1449" i="4"/>
  <c r="T1365" i="4"/>
  <c r="T688" i="4"/>
  <c r="T480" i="4"/>
  <c r="T917" i="4"/>
  <c r="O815" i="4"/>
  <c r="P815" i="4"/>
  <c r="P575" i="4"/>
  <c r="O575" i="4"/>
  <c r="O466" i="4"/>
  <c r="S466" i="4" s="1"/>
  <c r="P466" i="4"/>
  <c r="P13" i="4"/>
  <c r="Q13" i="4" s="1"/>
  <c r="O13" i="4"/>
  <c r="B70" i="4"/>
  <c r="B122" i="4"/>
  <c r="B353" i="4"/>
  <c r="B432" i="4"/>
  <c r="B603" i="4"/>
  <c r="B1050" i="4"/>
  <c r="B67" i="4"/>
  <c r="B243" i="4"/>
  <c r="B354" i="4"/>
  <c r="B428" i="4"/>
  <c r="B651" i="4"/>
  <c r="B1091" i="4"/>
  <c r="B68" i="4"/>
  <c r="B244" i="4"/>
  <c r="B355" i="4"/>
  <c r="B434" i="4"/>
  <c r="B652" i="4"/>
  <c r="B1092" i="4"/>
  <c r="B245" i="4"/>
  <c r="B1080" i="4"/>
  <c r="B1357" i="4"/>
  <c r="B1568" i="4"/>
  <c r="B74" i="4"/>
  <c r="B548" i="4"/>
  <c r="B1269" i="4"/>
  <c r="B1415" i="4"/>
  <c r="B1605" i="4"/>
  <c r="B1199" i="4"/>
  <c r="B1597" i="4"/>
  <c r="B1203" i="4"/>
  <c r="B1575" i="4"/>
  <c r="B939" i="4"/>
  <c r="B1476" i="4"/>
  <c r="O1207" i="4"/>
  <c r="T1630" i="4"/>
  <c r="P1160" i="4"/>
  <c r="Q1160" i="4" s="1"/>
  <c r="O1160" i="4"/>
  <c r="P940" i="4"/>
  <c r="P848" i="4"/>
  <c r="O848" i="4"/>
  <c r="S848" i="4" s="1"/>
  <c r="P601" i="4"/>
  <c r="O601" i="4"/>
  <c r="P555" i="4"/>
  <c r="O555" i="4"/>
  <c r="S555" i="4" s="1"/>
  <c r="O75" i="4"/>
  <c r="P75" i="4"/>
  <c r="O1151" i="4"/>
  <c r="S1151" i="4" s="1"/>
  <c r="P1151" i="4"/>
  <c r="P1399" i="4"/>
  <c r="Q1399" i="4" s="1"/>
  <c r="O1399" i="4"/>
  <c r="O1100" i="4"/>
  <c r="P1100" i="4"/>
  <c r="Q1100" i="4" s="1"/>
  <c r="O1505" i="4"/>
  <c r="P1505" i="4"/>
  <c r="Q1505" i="4" s="1"/>
  <c r="P1054" i="4"/>
  <c r="Q1054" i="4" s="1"/>
  <c r="U1054" i="4"/>
  <c r="O390" i="4"/>
  <c r="S390" i="4" s="1"/>
  <c r="P1147" i="4"/>
  <c r="Q1147" i="4" s="1"/>
  <c r="O938" i="4"/>
  <c r="S938" i="4" s="1"/>
  <c r="P938" i="4"/>
  <c r="P388" i="4"/>
  <c r="O388" i="4"/>
  <c r="S388" i="4" s="1"/>
  <c r="O1357" i="4"/>
  <c r="S1357" i="4" s="1"/>
  <c r="P1357" i="4"/>
  <c r="P1302" i="4"/>
  <c r="Q1302" i="4" s="1"/>
  <c r="O1302" i="4"/>
  <c r="O1224" i="4"/>
  <c r="P1224" i="4"/>
  <c r="Q1224" i="4" s="1"/>
  <c r="P959" i="4"/>
  <c r="O959" i="4"/>
  <c r="S959" i="4" s="1"/>
  <c r="O1322" i="4"/>
  <c r="S1322" i="4" s="1"/>
  <c r="P1057" i="4"/>
  <c r="Q1057" i="4" s="1"/>
  <c r="S1057" i="4"/>
  <c r="O1436" i="4"/>
  <c r="P1436" i="4"/>
  <c r="Q1436" i="4" s="1"/>
  <c r="P1640" i="4"/>
  <c r="Q1640" i="4" s="1"/>
  <c r="O1197" i="4"/>
  <c r="P895" i="4"/>
  <c r="O895" i="4"/>
  <c r="S895" i="4" s="1"/>
  <c r="P1049" i="4"/>
  <c r="O1049" i="4"/>
  <c r="S1049" i="4" s="1"/>
  <c r="P962" i="4"/>
  <c r="O962" i="4"/>
  <c r="S962" i="4" s="1"/>
  <c r="P898" i="4"/>
  <c r="O898" i="4"/>
  <c r="S898" i="4" s="1"/>
  <c r="P849" i="4"/>
  <c r="O849" i="4"/>
  <c r="S849" i="4" s="1"/>
  <c r="O653" i="4"/>
  <c r="S653" i="4" s="1"/>
  <c r="P653" i="4"/>
  <c r="O1743" i="4"/>
  <c r="P1743" i="4"/>
  <c r="Q1743" i="4" s="1"/>
  <c r="O1062" i="4"/>
  <c r="P1550" i="4"/>
  <c r="Q1550" i="4" s="1"/>
  <c r="O1257" i="4"/>
  <c r="P1257" i="4"/>
  <c r="Q1257" i="4" s="1"/>
  <c r="O634" i="4"/>
  <c r="P634" i="4"/>
  <c r="Q634" i="4" s="1"/>
  <c r="P1324" i="4"/>
  <c r="Q1324" i="4" s="1"/>
  <c r="O652" i="4"/>
  <c r="S652" i="4" s="1"/>
  <c r="O66" i="4"/>
  <c r="O1592" i="4"/>
  <c r="P434" i="4"/>
  <c r="P1046" i="4"/>
  <c r="Q1046" i="4" s="1"/>
  <c r="O1046" i="4"/>
  <c r="O893" i="4"/>
  <c r="S893" i="4" s="1"/>
  <c r="P893" i="4"/>
  <c r="P1602" i="4"/>
  <c r="Q1602" i="4" s="1"/>
  <c r="O1602" i="4"/>
  <c r="O1574" i="4"/>
  <c r="P1574" i="4"/>
  <c r="P1480" i="4"/>
  <c r="O1480" i="4"/>
  <c r="S1480" i="4" s="1"/>
  <c r="P1115" i="4"/>
  <c r="O1115" i="4"/>
  <c r="S1115" i="4" s="1"/>
  <c r="O478" i="4"/>
  <c r="O1323" i="4"/>
  <c r="P1058" i="4"/>
  <c r="Q1058" i="4" s="1"/>
  <c r="O978" i="4"/>
  <c r="S978" i="4" s="1"/>
  <c r="P1047" i="4"/>
  <c r="Q1047" i="4" s="1"/>
  <c r="P1355" i="4"/>
  <c r="Q1355" i="4" s="1"/>
  <c r="O886" i="4"/>
  <c r="S886" i="4" s="1"/>
  <c r="P1077" i="4"/>
  <c r="Q1077" i="4" s="1"/>
  <c r="P1271" i="4"/>
  <c r="Q1271" i="4" s="1"/>
  <c r="O837" i="4"/>
  <c r="O795" i="4"/>
  <c r="S795" i="4" s="1"/>
  <c r="P795" i="4"/>
  <c r="B885" i="4"/>
  <c r="B1239" i="4"/>
  <c r="B1189" i="4"/>
  <c r="B1106" i="4"/>
  <c r="B1048" i="4"/>
  <c r="B961" i="4"/>
  <c r="B897" i="4"/>
  <c r="B839" i="4"/>
  <c r="B601" i="4"/>
  <c r="B1238" i="4"/>
  <c r="B1188" i="4"/>
  <c r="B1105" i="4"/>
  <c r="B1042" i="4"/>
  <c r="B960" i="4"/>
  <c r="B896" i="4"/>
  <c r="B838" i="4"/>
  <c r="B595" i="4"/>
  <c r="B1200" i="4"/>
  <c r="B1141" i="4"/>
  <c r="B1081" i="4"/>
  <c r="B974" i="4"/>
  <c r="B940" i="4"/>
  <c r="B850" i="4"/>
  <c r="B641" i="4"/>
  <c r="O788" i="4"/>
  <c r="P835" i="4"/>
  <c r="Q835" i="4" s="1"/>
  <c r="P687" i="4"/>
  <c r="Q687" i="4" s="1"/>
  <c r="O530" i="4"/>
  <c r="S530" i="4" s="1"/>
  <c r="P1036" i="4"/>
  <c r="Q1036" i="4" s="1"/>
  <c r="O1036" i="4"/>
  <c r="S1036" i="4" s="1"/>
  <c r="O665" i="4"/>
  <c r="S665" i="4" s="1"/>
  <c r="P665" i="4"/>
  <c r="P531" i="4"/>
  <c r="O531" i="4"/>
  <c r="S531" i="4" s="1"/>
  <c r="O1360" i="4"/>
  <c r="S1360" i="4" s="1"/>
  <c r="P1360" i="4"/>
  <c r="P1317" i="4"/>
  <c r="O1317" i="4"/>
  <c r="S1317" i="4" s="1"/>
  <c r="P667" i="4"/>
  <c r="O667" i="4"/>
  <c r="S667" i="4" s="1"/>
  <c r="O664" i="4"/>
  <c r="S664" i="4" s="1"/>
  <c r="P664" i="4"/>
  <c r="O636" i="4"/>
  <c r="S636" i="4" s="1"/>
  <c r="P636" i="4"/>
  <c r="Q636" i="4" s="1"/>
  <c r="P473" i="4"/>
  <c r="Q473" i="4" s="1"/>
  <c r="O473" i="4"/>
  <c r="S473" i="4" s="1"/>
  <c r="O572" i="4"/>
  <c r="P572" i="4"/>
  <c r="Q572" i="4" s="1"/>
  <c r="P557" i="4"/>
  <c r="Q557" i="4" s="1"/>
  <c r="U557" i="4"/>
  <c r="O936" i="4"/>
  <c r="P936" i="4"/>
  <c r="Q936" i="4" s="1"/>
  <c r="P605" i="4"/>
  <c r="O605" i="4"/>
  <c r="S605" i="4" s="1"/>
  <c r="P1642" i="4"/>
  <c r="O1642" i="4"/>
  <c r="S1642" i="4" s="1"/>
  <c r="O1276" i="4"/>
  <c r="S1276" i="4" s="1"/>
  <c r="P1276" i="4"/>
  <c r="P1146" i="4"/>
  <c r="Q1146" i="4" s="1"/>
  <c r="O1146" i="4"/>
  <c r="P961" i="4"/>
  <c r="O961" i="4"/>
  <c r="S961" i="4" s="1"/>
  <c r="T636" i="4"/>
  <c r="T1186" i="4"/>
  <c r="B1171" i="4"/>
  <c r="B1323" i="4"/>
  <c r="B991" i="4"/>
  <c r="B1059" i="4"/>
  <c r="B1322" i="4"/>
  <c r="B990" i="4"/>
  <c r="B1437" i="4"/>
  <c r="B1392" i="4"/>
  <c r="B1383" i="4"/>
  <c r="B1426" i="4"/>
  <c r="B1417" i="4"/>
  <c r="B1593" i="4"/>
  <c r="B1391" i="4"/>
  <c r="B1236" i="4"/>
  <c r="B1566" i="4"/>
  <c r="B1360" i="4"/>
  <c r="B962" i="4"/>
  <c r="B1480" i="4"/>
  <c r="B1316" i="4"/>
  <c r="B894" i="4"/>
  <c r="B1644" i="4"/>
  <c r="B1573" i="4"/>
  <c r="B1466" i="4"/>
  <c r="B1385" i="4"/>
  <c r="B1306" i="4"/>
  <c r="B1112" i="4"/>
  <c r="B845" i="4"/>
  <c r="B1604" i="4"/>
  <c r="B1563" i="4"/>
  <c r="B1418" i="4"/>
  <c r="B1353" i="4"/>
  <c r="B1264" i="4"/>
  <c r="B949" i="4"/>
  <c r="B1276" i="4"/>
  <c r="B1202" i="4"/>
  <c r="B1139" i="4"/>
  <c r="B1088" i="4"/>
  <c r="B976" i="4"/>
  <c r="B942" i="4"/>
  <c r="B884" i="4"/>
  <c r="B639" i="4"/>
  <c r="B1275" i="4"/>
  <c r="B1201" i="4"/>
  <c r="B1138" i="4"/>
  <c r="B1082" i="4"/>
  <c r="B969" i="4"/>
  <c r="B941" i="4"/>
  <c r="B883" i="4"/>
  <c r="B638" i="4"/>
  <c r="B1237" i="4"/>
  <c r="B1150" i="4"/>
  <c r="B1108" i="4"/>
  <c r="B1046" i="4"/>
  <c r="B955" i="4"/>
  <c r="B895" i="4"/>
  <c r="B841" i="4"/>
  <c r="B594" i="4"/>
  <c r="O523" i="4"/>
  <c r="S523" i="4" s="1"/>
  <c r="P902" i="4"/>
  <c r="Q902" i="4" s="1"/>
  <c r="P1011" i="4"/>
  <c r="P474" i="4"/>
  <c r="Q474" i="4" s="1"/>
  <c r="O1512" i="4"/>
  <c r="P1512" i="4"/>
  <c r="Q1512" i="4" s="1"/>
  <c r="O1503" i="4"/>
  <c r="S1503" i="4" s="1"/>
  <c r="P1503" i="4"/>
  <c r="P1258" i="4"/>
  <c r="Q1258" i="4" s="1"/>
  <c r="O1258" i="4"/>
  <c r="P1103" i="4"/>
  <c r="Q1103" i="4" s="1"/>
  <c r="O1103" i="4"/>
  <c r="S1103" i="4" s="1"/>
  <c r="O477" i="4"/>
  <c r="P477" i="4"/>
  <c r="Q477" i="4" s="1"/>
  <c r="N33" i="4"/>
  <c r="A180" i="12"/>
  <c r="B79" i="4"/>
  <c r="B246" i="4"/>
  <c r="B349" i="4"/>
  <c r="B388" i="4"/>
  <c r="B544" i="4"/>
  <c r="B599" i="4"/>
  <c r="B650" i="4"/>
  <c r="B886" i="4"/>
  <c r="B936" i="4"/>
  <c r="B959" i="4"/>
  <c r="B1041" i="4"/>
  <c r="B1086" i="4"/>
  <c r="B1117" i="4"/>
  <c r="B1191" i="4"/>
  <c r="B1233" i="4"/>
  <c r="B71" i="4"/>
  <c r="B123" i="4"/>
  <c r="B341" i="4"/>
  <c r="B380" i="4"/>
  <c r="B437" i="4"/>
  <c r="B591" i="4"/>
  <c r="B642" i="4"/>
  <c r="B851" i="4"/>
  <c r="B928" i="4"/>
  <c r="B951" i="4"/>
  <c r="B979" i="4"/>
  <c r="B1078" i="4"/>
  <c r="B1109" i="4"/>
  <c r="B1151" i="4"/>
  <c r="B1225" i="4"/>
  <c r="B1266" i="4"/>
  <c r="B77" i="4"/>
  <c r="B124" i="4"/>
  <c r="B342" i="4"/>
  <c r="B386" i="4"/>
  <c r="B438" i="4"/>
  <c r="B592" i="4"/>
  <c r="B648" i="4"/>
  <c r="B852" i="4"/>
  <c r="B929" i="4"/>
  <c r="B957" i="4"/>
  <c r="B980" i="4"/>
  <c r="B1079" i="4"/>
  <c r="B1115" i="4"/>
  <c r="B1152" i="4"/>
  <c r="B1226" i="4"/>
  <c r="B1272" i="4"/>
  <c r="B343" i="4"/>
  <c r="B640" i="4"/>
  <c r="B1040" i="4"/>
  <c r="B1227" i="4"/>
  <c r="B1314" i="4"/>
  <c r="B1384" i="4"/>
  <c r="B1423" i="4"/>
  <c r="B1478" i="4"/>
  <c r="B1595" i="4"/>
  <c r="B1639" i="4"/>
  <c r="B250" i="4"/>
  <c r="B645" i="4"/>
  <c r="B973" i="4"/>
  <c r="B1195" i="4"/>
  <c r="B1315" i="4"/>
  <c r="B1381" i="4"/>
  <c r="B1419" i="4"/>
  <c r="B1479" i="4"/>
  <c r="B1592" i="4"/>
  <c r="B1635" i="4"/>
  <c r="B552" i="4"/>
  <c r="B1116" i="4"/>
  <c r="B1350" i="4"/>
  <c r="B1471" i="4"/>
  <c r="B1606" i="4"/>
  <c r="B391" i="4"/>
  <c r="B1120" i="4"/>
  <c r="B1351" i="4"/>
  <c r="B1430" i="4"/>
  <c r="B1607" i="4"/>
  <c r="B435" i="4"/>
  <c r="B1089" i="4"/>
  <c r="B1355" i="4"/>
  <c r="B1467" i="4"/>
  <c r="B1602" i="4"/>
  <c r="B1347" i="4"/>
  <c r="B943" i="4"/>
  <c r="B1642" i="4"/>
  <c r="B1468" i="4"/>
  <c r="B1313" i="4"/>
  <c r="B983" i="4"/>
  <c r="B1241" i="4"/>
  <c r="B1434" i="4"/>
  <c r="B1245" i="4"/>
  <c r="B1433" i="4"/>
  <c r="B1319" i="4"/>
  <c r="B1435" i="4"/>
  <c r="B1321" i="4"/>
  <c r="B85" i="4"/>
  <c r="T870" i="4"/>
  <c r="T902" i="4"/>
  <c r="T791" i="4"/>
  <c r="T1210" i="4"/>
  <c r="S557" i="4"/>
  <c r="O1750" i="4"/>
  <c r="S1750" i="4" s="1"/>
  <c r="P1750" i="4"/>
  <c r="Q1750" i="4" s="1"/>
  <c r="B1244" i="4"/>
  <c r="B984" i="4"/>
  <c r="B1054" i="4"/>
  <c r="B1243" i="4"/>
  <c r="B1320" i="4"/>
  <c r="B1432" i="4"/>
  <c r="B1093" i="4"/>
  <c r="B1304" i="4"/>
  <c r="B1240" i="4"/>
  <c r="B853" i="4"/>
  <c r="B1570" i="4"/>
  <c r="B1382" i="4"/>
  <c r="B977" i="4"/>
  <c r="B1646" i="4"/>
  <c r="B1481" i="4"/>
  <c r="B1317" i="4"/>
  <c r="B898" i="4"/>
  <c r="B1636" i="4"/>
  <c r="B1420" i="4"/>
  <c r="B1307" i="4"/>
  <c r="B649" i="4"/>
  <c r="B1631" i="4"/>
  <c r="B1564" i="4"/>
  <c r="B1428" i="4"/>
  <c r="B1358" i="4"/>
  <c r="B1277" i="4"/>
  <c r="B1045" i="4"/>
  <c r="B1600" i="4"/>
  <c r="B1474" i="4"/>
  <c r="B1393" i="4"/>
  <c r="B1348" i="4"/>
  <c r="B1190" i="4"/>
  <c r="B930" i="4"/>
  <c r="B1263" i="4"/>
  <c r="B1198" i="4"/>
  <c r="B1119" i="4"/>
  <c r="B1052" i="4"/>
  <c r="B966" i="4"/>
  <c r="B938" i="4"/>
  <c r="B848" i="4"/>
  <c r="B605" i="4"/>
  <c r="B1262" i="4"/>
  <c r="B1192" i="4"/>
  <c r="B1118" i="4"/>
  <c r="B1051" i="4"/>
  <c r="B965" i="4"/>
  <c r="B932" i="4"/>
  <c r="B842" i="4"/>
  <c r="B604" i="4"/>
  <c r="B1228" i="4"/>
  <c r="B1146" i="4"/>
  <c r="B1090" i="4"/>
  <c r="B978" i="4"/>
  <c r="B950" i="4"/>
  <c r="B891" i="4"/>
  <c r="B646" i="4"/>
  <c r="O563" i="4"/>
  <c r="O659" i="4"/>
  <c r="P1464" i="4"/>
  <c r="Q1464" i="4" s="1"/>
  <c r="O1729" i="4"/>
  <c r="P1729" i="4"/>
  <c r="Q1729" i="4" s="1"/>
  <c r="O1447" i="4"/>
  <c r="P1447" i="4"/>
  <c r="Q1447" i="4" s="1"/>
  <c r="O1517" i="4"/>
  <c r="P1517" i="4"/>
  <c r="Q1517" i="4" s="1"/>
  <c r="P1327" i="4"/>
  <c r="Q1327" i="4" s="1"/>
  <c r="O1327" i="4"/>
  <c r="P1296" i="4"/>
  <c r="Q1296" i="4" s="1"/>
  <c r="O1296" i="4"/>
  <c r="P1249" i="4"/>
  <c r="Q1249" i="4" s="1"/>
  <c r="O1249" i="4"/>
  <c r="P1652" i="4"/>
  <c r="Q1652" i="4" s="1"/>
  <c r="O1652" i="4"/>
  <c r="O610" i="4"/>
  <c r="P610" i="4"/>
  <c r="Q610" i="4" s="1"/>
  <c r="O1125" i="4"/>
  <c r="P1125" i="4"/>
  <c r="Q1125" i="4" s="1"/>
  <c r="R1103" i="4"/>
  <c r="R1076" i="4"/>
  <c r="R1036" i="4"/>
  <c r="P857" i="4"/>
  <c r="Q857" i="4" s="1"/>
  <c r="P1678" i="4"/>
  <c r="Q1678" i="4" s="1"/>
  <c r="O1678" i="4"/>
  <c r="P1442" i="4"/>
  <c r="Q1442" i="4" s="1"/>
  <c r="O1442" i="4"/>
  <c r="P1651" i="4"/>
  <c r="Q1651" i="4" s="1"/>
  <c r="O1651" i="4"/>
  <c r="P918" i="4"/>
  <c r="Q918" i="4" s="1"/>
  <c r="O918" i="4"/>
  <c r="O538" i="4"/>
  <c r="P538" i="4"/>
  <c r="Q538" i="4" s="1"/>
  <c r="O481" i="4"/>
  <c r="P481" i="4"/>
  <c r="Q481" i="4" s="1"/>
  <c r="O1124" i="4"/>
  <c r="P1124" i="4"/>
  <c r="Q1124" i="4" s="1"/>
  <c r="P1485" i="4"/>
  <c r="Q1485" i="4" s="1"/>
  <c r="P917" i="4"/>
  <c r="Q917" i="4" s="1"/>
  <c r="O917" i="4"/>
  <c r="O1521" i="4"/>
  <c r="P1521" i="4"/>
  <c r="Q1521" i="4" s="1"/>
  <c r="P1339" i="4"/>
  <c r="Q1339" i="4" s="1"/>
  <c r="O1339" i="4"/>
  <c r="P1705" i="4"/>
  <c r="Q1705" i="4" s="1"/>
  <c r="O1705" i="4"/>
  <c r="N4" i="4"/>
  <c r="B66" i="4"/>
  <c r="B108" i="4"/>
  <c r="B242" i="4"/>
  <c r="B340" i="4"/>
  <c r="B375" i="4"/>
  <c r="B423" i="4"/>
  <c r="B540" i="4"/>
  <c r="B590" i="4"/>
  <c r="B637" i="4"/>
  <c r="B837" i="4"/>
  <c r="B882" i="4"/>
  <c r="B927" i="4"/>
  <c r="B946" i="4"/>
  <c r="B964" i="4"/>
  <c r="B1037" i="4"/>
  <c r="B1077" i="4"/>
  <c r="B1104" i="4"/>
  <c r="B1137" i="4"/>
  <c r="B1187" i="4"/>
  <c r="B1224" i="4"/>
  <c r="B1261" i="4"/>
  <c r="B76" i="4"/>
  <c r="B119" i="4"/>
  <c r="B252" i="4"/>
  <c r="B350" i="4"/>
  <c r="B385" i="4"/>
  <c r="B433" i="4"/>
  <c r="B550" i="4"/>
  <c r="B600" i="4"/>
  <c r="B647" i="4"/>
  <c r="B847" i="4"/>
  <c r="B892" i="4"/>
  <c r="B937" i="4"/>
  <c r="B956" i="4"/>
  <c r="B975" i="4"/>
  <c r="B1047" i="4"/>
  <c r="B1087" i="4"/>
  <c r="B1114" i="4"/>
  <c r="B1147" i="4"/>
  <c r="B1197" i="4"/>
  <c r="B1234" i="4"/>
  <c r="B1271" i="4"/>
  <c r="B72" i="4"/>
  <c r="B114" i="4"/>
  <c r="B248" i="4"/>
  <c r="B346" i="4"/>
  <c r="B381" i="4"/>
  <c r="B429" i="4"/>
  <c r="B546" i="4"/>
  <c r="B596" i="4"/>
  <c r="B643" i="4"/>
  <c r="B843" i="4"/>
  <c r="B888" i="4"/>
  <c r="B933" i="4"/>
  <c r="B952" i="4"/>
  <c r="B970" i="4"/>
  <c r="B1043" i="4"/>
  <c r="B1083" i="4"/>
  <c r="B1110" i="4"/>
  <c r="B1143" i="4"/>
  <c r="B1193" i="4"/>
  <c r="B1230" i="4"/>
  <c r="B1267" i="4"/>
  <c r="B111" i="4"/>
  <c r="B426" i="4"/>
  <c r="B840" i="4"/>
  <c r="B967" i="4"/>
  <c r="B1140" i="4"/>
  <c r="B1274" i="4"/>
  <c r="B1318" i="4"/>
  <c r="B1361" i="4"/>
  <c r="B1397" i="4"/>
  <c r="B1431" i="4"/>
  <c r="B1482" i="4"/>
  <c r="B1576" i="4"/>
  <c r="B1608" i="4"/>
  <c r="B1647" i="4"/>
  <c r="B348" i="4"/>
  <c r="B598" i="4"/>
  <c r="B935" i="4"/>
  <c r="B1085" i="4"/>
  <c r="B1232" i="4"/>
  <c r="B1311" i="4"/>
  <c r="B1354" i="4"/>
  <c r="B1390" i="4"/>
  <c r="B1424" i="4"/>
  <c r="B1475" i="4"/>
  <c r="B1569" i="4"/>
  <c r="B1601" i="4"/>
  <c r="B1640" i="4"/>
  <c r="B387" i="4"/>
  <c r="B958" i="4"/>
  <c r="B1270" i="4"/>
  <c r="B1359" i="4"/>
  <c r="B1429" i="4"/>
  <c r="B1574" i="4"/>
  <c r="B1645" i="4"/>
  <c r="B556" i="4"/>
  <c r="B1053" i="4"/>
  <c r="B1308" i="4"/>
  <c r="B1387" i="4"/>
  <c r="B1472" i="4"/>
  <c r="B1598" i="4"/>
  <c r="B121" i="4"/>
  <c r="B849" i="4"/>
  <c r="B1149" i="4"/>
  <c r="B1346" i="4"/>
  <c r="B1416" i="4"/>
  <c r="B1561" i="4"/>
  <c r="B1632" i="4"/>
  <c r="B1153" i="4"/>
  <c r="B1633" i="4"/>
  <c r="B1356" i="4"/>
  <c r="B439" i="4"/>
  <c r="P1453" i="4"/>
  <c r="Q1453" i="4" s="1"/>
  <c r="O1453" i="4"/>
  <c r="P1539" i="4"/>
  <c r="Q1539" i="4" s="1"/>
  <c r="P1675" i="4"/>
  <c r="Q1675" i="4" s="1"/>
  <c r="O1581" i="4"/>
  <c r="P1581" i="4"/>
  <c r="O1501" i="4"/>
  <c r="P1501" i="4"/>
  <c r="Q1501" i="4" s="1"/>
  <c r="O946" i="4"/>
  <c r="P946" i="4"/>
  <c r="Q946" i="4" s="1"/>
  <c r="P1415" i="4"/>
  <c r="Q1415" i="4" s="1"/>
  <c r="O1415" i="4"/>
  <c r="O1559" i="4"/>
  <c r="P1559" i="4"/>
  <c r="Q1559" i="4" s="1"/>
  <c r="P824" i="4"/>
  <c r="O824" i="4"/>
  <c r="O1064" i="4"/>
  <c r="P1064" i="4"/>
  <c r="Q1064" i="4" s="1"/>
  <c r="P566" i="4"/>
  <c r="Q566" i="4" s="1"/>
  <c r="O566" i="4"/>
  <c r="P1037" i="4"/>
  <c r="Q1037" i="4" s="1"/>
  <c r="O1037" i="4"/>
  <c r="O1250" i="4"/>
  <c r="P1250" i="4"/>
  <c r="Q1250" i="4" s="1"/>
  <c r="O1682" i="4"/>
  <c r="P1682" i="4"/>
  <c r="Q1682" i="4" s="1"/>
  <c r="O567" i="4"/>
  <c r="P567" i="4"/>
  <c r="Q567" i="4" s="1"/>
  <c r="P982" i="4"/>
  <c r="Q982" i="4" s="1"/>
  <c r="S982" i="4"/>
  <c r="O77" i="4"/>
  <c r="S77" i="4" s="1"/>
  <c r="P77" i="4"/>
  <c r="O1359" i="4"/>
  <c r="P1359" i="4"/>
  <c r="O1091" i="4"/>
  <c r="S1091" i="4" s="1"/>
  <c r="P1091" i="4"/>
  <c r="P957" i="4"/>
  <c r="O957" i="4"/>
  <c r="O1241" i="4"/>
  <c r="U1241" i="4" s="1"/>
  <c r="O1055" i="4"/>
  <c r="P1055" i="4"/>
  <c r="Q1055" i="4" s="1"/>
  <c r="O1090" i="4"/>
  <c r="S1090" i="4" s="1"/>
  <c r="O1356" i="4"/>
  <c r="S1356" i="4" s="1"/>
  <c r="P540" i="4"/>
  <c r="Q540" i="4" s="1"/>
  <c r="P436" i="4"/>
  <c r="O436" i="4"/>
  <c r="P1641" i="4"/>
  <c r="Q1641" i="4" s="1"/>
  <c r="O1641" i="4"/>
  <c r="O1275" i="4"/>
  <c r="S1275" i="4" s="1"/>
  <c r="P1275" i="4"/>
  <c r="P1199" i="4"/>
  <c r="O1199" i="4"/>
  <c r="S1199" i="4" s="1"/>
  <c r="P1153" i="4"/>
  <c r="O1153" i="4"/>
  <c r="P1113" i="4"/>
  <c r="Q1113" i="4" s="1"/>
  <c r="O1113" i="4"/>
  <c r="P941" i="4"/>
  <c r="O941" i="4"/>
  <c r="S941" i="4" s="1"/>
  <c r="P869" i="4"/>
  <c r="Q869" i="4" s="1"/>
  <c r="O869" i="4"/>
  <c r="P1451" i="4"/>
  <c r="Q1451" i="4" s="1"/>
  <c r="O1451" i="4"/>
  <c r="P480" i="4"/>
  <c r="Q480" i="4" s="1"/>
  <c r="O480" i="4"/>
  <c r="O1059" i="4"/>
  <c r="O438" i="4"/>
  <c r="O976" i="4"/>
  <c r="S976" i="4" s="1"/>
  <c r="P1607" i="4"/>
  <c r="O1087" i="4"/>
  <c r="P1425" i="4"/>
  <c r="Q1425" i="4" s="1"/>
  <c r="O1093" i="4"/>
  <c r="S1093" i="4" s="1"/>
  <c r="O1392" i="4"/>
  <c r="S1392" i="4" s="1"/>
  <c r="P1201" i="4"/>
  <c r="O939" i="4"/>
  <c r="S939" i="4" s="1"/>
  <c r="P1397" i="4"/>
  <c r="P1186" i="4"/>
  <c r="Q1186" i="4" s="1"/>
  <c r="R1186" i="4"/>
  <c r="O1121" i="4"/>
  <c r="P1121" i="4"/>
  <c r="Q1121" i="4" s="1"/>
  <c r="O912" i="4"/>
  <c r="P912" i="4"/>
  <c r="Q912" i="4" s="1"/>
  <c r="O802" i="4"/>
  <c r="P802" i="4"/>
  <c r="Q802" i="4" s="1"/>
  <c r="O536" i="4"/>
  <c r="S536" i="4" s="1"/>
  <c r="P536" i="4"/>
  <c r="O452" i="4"/>
  <c r="P452" i="4"/>
  <c r="Q452" i="4" s="1"/>
  <c r="O611" i="4"/>
  <c r="P611" i="4"/>
  <c r="Q611" i="4" s="1"/>
  <c r="P1170" i="4"/>
  <c r="Q1170" i="4" s="1"/>
  <c r="O1170" i="4"/>
  <c r="O1071" i="4"/>
  <c r="P1071" i="4"/>
  <c r="Q1071" i="4" s="1"/>
  <c r="P1691" i="4"/>
  <c r="Q1691" i="4" s="1"/>
  <c r="O1691" i="4"/>
  <c r="O1007" i="4"/>
  <c r="P1007" i="4"/>
  <c r="Q1007" i="4" s="1"/>
  <c r="P1465" i="4"/>
  <c r="Q1465" i="4" s="1"/>
  <c r="O1465" i="4"/>
  <c r="S1465" i="4" s="1"/>
  <c r="O1222" i="4"/>
  <c r="P1222" i="4"/>
  <c r="Q1222" i="4" s="1"/>
  <c r="O1073" i="4"/>
  <c r="P1073" i="4"/>
  <c r="O880" i="4"/>
  <c r="P880" i="4"/>
  <c r="Q880" i="4" s="1"/>
  <c r="O791" i="4"/>
  <c r="P791" i="4"/>
  <c r="Q791" i="4" s="1"/>
  <c r="O520" i="4"/>
  <c r="S520" i="4" s="1"/>
  <c r="P520" i="4"/>
  <c r="O860" i="4"/>
  <c r="P860" i="4"/>
  <c r="Q860" i="4" s="1"/>
  <c r="O1326" i="4"/>
  <c r="P1326" i="4"/>
  <c r="Q1326" i="4" s="1"/>
  <c r="P1680" i="4"/>
  <c r="Q1680" i="4" s="1"/>
  <c r="O1680" i="4"/>
  <c r="P1582" i="4"/>
  <c r="Q1582" i="4" s="1"/>
  <c r="O1582" i="4"/>
  <c r="P1260" i="4"/>
  <c r="Q1260" i="4" s="1"/>
  <c r="O1260" i="4"/>
  <c r="S1260" i="4" s="1"/>
  <c r="R1260" i="4"/>
  <c r="O1012" i="4"/>
  <c r="P1012" i="4"/>
  <c r="Q1012" i="4" s="1"/>
  <c r="O862" i="4"/>
  <c r="P862" i="4"/>
  <c r="Q862" i="4" s="1"/>
  <c r="O657" i="4"/>
  <c r="P657" i="4"/>
  <c r="Q657" i="4" s="1"/>
  <c r="O484" i="4"/>
  <c r="P484" i="4"/>
  <c r="O995" i="4"/>
  <c r="S995" i="4" s="1"/>
  <c r="P995" i="4"/>
  <c r="Q995" i="4" s="1"/>
  <c r="O1444" i="4"/>
  <c r="P1444" i="4"/>
  <c r="Q1444" i="4" s="1"/>
  <c r="P1518" i="4"/>
  <c r="Q1518" i="4" s="1"/>
  <c r="O1518" i="4"/>
  <c r="P1620" i="4"/>
  <c r="Q1620" i="4" s="1"/>
  <c r="O1620" i="4"/>
  <c r="P1698" i="4"/>
  <c r="Q1698" i="4" s="1"/>
  <c r="O1698" i="4"/>
  <c r="O1666" i="4"/>
  <c r="P1666" i="4"/>
  <c r="Q1666" i="4" s="1"/>
  <c r="O1454" i="4"/>
  <c r="P1454" i="4"/>
  <c r="Q1454" i="4" s="1"/>
  <c r="O1295" i="4"/>
  <c r="P1295" i="4"/>
  <c r="Q1295" i="4" s="1"/>
  <c r="O1155" i="4"/>
  <c r="P1155" i="4"/>
  <c r="Q1155" i="4" s="1"/>
  <c r="O993" i="4"/>
  <c r="P993" i="4"/>
  <c r="Q993" i="4" s="1"/>
  <c r="O822" i="4"/>
  <c r="P822" i="4"/>
  <c r="Q822" i="4" s="1"/>
  <c r="O588" i="4"/>
  <c r="P588" i="4"/>
  <c r="Q588" i="4" s="1"/>
  <c r="O465" i="4"/>
  <c r="S465" i="4" s="1"/>
  <c r="P465" i="4"/>
  <c r="O1159" i="4"/>
  <c r="P1159" i="4"/>
  <c r="Q1159" i="4" s="1"/>
  <c r="P1005" i="4"/>
  <c r="Q1005" i="4" s="1"/>
  <c r="O1005" i="4"/>
  <c r="O500" i="4"/>
  <c r="P500" i="4"/>
  <c r="Q500" i="4" s="1"/>
  <c r="R1465" i="4"/>
  <c r="P1298" i="4"/>
  <c r="Q1298" i="4" s="1"/>
  <c r="O1578" i="4"/>
  <c r="P1449" i="4"/>
  <c r="Q1449" i="4" s="1"/>
  <c r="P900" i="4"/>
  <c r="Q900" i="4" s="1"/>
  <c r="O865" i="4"/>
  <c r="P992" i="4"/>
  <c r="Q992" i="4" s="1"/>
  <c r="O992" i="4"/>
  <c r="P1394" i="4"/>
  <c r="O1394" i="4"/>
  <c r="S1394" i="4" s="1"/>
  <c r="O1239" i="4"/>
  <c r="O1202" i="4"/>
  <c r="P942" i="4"/>
  <c r="O942" i="4"/>
  <c r="S942" i="4" s="1"/>
  <c r="O897" i="4"/>
  <c r="S897" i="4" s="1"/>
  <c r="P850" i="4"/>
  <c r="O850" i="4"/>
  <c r="S850" i="4" s="1"/>
  <c r="P603" i="4"/>
  <c r="O603" i="4"/>
  <c r="O1645" i="4"/>
  <c r="S1645" i="4" s="1"/>
  <c r="P1645" i="4"/>
  <c r="P1431" i="4"/>
  <c r="O1431" i="4"/>
  <c r="S1431" i="4" s="1"/>
  <c r="O1427" i="4"/>
  <c r="S1427" i="4" s="1"/>
  <c r="P1427" i="4"/>
  <c r="P1116" i="4"/>
  <c r="O1116" i="4"/>
  <c r="P389" i="4"/>
  <c r="O389" i="4"/>
  <c r="S389" i="4" s="1"/>
  <c r="P1603" i="4"/>
  <c r="P1646" i="4"/>
  <c r="O1646" i="4"/>
  <c r="S1646" i="4" s="1"/>
  <c r="O1569" i="4"/>
  <c r="P1569" i="4"/>
  <c r="Q1569" i="4" s="1"/>
  <c r="O1354" i="4"/>
  <c r="P1354" i="4"/>
  <c r="Q1354" i="4" s="1"/>
  <c r="P1198" i="4"/>
  <c r="O1198" i="4"/>
  <c r="P1117" i="4"/>
  <c r="P1238" i="4"/>
  <c r="P1152" i="4"/>
  <c r="O1152" i="4"/>
  <c r="S1152" i="4" s="1"/>
  <c r="P1086" i="4"/>
  <c r="Q1086" i="4" s="1"/>
  <c r="O1086" i="4"/>
  <c r="O1379" i="4"/>
  <c r="P1700" i="4"/>
  <c r="Q1700" i="4" s="1"/>
  <c r="O1681" i="4"/>
  <c r="P1365" i="4"/>
  <c r="Q1365" i="4" s="1"/>
  <c r="O901" i="4"/>
  <c r="O449" i="4"/>
  <c r="P1437" i="4"/>
  <c r="Q1437" i="4" s="1"/>
  <c r="O1437" i="4"/>
  <c r="P1479" i="4"/>
  <c r="O1479" i="4"/>
  <c r="S1479" i="4" s="1"/>
  <c r="O1235" i="4"/>
  <c r="P1235" i="4"/>
  <c r="O1643" i="4"/>
  <c r="S1643" i="4" s="1"/>
  <c r="P1429" i="4"/>
  <c r="S1429" i="4"/>
  <c r="P1274" i="4"/>
  <c r="O1274" i="4"/>
  <c r="S1274" i="4" s="1"/>
  <c r="O1118" i="4"/>
  <c r="P1118" i="4"/>
  <c r="P981" i="4"/>
  <c r="O981" i="4"/>
  <c r="S981" i="4" s="1"/>
  <c r="P1242" i="4"/>
  <c r="Q1242" i="4" s="1"/>
  <c r="O1242" i="4"/>
  <c r="O1428" i="4"/>
  <c r="S1428" i="4" s="1"/>
  <c r="O1573" i="4"/>
  <c r="P1358" i="4"/>
  <c r="O1475" i="4"/>
  <c r="P1428" i="4"/>
  <c r="P1202" i="4"/>
  <c r="P1424" i="4"/>
  <c r="Q1424" i="4" s="1"/>
  <c r="O1424" i="4"/>
  <c r="P1137" i="4"/>
  <c r="Q1137" i="4" s="1"/>
  <c r="O1137" i="4"/>
  <c r="O1052" i="4"/>
  <c r="P1052" i="4"/>
  <c r="O1572" i="4"/>
  <c r="P1572" i="4"/>
  <c r="P1236" i="4"/>
  <c r="O1236" i="4"/>
  <c r="P1203" i="4"/>
  <c r="O1203" i="4"/>
  <c r="S1203" i="4" s="1"/>
  <c r="O1200" i="4"/>
  <c r="P1200" i="4"/>
  <c r="U12" i="4"/>
  <c r="S12" i="4"/>
  <c r="O1591" i="4"/>
  <c r="S1591" i="4" s="1"/>
  <c r="P1414" i="4"/>
  <c r="Q1414" i="4" s="1"/>
  <c r="O1414" i="4"/>
  <c r="S1414" i="4" s="1"/>
  <c r="O1003" i="4"/>
  <c r="S1003" i="4" s="1"/>
  <c r="P1003" i="4"/>
  <c r="Q1003" i="4" s="1"/>
  <c r="O1220" i="4"/>
  <c r="S1220" i="4" s="1"/>
  <c r="P1220" i="4"/>
  <c r="T1220" i="4"/>
  <c r="P997" i="4"/>
  <c r="Q997" i="4" s="1"/>
  <c r="O997" i="4"/>
  <c r="S997" i="4" s="1"/>
  <c r="U1648" i="4"/>
  <c r="S1648" i="4"/>
  <c r="O1540" i="4"/>
  <c r="S1540" i="4" s="1"/>
  <c r="O1344" i="4"/>
  <c r="S1344" i="4" s="1"/>
  <c r="P1344" i="4"/>
  <c r="Q1344" i="4" s="1"/>
  <c r="S1700" i="4"/>
  <c r="U1700" i="4"/>
  <c r="P1551" i="4"/>
  <c r="Q1551" i="4" s="1"/>
  <c r="O1551" i="4"/>
  <c r="O1340" i="4"/>
  <c r="O1677" i="4"/>
  <c r="P1677" i="4"/>
  <c r="Q1677" i="4" s="1"/>
  <c r="O1504" i="4"/>
  <c r="S1504" i="4" s="1"/>
  <c r="O1329" i="4"/>
  <c r="T1329" i="4"/>
  <c r="P1329" i="4"/>
  <c r="Q1329" i="4" s="1"/>
  <c r="O1278" i="4"/>
  <c r="S1278" i="4" s="1"/>
  <c r="P1278" i="4"/>
  <c r="Q1278" i="4" s="1"/>
  <c r="O1204" i="4"/>
  <c r="U1204" i="4" s="1"/>
  <c r="P1204" i="4"/>
  <c r="Q1204" i="4" s="1"/>
  <c r="T1551" i="4"/>
  <c r="R1344" i="4"/>
  <c r="O1400" i="4"/>
  <c r="P1400" i="4"/>
  <c r="Q1400" i="4" s="1"/>
  <c r="O924" i="4"/>
  <c r="P924" i="4"/>
  <c r="Q924" i="4" s="1"/>
  <c r="O863" i="4"/>
  <c r="P863" i="4"/>
  <c r="Q863" i="4" s="1"/>
  <c r="O1218" i="4"/>
  <c r="P1218" i="4"/>
  <c r="Q1218" i="4" s="1"/>
  <c r="R1746" i="4"/>
  <c r="R1405" i="4"/>
  <c r="U1405" i="4" s="1"/>
  <c r="T1677" i="4"/>
  <c r="T1405" i="4"/>
  <c r="T1414" i="4"/>
  <c r="O1751" i="4"/>
  <c r="S1751" i="4" s="1"/>
  <c r="P1342" i="4"/>
  <c r="Q1342" i="4" s="1"/>
  <c r="O1649" i="4"/>
  <c r="O1555" i="4"/>
  <c r="P655" i="4"/>
  <c r="Q655" i="4" s="1"/>
  <c r="P450" i="4"/>
  <c r="Q450" i="4" s="1"/>
  <c r="T1591" i="4"/>
  <c r="T1504" i="4"/>
  <c r="T1746" i="4"/>
  <c r="O1403" i="4"/>
  <c r="P1403" i="4"/>
  <c r="Q1403" i="4" s="1"/>
  <c r="O587" i="4"/>
  <c r="P587" i="4"/>
  <c r="Q587" i="4" s="1"/>
  <c r="R1414" i="4"/>
  <c r="R1591" i="4"/>
  <c r="P1513" i="4"/>
  <c r="P1440" i="4"/>
  <c r="Q1440" i="4" s="1"/>
  <c r="P913" i="4"/>
  <c r="Q913" i="4" s="1"/>
  <c r="O1484" i="4"/>
  <c r="P1667" i="4"/>
  <c r="Q1667" i="4" s="1"/>
  <c r="O1063" i="4"/>
  <c r="O1452" i="4"/>
  <c r="O1487" i="4"/>
  <c r="O1206" i="4"/>
  <c r="P1443" i="4"/>
  <c r="Q1443" i="4" s="1"/>
  <c r="O1006" i="4"/>
  <c r="O1157" i="4"/>
  <c r="O1366" i="4"/>
  <c r="P1366" i="4"/>
  <c r="Q1366" i="4" s="1"/>
  <c r="P1248" i="4"/>
  <c r="Q1248" i="4" s="1"/>
  <c r="O1248" i="4"/>
  <c r="P608" i="4"/>
  <c r="Q608" i="4" s="1"/>
  <c r="O608" i="4"/>
  <c r="P1321" i="4"/>
  <c r="Q1321" i="4" s="1"/>
  <c r="P1322" i="4"/>
  <c r="Q1322" i="4" s="1"/>
  <c r="O1433" i="4"/>
  <c r="P1433" i="4"/>
  <c r="Q1433" i="4" s="1"/>
  <c r="O1610" i="4"/>
  <c r="P1610" i="4"/>
  <c r="Q1610" i="4" s="1"/>
  <c r="P1020" i="4"/>
  <c r="Q1020" i="4" s="1"/>
  <c r="O1020" i="4"/>
  <c r="P502" i="4"/>
  <c r="Q502" i="4" s="1"/>
  <c r="P1706" i="4"/>
  <c r="Q1706" i="4" s="1"/>
  <c r="P1461" i="4"/>
  <c r="Q1461" i="4" s="1"/>
  <c r="P1689" i="4"/>
  <c r="Q1689" i="4" s="1"/>
  <c r="O1156" i="4"/>
  <c r="O1285" i="4"/>
  <c r="P501" i="4"/>
  <c r="Q501" i="4" s="1"/>
  <c r="O1674" i="4"/>
  <c r="O1123" i="4"/>
  <c r="P1364" i="4"/>
  <c r="Q1364" i="4" s="1"/>
  <c r="O1364" i="4"/>
  <c r="P984" i="4"/>
  <c r="Q984" i="4" s="1"/>
  <c r="O656" i="4"/>
  <c r="P656" i="4"/>
  <c r="Q656" i="4" s="1"/>
  <c r="O1653" i="4"/>
  <c r="P1653" i="4"/>
  <c r="Q1653" i="4" s="1"/>
  <c r="P1612" i="4"/>
  <c r="Q1612" i="4" s="1"/>
  <c r="O1612" i="4"/>
  <c r="P1665" i="4"/>
  <c r="Q1665" i="4" s="1"/>
  <c r="O1665" i="4"/>
  <c r="O498" i="4"/>
  <c r="P498" i="4"/>
  <c r="Q498" i="4" s="1"/>
  <c r="P479" i="4"/>
  <c r="Q479" i="4" s="1"/>
  <c r="O479" i="4"/>
  <c r="O1435" i="4"/>
  <c r="P1435" i="4"/>
  <c r="Q1435" i="4" s="1"/>
  <c r="P1245" i="4"/>
  <c r="Q1245" i="4" s="1"/>
  <c r="O1315" i="4"/>
  <c r="S1315" i="4" s="1"/>
  <c r="O1148" i="4"/>
  <c r="O1571" i="4"/>
  <c r="S1571" i="4" s="1"/>
  <c r="O1237" i="4"/>
  <c r="O1092" i="4"/>
  <c r="S1092" i="4" s="1"/>
  <c r="O1477" i="4"/>
  <c r="O1391" i="4"/>
  <c r="P1391" i="4"/>
  <c r="Q1391" i="4" s="1"/>
  <c r="O1270" i="4"/>
  <c r="P1270" i="4"/>
  <c r="Q1270" i="4" s="1"/>
  <c r="O852" i="4"/>
  <c r="O1608" i="4"/>
  <c r="S1608" i="4" s="1"/>
  <c r="P1608" i="4"/>
  <c r="O1243" i="4"/>
  <c r="P1631" i="4"/>
  <c r="Q1631" i="4" s="1"/>
  <c r="O891" i="4"/>
  <c r="R526" i="4"/>
  <c r="R515" i="4"/>
  <c r="R531" i="4"/>
  <c r="R511" i="4"/>
  <c r="R513" i="4"/>
  <c r="R533" i="4"/>
  <c r="R535" i="4"/>
  <c r="R516" i="4"/>
  <c r="R522" i="4"/>
  <c r="R517" i="4"/>
  <c r="R528" i="4"/>
  <c r="R527" i="4"/>
  <c r="R520" i="4"/>
  <c r="R523" i="4"/>
  <c r="R521" i="4"/>
  <c r="R534" i="4"/>
  <c r="R514" i="4"/>
  <c r="R512" i="4"/>
  <c r="R509" i="4"/>
  <c r="R941" i="4"/>
  <c r="R943" i="4"/>
  <c r="R937" i="4"/>
  <c r="R942" i="4"/>
  <c r="R940" i="4"/>
  <c r="R938" i="4"/>
  <c r="R939" i="4"/>
  <c r="R1504" i="4"/>
  <c r="R1501" i="4"/>
  <c r="R1503" i="4"/>
  <c r="R1502" i="4"/>
  <c r="R1645" i="4"/>
  <c r="R1642" i="4"/>
  <c r="R1641" i="4"/>
  <c r="R1646" i="4"/>
  <c r="R1644" i="4"/>
  <c r="R1643" i="4"/>
  <c r="R1647" i="4"/>
  <c r="R555" i="4"/>
  <c r="R1536" i="4"/>
  <c r="R1534" i="4"/>
  <c r="R1580" i="4"/>
  <c r="R1507" i="4"/>
  <c r="R1508" i="4"/>
  <c r="R466" i="4"/>
  <c r="R465" i="4"/>
  <c r="R462" i="4"/>
  <c r="R1661" i="4"/>
  <c r="R1663" i="4"/>
  <c r="R1515" i="4"/>
  <c r="R1514" i="4"/>
  <c r="L656" i="11" a="1"/>
  <c r="L656" i="11" s="1"/>
  <c r="T1088" i="4"/>
  <c r="T1092" i="4"/>
  <c r="T1091" i="4"/>
  <c r="K942" i="11"/>
  <c r="L942" i="11" s="1" a="1"/>
  <c r="L942" i="11" s="1"/>
  <c r="T530" i="4"/>
  <c r="T514" i="4"/>
  <c r="T529" i="4"/>
  <c r="T524" i="4"/>
  <c r="T535" i="4"/>
  <c r="T519" i="4"/>
  <c r="T517" i="4"/>
  <c r="K978" i="11"/>
  <c r="L978" i="11" s="1" a="1"/>
  <c r="L978" i="11" s="1"/>
  <c r="T1646" i="4"/>
  <c r="T509" i="4"/>
  <c r="T511" i="4"/>
  <c r="T512" i="4"/>
  <c r="T532" i="4"/>
  <c r="T510" i="4"/>
  <c r="T534" i="4"/>
  <c r="K338" i="11"/>
  <c r="T1550" i="4" s="1"/>
  <c r="K25" i="12"/>
  <c r="K2" i="12"/>
  <c r="T463" i="4"/>
  <c r="T462" i="4"/>
  <c r="K1656" i="11"/>
  <c r="L1656" i="11" a="1"/>
  <c r="L1656" i="11" s="1"/>
  <c r="L27" i="11" a="1"/>
  <c r="L27" i="11" s="1"/>
  <c r="T1510" i="4"/>
  <c r="T1506" i="4"/>
  <c r="O1752" i="4"/>
  <c r="S1752" i="4" s="1"/>
  <c r="P1752" i="4"/>
  <c r="Q1752" i="4" s="1"/>
  <c r="L402" i="11" a="1"/>
  <c r="L402" i="11" s="1"/>
  <c r="L1018" i="11" a="1"/>
  <c r="L1018" i="11" s="1"/>
  <c r="L1335" i="11" a="1"/>
  <c r="L1335" i="11" s="1"/>
  <c r="L1293" i="11" a="1"/>
  <c r="L1293" i="11" s="1"/>
  <c r="L1584" i="11" a="1"/>
  <c r="L1584" i="11" s="1"/>
  <c r="R878" i="4" s="1"/>
  <c r="L106" i="11" a="1"/>
  <c r="L106" i="11" s="1"/>
  <c r="T977" i="4"/>
  <c r="T975" i="4"/>
  <c r="L242" i="11" a="1"/>
  <c r="L242" i="11" s="1"/>
  <c r="R1660" i="4" s="1"/>
  <c r="L1159" i="11" a="1"/>
  <c r="L1159" i="11" s="1"/>
  <c r="O140" i="4"/>
  <c r="O505" i="4"/>
  <c r="O178" i="4"/>
  <c r="O1165" i="4"/>
  <c r="O885" i="4"/>
  <c r="O124" i="4"/>
  <c r="O404" i="4"/>
  <c r="O1525" i="4"/>
  <c r="O1467" i="4"/>
  <c r="O383" i="4"/>
  <c r="O1732" i="4"/>
  <c r="O74" i="4"/>
  <c r="O1377" i="4"/>
  <c r="O560" i="4"/>
  <c r="O935" i="4"/>
  <c r="O1232" i="4"/>
  <c r="O284" i="4"/>
  <c r="O674" i="4"/>
  <c r="O1383" i="4"/>
  <c r="O1367" i="4"/>
  <c r="O9" i="4"/>
  <c r="O1346" i="4"/>
  <c r="O684" i="4"/>
  <c r="O1079" i="4"/>
  <c r="O931" i="4"/>
  <c r="O921" i="4"/>
  <c r="O1351" i="4"/>
  <c r="O1416" i="4"/>
  <c r="O214" i="4"/>
  <c r="O580" i="4"/>
  <c r="O593" i="4"/>
  <c r="O220" i="4"/>
  <c r="O174" i="4"/>
  <c r="O909" i="4"/>
  <c r="O118" i="4"/>
  <c r="O631" i="4"/>
  <c r="O267" i="4"/>
  <c r="O840" i="4"/>
  <c r="O234" i="4"/>
  <c r="O265" i="4"/>
  <c r="O369" i="4"/>
  <c r="O212" i="4"/>
  <c r="O1230" i="4"/>
  <c r="O406" i="4"/>
  <c r="O405" i="4"/>
  <c r="O345" i="4"/>
  <c r="O1563" i="4"/>
  <c r="O616" i="4"/>
  <c r="O1335" i="4"/>
  <c r="O1349" i="4"/>
  <c r="O617" i="4"/>
  <c r="O1738" i="4"/>
  <c r="O1597" i="4"/>
  <c r="O206" i="4"/>
  <c r="K2009" i="11"/>
  <c r="J1948" i="11"/>
  <c r="L1948" i="11" s="1" a="1"/>
  <c r="L1948" i="11" s="1"/>
  <c r="R375" i="4" s="1"/>
  <c r="K1611" i="11"/>
  <c r="T566" i="4" s="1"/>
  <c r="I1611" i="11"/>
  <c r="L1611" i="11" s="1" a="1"/>
  <c r="L1611" i="11" s="1"/>
  <c r="R566" i="4" s="1"/>
  <c r="J1579" i="11"/>
  <c r="K1579" i="11" s="1"/>
  <c r="J1575" i="11"/>
  <c r="L1575" i="11" s="1" a="1"/>
  <c r="L1575" i="11" s="1"/>
  <c r="J1551" i="11"/>
  <c r="L1551" i="11" s="1" a="1"/>
  <c r="L1551" i="11" s="1"/>
  <c r="R864" i="4" s="1"/>
  <c r="J1547" i="11"/>
  <c r="K1547" i="11" s="1"/>
  <c r="I1547" i="11"/>
  <c r="J1543" i="11"/>
  <c r="K1543" i="11" s="1"/>
  <c r="I1543" i="11"/>
  <c r="K1527" i="11"/>
  <c r="I1527" i="11"/>
  <c r="J1391" i="11"/>
  <c r="L1391" i="11" s="1" a="1"/>
  <c r="L1391" i="11" s="1"/>
  <c r="J1379" i="11"/>
  <c r="K1379" i="11" s="1"/>
  <c r="J1371" i="11"/>
  <c r="L1371" i="11" s="1" a="1"/>
  <c r="L1371" i="11" s="1"/>
  <c r="R913" i="4" s="1"/>
  <c r="K1367" i="11"/>
  <c r="K1323" i="11"/>
  <c r="J1319" i="11"/>
  <c r="L1319" i="11" s="1" a="1"/>
  <c r="L1319" i="11" s="1"/>
  <c r="R668" i="4" s="1"/>
  <c r="J1307" i="11"/>
  <c r="K1307" i="11" s="1"/>
  <c r="J1279" i="11"/>
  <c r="L1279" i="11" s="1" a="1"/>
  <c r="L1279" i="11" s="1"/>
  <c r="J1263" i="11"/>
  <c r="L1263" i="11" s="1" a="1"/>
  <c r="L1263" i="11" s="1"/>
  <c r="K1175" i="11"/>
  <c r="K1167" i="11"/>
  <c r="J1135" i="11"/>
  <c r="K1135" i="11" s="1"/>
  <c r="I1123" i="11"/>
  <c r="J1123" i="11"/>
  <c r="K1123" i="11" s="1"/>
  <c r="T1205" i="4" s="1"/>
  <c r="J1107" i="11"/>
  <c r="K1107" i="11" s="1"/>
  <c r="I1107" i="11"/>
  <c r="K1047" i="11"/>
  <c r="J1011" i="11"/>
  <c r="K1011" i="11" s="1"/>
  <c r="K991" i="11"/>
  <c r="K967" i="11"/>
  <c r="K947" i="11"/>
  <c r="I923" i="11"/>
  <c r="J923" i="11"/>
  <c r="K923" i="11" s="1"/>
  <c r="J903" i="11"/>
  <c r="K903" i="11" s="1"/>
  <c r="J871" i="11"/>
  <c r="K871" i="11" s="1"/>
  <c r="K851" i="11"/>
  <c r="I851" i="11"/>
  <c r="L851" i="11" s="1" a="1"/>
  <c r="L851" i="11" s="1"/>
  <c r="K827" i="11"/>
  <c r="J779" i="11"/>
  <c r="K779" i="11" s="1"/>
  <c r="I671" i="11"/>
  <c r="J671" i="11"/>
  <c r="K671" i="11" s="1"/>
  <c r="K619" i="11"/>
  <c r="T1014" i="4" s="1"/>
  <c r="I619" i="11"/>
  <c r="L619" i="11" s="1" a="1"/>
  <c r="L619" i="11" s="1"/>
  <c r="R1014" i="4" s="1"/>
  <c r="J595" i="11"/>
  <c r="K595" i="11" s="1"/>
  <c r="I595" i="11"/>
  <c r="K591" i="11"/>
  <c r="T1401" i="4" s="1"/>
  <c r="I567" i="11"/>
  <c r="J567" i="11"/>
  <c r="K567" i="11" s="1"/>
  <c r="J511" i="11"/>
  <c r="K511" i="11" s="1"/>
  <c r="K471" i="11"/>
  <c r="T1123" i="4" s="1"/>
  <c r="K455" i="11"/>
  <c r="T1332" i="4" s="1"/>
  <c r="K407" i="11"/>
  <c r="T1465" i="4" s="1"/>
  <c r="K203" i="11"/>
  <c r="K163" i="11"/>
  <c r="K159" i="11"/>
  <c r="J51" i="11"/>
  <c r="K51" i="11" s="1"/>
  <c r="K172" i="12"/>
  <c r="I1983" i="11"/>
  <c r="K1983" i="11"/>
  <c r="K173" i="12"/>
  <c r="L173" i="12"/>
  <c r="I153" i="12"/>
  <c r="L153" i="12" s="1"/>
  <c r="O99" i="4"/>
  <c r="O15" i="4"/>
  <c r="K1235" i="11"/>
  <c r="J1535" i="11"/>
  <c r="L1535" i="11" s="1" a="1"/>
  <c r="L1535" i="11" s="1"/>
  <c r="J1559" i="11"/>
  <c r="L1559" i="11" s="1" a="1"/>
  <c r="L1559" i="11" s="1"/>
  <c r="J443" i="11"/>
  <c r="K443" i="11" s="1"/>
  <c r="T1344" i="4" s="1"/>
  <c r="J823" i="11"/>
  <c r="K823" i="11" s="1"/>
  <c r="J1059" i="11"/>
  <c r="L1059" i="11" s="1" a="1"/>
  <c r="L1059" i="11" s="1"/>
  <c r="R1104" i="4" s="1"/>
  <c r="J1267" i="11"/>
  <c r="K1267" i="11" s="1"/>
  <c r="K1539" i="11"/>
  <c r="O69" i="4"/>
  <c r="O591" i="4"/>
  <c r="O155" i="4"/>
  <c r="O1494" i="4"/>
  <c r="O72" i="4"/>
  <c r="O282" i="4"/>
  <c r="O7" i="4"/>
  <c r="O113" i="4"/>
  <c r="O928" i="4"/>
  <c r="O621" i="4"/>
  <c r="O1669" i="4"/>
  <c r="O1407" i="4"/>
  <c r="O592" i="4"/>
  <c r="O195" i="4"/>
  <c r="O443" i="4"/>
  <c r="O1043" i="4"/>
  <c r="O1656" i="4"/>
  <c r="O209" i="4"/>
  <c r="O548" i="4"/>
  <c r="O222" i="4"/>
  <c r="O458" i="4"/>
  <c r="O1228" i="4"/>
  <c r="O102" i="4"/>
  <c r="O1166" i="4"/>
  <c r="O280" i="4"/>
  <c r="O1457" i="4"/>
  <c r="O1527" i="4"/>
  <c r="O842" i="4"/>
  <c r="O1336" i="4"/>
  <c r="O1418" i="4"/>
  <c r="O1566" i="4"/>
  <c r="O399" i="4"/>
  <c r="O948" i="4"/>
  <c r="O250" i="4"/>
  <c r="O559" i="4"/>
  <c r="O1655" i="4"/>
  <c r="O1105" i="4"/>
  <c r="O969" i="4"/>
  <c r="O506" i="4"/>
  <c r="O615" i="4"/>
  <c r="O1561" i="4"/>
  <c r="O8" i="4"/>
  <c r="O1421" i="4"/>
  <c r="O235" i="4"/>
  <c r="O275" i="4"/>
  <c r="O947" i="4"/>
  <c r="O638" i="4"/>
  <c r="O1717" i="4"/>
  <c r="O819" i="4"/>
  <c r="O258" i="4"/>
  <c r="O676" i="4"/>
  <c r="I92" i="12"/>
  <c r="D28" i="13"/>
  <c r="K53" i="12"/>
  <c r="L53" i="12"/>
  <c r="O107" i="4"/>
  <c r="O95" i="4"/>
  <c r="O55" i="4"/>
  <c r="O53" i="4"/>
  <c r="O88" i="4"/>
  <c r="O106" i="4"/>
  <c r="A2" i="12"/>
  <c r="O446" i="4"/>
  <c r="O162" i="4"/>
  <c r="O428" i="4"/>
  <c r="O376" i="4"/>
  <c r="O1637" i="4"/>
  <c r="O1593" i="4"/>
  <c r="O173" i="4"/>
  <c r="O1255" i="4"/>
  <c r="O874" i="4"/>
  <c r="O626" i="4"/>
  <c r="O1497" i="4"/>
  <c r="O1141" i="4"/>
  <c r="O1045" i="4"/>
  <c r="O254" i="4"/>
  <c r="O71" i="4"/>
  <c r="O199" i="4"/>
  <c r="O1254" i="4"/>
  <c r="O1526" i="4"/>
  <c r="O218" i="4"/>
  <c r="O682" i="4"/>
  <c r="O1190" i="4"/>
  <c r="O1470" i="4"/>
  <c r="O1039" i="4"/>
  <c r="O1192" i="4"/>
  <c r="O833" i="4"/>
  <c r="O327" i="4"/>
  <c r="O495" i="4"/>
  <c r="O229" i="4"/>
  <c r="O208" i="4"/>
  <c r="O965" i="4"/>
  <c r="O380" i="4"/>
  <c r="O248" i="4"/>
  <c r="O596" i="4"/>
  <c r="O1370" i="4"/>
  <c r="O1671" i="4"/>
  <c r="O1066" i="4"/>
  <c r="O1658" i="4"/>
  <c r="O1041" i="4"/>
  <c r="O289" i="4"/>
  <c r="O226" i="4"/>
  <c r="O188" i="4"/>
  <c r="O594" i="4"/>
  <c r="O1474" i="4"/>
  <c r="O541" i="4"/>
  <c r="O1565" i="4"/>
  <c r="O1615" i="4"/>
  <c r="O400" i="4"/>
  <c r="O151" i="4"/>
  <c r="O288" i="4"/>
  <c r="O158" i="4"/>
  <c r="O170" i="4"/>
  <c r="O1188" i="4"/>
  <c r="O342" i="4"/>
  <c r="O546" i="4"/>
  <c r="O1214" i="4"/>
  <c r="O872" i="4"/>
  <c r="O1731" i="4"/>
  <c r="O1456" i="4"/>
  <c r="O440" i="4"/>
  <c r="O1410" i="4"/>
  <c r="O187" i="4"/>
  <c r="O1382" i="4"/>
  <c r="O843" i="4"/>
  <c r="O929" i="4"/>
  <c r="O1739" i="4"/>
  <c r="O1528" i="4"/>
  <c r="O1734" i="4"/>
  <c r="O675" i="4"/>
  <c r="O153" i="4"/>
  <c r="O1189" i="4"/>
  <c r="O951" i="4"/>
  <c r="O1085" i="4"/>
  <c r="O1459" i="4"/>
  <c r="O493" i="4"/>
  <c r="O1493" i="4"/>
  <c r="O1695" i="4"/>
  <c r="O1740" i="4"/>
  <c r="O429" i="4"/>
  <c r="O1614" i="4"/>
  <c r="O145" i="4"/>
  <c r="O887" i="4"/>
  <c r="O1409" i="4"/>
  <c r="O167" i="4"/>
  <c r="O645" i="4"/>
  <c r="O246" i="4"/>
  <c r="O114" i="4"/>
  <c r="O251" i="4"/>
  <c r="O416" i="4"/>
  <c r="O504" i="4"/>
  <c r="O1492" i="4"/>
  <c r="O237" i="4"/>
  <c r="O104" i="4"/>
  <c r="O241" i="4"/>
  <c r="O954" i="4"/>
  <c r="O967" i="4"/>
  <c r="O252" i="4"/>
  <c r="O1468" i="4"/>
  <c r="O419" i="4"/>
  <c r="O507" i="4"/>
  <c r="O1616" i="4"/>
  <c r="O176" i="4"/>
  <c r="O677" i="4"/>
  <c r="O164" i="4"/>
  <c r="O1139" i="4"/>
  <c r="O244" i="4"/>
  <c r="O425" i="4"/>
  <c r="O264" i="4"/>
  <c r="O818" i="4"/>
  <c r="O1741" i="4"/>
  <c r="O409" i="4"/>
  <c r="O287" i="4"/>
  <c r="O182" i="4"/>
  <c r="O1347" i="4"/>
  <c r="O639" i="4"/>
  <c r="O884" i="4"/>
  <c r="O873" i="4"/>
  <c r="O141" i="4"/>
  <c r="O1350" i="4"/>
  <c r="O628" i="4"/>
  <c r="O805" i="4"/>
  <c r="O203" i="4"/>
  <c r="O238" i="4"/>
  <c r="O18" i="4"/>
  <c r="O1306" i="4"/>
  <c r="O883" i="4"/>
  <c r="O1108" i="4"/>
  <c r="O447" i="4"/>
  <c r="O1719" i="4"/>
  <c r="O207" i="4"/>
  <c r="O1293" i="4"/>
  <c r="O678" i="4"/>
  <c r="O161" i="4"/>
  <c r="O1598" i="4"/>
  <c r="O543" i="4"/>
  <c r="O1138" i="4"/>
  <c r="O273" i="4"/>
  <c r="O614" i="4"/>
  <c r="O211" i="4"/>
  <c r="O672" i="4"/>
  <c r="O1374" i="4"/>
  <c r="O1229" i="4"/>
  <c r="O1308" i="4"/>
  <c r="O1368" i="4"/>
  <c r="O191" i="4"/>
  <c r="O255" i="4"/>
  <c r="O1693" i="4"/>
  <c r="O105" i="4"/>
  <c r="O86" i="4"/>
  <c r="O84" i="4"/>
  <c r="O283" i="4"/>
  <c r="O111" i="4"/>
  <c r="O256" i="4"/>
  <c r="O839" i="4"/>
  <c r="O1129" i="4"/>
  <c r="O579" i="4"/>
  <c r="O50" i="4"/>
  <c r="O225" i="4"/>
  <c r="O1082" i="4"/>
  <c r="O888" i="4"/>
  <c r="O1639" i="4"/>
  <c r="O1458" i="4"/>
  <c r="O492" i="4"/>
  <c r="O101" i="4"/>
  <c r="O157" i="4"/>
  <c r="O1142" i="4"/>
  <c r="O1262" i="4"/>
  <c r="O49" i="4"/>
  <c r="O1015" i="4"/>
  <c r="O457" i="4"/>
  <c r="O148" i="4"/>
  <c r="O224" i="4"/>
  <c r="O949" i="4"/>
  <c r="O1269" i="4"/>
  <c r="O1495" i="4"/>
  <c r="O418" i="4"/>
  <c r="O906" i="4"/>
  <c r="O402" i="4"/>
  <c r="O558" i="4"/>
  <c r="O163" i="4"/>
  <c r="O624" i="4"/>
  <c r="O973" i="4"/>
  <c r="O1594" i="4"/>
  <c r="O242" i="4"/>
  <c r="O1369" i="4"/>
  <c r="O442" i="4"/>
  <c r="O686" i="4"/>
  <c r="O683" i="4"/>
  <c r="O1389" i="4"/>
  <c r="O123" i="4"/>
  <c r="O1386" i="4"/>
  <c r="O581" i="4"/>
  <c r="O1694" i="4"/>
  <c r="O622" i="4"/>
  <c r="O172" i="4"/>
  <c r="O103" i="4"/>
  <c r="O643" i="4"/>
  <c r="O1226" i="4"/>
  <c r="O89" i="4"/>
  <c r="O1725" i="4"/>
  <c r="O204" i="4"/>
  <c r="O194" i="4"/>
  <c r="O200" i="4"/>
  <c r="O1633" i="4"/>
  <c r="O1145" i="4"/>
  <c r="O325" i="4"/>
  <c r="O1684" i="4"/>
  <c r="O210" i="4"/>
  <c r="O1253" i="4"/>
  <c r="O1417" i="4"/>
  <c r="O431" i="4"/>
  <c r="O227" i="4"/>
  <c r="O286" i="4"/>
  <c r="O257" i="4"/>
  <c r="O640" i="4"/>
  <c r="O642" i="4"/>
  <c r="O1291" i="4"/>
  <c r="O1708" i="4"/>
  <c r="O1530" i="4"/>
  <c r="O620" i="4"/>
  <c r="O1419" i="4"/>
  <c r="O1423" i="4"/>
  <c r="O1163" i="4"/>
  <c r="O804" i="4"/>
  <c r="O1408" i="4"/>
  <c r="O232" i="4"/>
  <c r="O285" i="4"/>
  <c r="O108" i="4"/>
  <c r="O1107" i="4"/>
  <c r="O371" i="4"/>
  <c r="O190" i="4"/>
  <c r="O179" i="4"/>
  <c r="O1167" i="4"/>
  <c r="O838" i="4"/>
  <c r="O595" i="4"/>
  <c r="O1143" i="4"/>
  <c r="O1727" i="4"/>
  <c r="O1193" i="4"/>
  <c r="O169" i="4"/>
  <c r="O1213" i="4"/>
  <c r="O185" i="4"/>
  <c r="O1038" i="4"/>
  <c r="O348" i="4"/>
  <c r="O426" i="4"/>
  <c r="O52" i="4"/>
  <c r="O1018" i="4"/>
  <c r="O223" i="4"/>
  <c r="O215" i="4"/>
  <c r="O424" i="4"/>
  <c r="O1420" i="4"/>
  <c r="O494" i="4"/>
  <c r="O922" i="4"/>
  <c r="O417" i="4"/>
  <c r="O217" i="4"/>
  <c r="O346" i="4"/>
  <c r="O1164" i="4"/>
  <c r="O1081" i="4"/>
  <c r="O398" i="4"/>
  <c r="O83" i="4"/>
  <c r="O98" i="4"/>
  <c r="O96" i="4"/>
  <c r="O87" i="4"/>
  <c r="O1376" i="4"/>
  <c r="O1373" i="4"/>
  <c r="O1265" i="4"/>
  <c r="O378" i="4"/>
  <c r="O344" i="4"/>
  <c r="O561" i="4"/>
  <c r="O410" i="4"/>
  <c r="O198" i="4"/>
  <c r="O189" i="4"/>
  <c r="O966" i="4"/>
  <c r="O1353" i="4"/>
  <c r="O1733" i="4"/>
  <c r="O324" i="4"/>
  <c r="O1683" i="4"/>
  <c r="O629" i="4"/>
  <c r="O205" i="4"/>
  <c r="O253" i="4"/>
  <c r="O1106" i="4"/>
  <c r="O920" i="4"/>
  <c r="O1290" i="4"/>
  <c r="O1707" i="4"/>
  <c r="O680" i="4"/>
  <c r="O427" i="4"/>
  <c r="O952" i="4"/>
  <c r="O1083" i="4"/>
  <c r="O832" i="4"/>
  <c r="O673" i="4"/>
  <c r="O1065" i="4"/>
  <c r="O243" i="4"/>
  <c r="O146" i="4"/>
  <c r="O1529" i="4"/>
  <c r="O109" i="4"/>
  <c r="O68" i="4"/>
  <c r="O845" i="4"/>
  <c r="O370" i="4"/>
  <c r="O817" i="4"/>
  <c r="O181" i="4"/>
  <c r="O201" i="4"/>
  <c r="O381" i="4"/>
  <c r="O1307" i="4"/>
  <c r="O122" i="4"/>
  <c r="O1406" i="4"/>
  <c r="O820" i="4"/>
  <c r="O193" i="4"/>
  <c r="O932" i="4"/>
  <c r="O1109" i="4"/>
  <c r="O1310" i="4"/>
  <c r="O1252" i="4"/>
  <c r="O1718" i="4"/>
  <c r="O10" i="4"/>
  <c r="O623" i="4"/>
  <c r="O950" i="4"/>
  <c r="O120" i="4"/>
  <c r="O247" i="4"/>
  <c r="O1292" i="4"/>
  <c r="O613" i="4"/>
  <c r="O1334" i="4"/>
  <c r="O274" i="4"/>
  <c r="O403" i="4"/>
  <c r="O281" i="4"/>
  <c r="O671" i="4"/>
  <c r="O138" i="4"/>
  <c r="O1263" i="4"/>
  <c r="O1140" i="4"/>
  <c r="O112" i="4"/>
  <c r="O150" i="4"/>
  <c r="O1657" i="4"/>
  <c r="O159" i="4"/>
  <c r="O183" i="4"/>
  <c r="O544" i="4"/>
  <c r="O1266" i="4"/>
  <c r="O890" i="4"/>
  <c r="O1668" i="4"/>
  <c r="O907" i="4"/>
  <c r="O627" i="4"/>
  <c r="O154" i="4"/>
  <c r="O117" i="4"/>
  <c r="O1564" i="4"/>
  <c r="O598" i="4"/>
  <c r="O397" i="4"/>
  <c r="O803" i="4"/>
  <c r="O578" i="4"/>
  <c r="O168" i="4"/>
  <c r="O245" i="4"/>
  <c r="O377" i="4"/>
  <c r="O970" i="4"/>
  <c r="O1720" i="4"/>
  <c r="O119" i="4"/>
  <c r="O160" i="4"/>
  <c r="O871" i="4"/>
  <c r="O1532" i="4"/>
  <c r="O1080" i="4"/>
  <c r="O1387" i="4"/>
  <c r="O412" i="4"/>
  <c r="O919" i="4"/>
  <c r="O326" i="4"/>
  <c r="O197" i="4"/>
  <c r="O1227" i="4"/>
  <c r="O841" i="4"/>
  <c r="O1635" i="4"/>
  <c r="O460" i="4"/>
  <c r="O831" i="4"/>
  <c r="O1499" i="4"/>
  <c r="O497" i="4"/>
  <c r="O142" i="4"/>
  <c r="O1304" i="4"/>
  <c r="O619" i="4"/>
  <c r="O110" i="4"/>
  <c r="J176" i="12"/>
  <c r="K176" i="12" s="1"/>
  <c r="I8" i="12"/>
  <c r="J8" i="12"/>
  <c r="K19" i="12"/>
  <c r="I19" i="12"/>
  <c r="L19" i="12" s="1"/>
  <c r="J148" i="12"/>
  <c r="K148" i="12" s="1"/>
  <c r="I148" i="12"/>
  <c r="I21" i="12"/>
  <c r="J21" i="12"/>
  <c r="K21" i="12" s="1"/>
  <c r="J36" i="12"/>
  <c r="K36" i="12" s="1"/>
  <c r="I36" i="12"/>
  <c r="J32" i="12"/>
  <c r="K32" i="12" s="1"/>
  <c r="I32" i="12"/>
  <c r="J104" i="12"/>
  <c r="K104" i="12" s="1"/>
  <c r="I104" i="12"/>
  <c r="I112" i="12"/>
  <c r="J112" i="12"/>
  <c r="K112" i="12" s="1"/>
  <c r="J99" i="12"/>
  <c r="L99" i="12" s="1"/>
  <c r="L123" i="12"/>
  <c r="K123" i="12"/>
  <c r="L119" i="12"/>
  <c r="J127" i="12"/>
  <c r="K127" i="12" s="1"/>
  <c r="I127" i="12"/>
  <c r="I132" i="12"/>
  <c r="J132" i="12"/>
  <c r="K132" i="12" s="1"/>
  <c r="J145" i="12"/>
  <c r="K145" i="12" s="1"/>
  <c r="J83" i="12"/>
  <c r="K83" i="12" s="1"/>
  <c r="I83" i="12"/>
  <c r="I87" i="12"/>
  <c r="J87" i="12"/>
  <c r="K87" i="12" s="1"/>
  <c r="I95" i="12"/>
  <c r="L95" i="12" s="1"/>
  <c r="K95" i="12"/>
  <c r="K73" i="12"/>
  <c r="I73" i="12"/>
  <c r="J55" i="12"/>
  <c r="K55" i="12" s="1"/>
  <c r="I55" i="12"/>
  <c r="J50" i="12"/>
  <c r="L50" i="12" s="1"/>
  <c r="J68" i="12"/>
  <c r="L68" i="12" s="1"/>
  <c r="I67" i="12"/>
  <c r="K67" i="12"/>
  <c r="J142" i="12"/>
  <c r="K142" i="12" s="1"/>
  <c r="I142" i="12"/>
  <c r="J140" i="12"/>
  <c r="K140" i="12" s="1"/>
  <c r="I140" i="12"/>
  <c r="J46" i="12"/>
  <c r="K46" i="12" s="1"/>
  <c r="I46" i="12"/>
  <c r="J65" i="12"/>
  <c r="K65" i="12" s="1"/>
  <c r="K59" i="12"/>
  <c r="L59" i="12"/>
  <c r="J78" i="12"/>
  <c r="L78" i="12" s="1"/>
  <c r="J114" i="12"/>
  <c r="K114" i="12" s="1"/>
  <c r="J106" i="12"/>
  <c r="K106" i="12" s="1"/>
  <c r="I106" i="12"/>
  <c r="I28" i="12"/>
  <c r="J28" i="12"/>
  <c r="K28" i="12" s="1"/>
  <c r="O1755" i="4"/>
  <c r="S1755" i="4" s="1"/>
  <c r="P1755" i="4"/>
  <c r="Q1755" i="4" s="1"/>
  <c r="P1754" i="4"/>
  <c r="Q1754" i="4" s="1"/>
  <c r="O1754" i="4"/>
  <c r="U1754" i="4" s="1"/>
  <c r="O1744" i="4"/>
  <c r="S1744" i="4" s="1"/>
  <c r="P1744" i="4"/>
  <c r="Q1744" i="4" s="1"/>
  <c r="O1715" i="4"/>
  <c r="P1715" i="4"/>
  <c r="Q1715" i="4" s="1"/>
  <c r="O1663" i="4"/>
  <c r="S1663" i="4" s="1"/>
  <c r="P1663" i="4"/>
  <c r="O1589" i="4"/>
  <c r="P1589" i="4"/>
  <c r="Q1589" i="4" s="1"/>
  <c r="P1584" i="4"/>
  <c r="Q1584" i="4" s="1"/>
  <c r="O1584" i="4"/>
  <c r="O1535" i="4"/>
  <c r="S1535" i="4" s="1"/>
  <c r="P1535" i="4"/>
  <c r="O1548" i="4"/>
  <c r="P1548" i="4"/>
  <c r="O1515" i="4"/>
  <c r="P1515" i="4"/>
  <c r="P1491" i="4"/>
  <c r="Q1491" i="4" s="1"/>
  <c r="O1491" i="4"/>
  <c r="P1002" i="4"/>
  <c r="Q1002" i="4" s="1"/>
  <c r="O1002" i="4"/>
  <c r="S1002" i="4" s="1"/>
  <c r="P1330" i="4"/>
  <c r="O1330" i="4"/>
  <c r="S1330" i="4" s="1"/>
  <c r="P1297" i="4"/>
  <c r="Q1297" i="4" s="1"/>
  <c r="O1297" i="4"/>
  <c r="P1280" i="4"/>
  <c r="Q1280" i="4" s="1"/>
  <c r="O1280" i="4"/>
  <c r="P1223" i="4"/>
  <c r="Q1223" i="4" s="1"/>
  <c r="O1223" i="4"/>
  <c r="S1223" i="4" s="1"/>
  <c r="R1223" i="4"/>
  <c r="P1208" i="4"/>
  <c r="Q1208" i="4" s="1"/>
  <c r="O1208" i="4"/>
  <c r="O1154" i="4"/>
  <c r="U1154" i="4" s="1"/>
  <c r="P1154" i="4"/>
  <c r="Q1154" i="4" s="1"/>
  <c r="O996" i="4"/>
  <c r="U996" i="4" s="1"/>
  <c r="P996" i="4"/>
  <c r="Q996" i="4" s="1"/>
  <c r="O1072" i="4"/>
  <c r="P1072" i="4"/>
  <c r="Q1072" i="4" s="1"/>
  <c r="O469" i="4"/>
  <c r="S469" i="4" s="1"/>
  <c r="P469" i="4"/>
  <c r="Q469" i="4" s="1"/>
  <c r="O926" i="4"/>
  <c r="S926" i="4" s="1"/>
  <c r="P926" i="4"/>
  <c r="Q926" i="4" s="1"/>
  <c r="O879" i="4"/>
  <c r="P879" i="4"/>
  <c r="Q879" i="4" s="1"/>
  <c r="O475" i="4"/>
  <c r="S475" i="4" s="1"/>
  <c r="P475" i="4"/>
  <c r="Q475" i="4" s="1"/>
  <c r="O816" i="4"/>
  <c r="S816" i="4" s="1"/>
  <c r="P816" i="4"/>
  <c r="O801" i="4"/>
  <c r="S801" i="4" s="1"/>
  <c r="P801" i="4"/>
  <c r="Q801" i="4" s="1"/>
  <c r="O798" i="4"/>
  <c r="P798" i="4"/>
  <c r="O789" i="4"/>
  <c r="S789" i="4" s="1"/>
  <c r="P789" i="4"/>
  <c r="P660" i="4"/>
  <c r="O660" i="4"/>
  <c r="O635" i="4"/>
  <c r="U635" i="4" s="1"/>
  <c r="P635" i="4"/>
  <c r="Q635" i="4" s="1"/>
  <c r="K2019" i="11"/>
  <c r="K1954" i="11"/>
  <c r="K1942" i="11"/>
  <c r="K1934" i="11"/>
  <c r="K1914" i="11"/>
  <c r="K1609" i="11"/>
  <c r="K1513" i="11"/>
  <c r="K1445" i="11"/>
  <c r="K1369" i="11"/>
  <c r="K1361" i="11"/>
  <c r="T918" i="4" s="1"/>
  <c r="K1301" i="11"/>
  <c r="K1181" i="11"/>
  <c r="K1133" i="11"/>
  <c r="K1017" i="11"/>
  <c r="K997" i="11"/>
  <c r="K973" i="11"/>
  <c r="K721" i="11"/>
  <c r="K653" i="11"/>
  <c r="K645" i="11"/>
  <c r="K401" i="11"/>
  <c r="K385" i="11"/>
  <c r="K373" i="11"/>
  <c r="T1640" i="4" s="1"/>
  <c r="K345" i="11"/>
  <c r="T1555" i="4" s="1"/>
  <c r="K289" i="11"/>
  <c r="T1589" i="4" s="1"/>
  <c r="K105" i="11"/>
  <c r="K73" i="11"/>
  <c r="K65" i="11"/>
  <c r="K61" i="11"/>
  <c r="I174" i="12"/>
  <c r="L174" i="12" s="1"/>
  <c r="K174" i="12"/>
  <c r="J154" i="12"/>
  <c r="K154" i="12" s="1"/>
  <c r="K152" i="12"/>
  <c r="I168" i="12"/>
  <c r="J29" i="12"/>
  <c r="K29" i="12" s="1"/>
  <c r="I29" i="12"/>
  <c r="I34" i="12"/>
  <c r="K34" i="12"/>
  <c r="K22" i="12"/>
  <c r="J120" i="12"/>
  <c r="K120" i="12" s="1"/>
  <c r="I120" i="12"/>
  <c r="I129" i="12"/>
  <c r="L129" i="12" s="1"/>
  <c r="J97" i="12"/>
  <c r="K97" i="12" s="1"/>
  <c r="I97" i="12"/>
  <c r="L146" i="12"/>
  <c r="I137" i="12"/>
  <c r="J137" i="12"/>
  <c r="K137" i="12" s="1"/>
  <c r="I82" i="12"/>
  <c r="L82" i="12" s="1"/>
  <c r="K82" i="12"/>
  <c r="K86" i="12"/>
  <c r="I86" i="12"/>
  <c r="L86" i="12" s="1"/>
  <c r="K94" i="12"/>
  <c r="I62" i="12"/>
  <c r="J62" i="12"/>
  <c r="K62" i="12" s="1"/>
  <c r="K49" i="12"/>
  <c r="I69" i="12"/>
  <c r="J69" i="12"/>
  <c r="K69" i="12" s="1"/>
  <c r="K45" i="12"/>
  <c r="I60" i="12"/>
  <c r="J60" i="12"/>
  <c r="K60" i="12" s="1"/>
  <c r="I76" i="12"/>
  <c r="L76" i="12" s="1"/>
  <c r="K30" i="12"/>
  <c r="K27" i="12"/>
  <c r="I27" i="12"/>
  <c r="L27" i="12" s="1"/>
  <c r="J1528" i="11"/>
  <c r="K1528" i="11" s="1"/>
  <c r="K1340" i="11"/>
  <c r="T856" i="4" s="1"/>
  <c r="K1252" i="11"/>
  <c r="T655" i="4" s="1"/>
  <c r="K1224" i="11"/>
  <c r="T1288" i="4" s="1"/>
  <c r="K1212" i="11"/>
  <c r="K1148" i="11"/>
  <c r="K740" i="11"/>
  <c r="K720" i="11"/>
  <c r="T1158" i="4" s="1"/>
  <c r="K20" i="11"/>
  <c r="L151" i="12"/>
  <c r="L13" i="12"/>
  <c r="K13" i="12"/>
  <c r="J168" i="12"/>
  <c r="K168" i="12" s="1"/>
  <c r="I49" i="12"/>
  <c r="R926" i="4"/>
  <c r="J175" i="12"/>
  <c r="K175" i="12" s="1"/>
  <c r="L20" i="12"/>
  <c r="K35" i="12"/>
  <c r="I35" i="12"/>
  <c r="L111" i="12"/>
  <c r="K122" i="12"/>
  <c r="K96" i="12"/>
  <c r="L96" i="12"/>
  <c r="J91" i="12"/>
  <c r="K91" i="12" s="1"/>
  <c r="I42" i="12"/>
  <c r="K42" i="12"/>
  <c r="I43" i="12"/>
  <c r="J43" i="12"/>
  <c r="K43" i="12" s="1"/>
  <c r="K80" i="12"/>
  <c r="I74" i="12"/>
  <c r="J74" i="12"/>
  <c r="K74" i="12" s="1"/>
  <c r="L103" i="12"/>
  <c r="O1749" i="4"/>
  <c r="P1749" i="4"/>
  <c r="Q1749" i="4" s="1"/>
  <c r="P1703" i="4"/>
  <c r="Q1703" i="4" s="1"/>
  <c r="O1703" i="4"/>
  <c r="O1446" i="4"/>
  <c r="P1446" i="4"/>
  <c r="Q1446" i="4" s="1"/>
  <c r="P1629" i="4"/>
  <c r="Q1629" i="4" s="1"/>
  <c r="O1629" i="4"/>
  <c r="O1579" i="4"/>
  <c r="P1579" i="4"/>
  <c r="O1542" i="4"/>
  <c r="P1542" i="4"/>
  <c r="P1556" i="4"/>
  <c r="Q1556" i="4" s="1"/>
  <c r="O1556" i="4"/>
  <c r="P1511" i="4"/>
  <c r="Q1511" i="4" s="1"/>
  <c r="O1511" i="4"/>
  <c r="O1507" i="4"/>
  <c r="P1507" i="4"/>
  <c r="O1455" i="4"/>
  <c r="P1455" i="4"/>
  <c r="Q1455" i="4" s="1"/>
  <c r="O1380" i="4"/>
  <c r="P1380" i="4"/>
  <c r="Q1380" i="4" s="1"/>
  <c r="O1332" i="4"/>
  <c r="P1332" i="4"/>
  <c r="Q1332" i="4" s="1"/>
  <c r="O1299" i="4"/>
  <c r="P1299" i="4"/>
  <c r="Q1299" i="4" s="1"/>
  <c r="O1284" i="4"/>
  <c r="P1284" i="4"/>
  <c r="Q1284" i="4" s="1"/>
  <c r="O1247" i="4"/>
  <c r="P1247" i="4"/>
  <c r="Q1247" i="4" s="1"/>
  <c r="O1211" i="4"/>
  <c r="P1211" i="4"/>
  <c r="Q1211" i="4" s="1"/>
  <c r="O1158" i="4"/>
  <c r="P1158" i="4"/>
  <c r="Q1158" i="4" s="1"/>
  <c r="O1132" i="4"/>
  <c r="P1132" i="4"/>
  <c r="Q1132" i="4" s="1"/>
  <c r="O1074" i="4"/>
  <c r="P1074" i="4"/>
  <c r="O1013" i="4"/>
  <c r="P1013" i="4"/>
  <c r="Q1013" i="4" s="1"/>
  <c r="O1004" i="4"/>
  <c r="P1004" i="4"/>
  <c r="Q1004" i="4" s="1"/>
  <c r="O915" i="4"/>
  <c r="P915" i="4"/>
  <c r="Q915" i="4" s="1"/>
  <c r="O881" i="4"/>
  <c r="P881" i="4"/>
  <c r="Q881" i="4" s="1"/>
  <c r="O866" i="4"/>
  <c r="P866" i="4"/>
  <c r="Q866" i="4" s="1"/>
  <c r="O823" i="4"/>
  <c r="P823" i="4"/>
  <c r="O808" i="4"/>
  <c r="P808" i="4"/>
  <c r="Q808" i="4" s="1"/>
  <c r="O792" i="4"/>
  <c r="P792" i="4"/>
  <c r="Q792" i="4" s="1"/>
  <c r="P589" i="4"/>
  <c r="Q589" i="4" s="1"/>
  <c r="O589" i="4"/>
  <c r="O577" i="4"/>
  <c r="P577" i="4"/>
  <c r="Q577" i="4" s="1"/>
  <c r="O564" i="4"/>
  <c r="P564" i="4"/>
  <c r="Q564" i="4" s="1"/>
  <c r="O534" i="4"/>
  <c r="P534" i="4"/>
  <c r="O524" i="4"/>
  <c r="P524" i="4"/>
  <c r="O518" i="4"/>
  <c r="P518" i="4"/>
  <c r="O503" i="4"/>
  <c r="P503" i="4"/>
  <c r="Q503" i="4" s="1"/>
  <c r="O1736" i="4"/>
  <c r="P1736" i="4"/>
  <c r="Q1736" i="4" s="1"/>
  <c r="P1664" i="4"/>
  <c r="Q1664" i="4" s="1"/>
  <c r="O1664" i="4"/>
  <c r="O1661" i="4"/>
  <c r="P1661" i="4"/>
  <c r="Q1661" i="4" s="1"/>
  <c r="O1586" i="4"/>
  <c r="P1586" i="4"/>
  <c r="O1537" i="4"/>
  <c r="P1537" i="4"/>
  <c r="O1524" i="4"/>
  <c r="P1524" i="4"/>
  <c r="Q1524" i="4" s="1"/>
  <c r="P1546" i="4"/>
  <c r="Q1546" i="4" s="1"/>
  <c r="O1546" i="4"/>
  <c r="O1502" i="4"/>
  <c r="P1502" i="4"/>
  <c r="O1483" i="4"/>
  <c r="P1483" i="4"/>
  <c r="Q1483" i="4" s="1"/>
  <c r="O1398" i="4"/>
  <c r="P1398" i="4"/>
  <c r="Q1398" i="4" s="1"/>
  <c r="O1341" i="4"/>
  <c r="P1341" i="4"/>
  <c r="Q1341" i="4" s="1"/>
  <c r="O1301" i="4"/>
  <c r="P1301" i="4"/>
  <c r="Q1301" i="4" s="1"/>
  <c r="O1287" i="4"/>
  <c r="P1287" i="4"/>
  <c r="Q1287" i="4" s="1"/>
  <c r="O1259" i="4"/>
  <c r="P1259" i="4"/>
  <c r="Q1259" i="4" s="1"/>
  <c r="O1219" i="4"/>
  <c r="P1219" i="4"/>
  <c r="Q1219" i="4" s="1"/>
  <c r="O1185" i="4"/>
  <c r="P1185" i="4"/>
  <c r="Q1185" i="4" s="1"/>
  <c r="O1134" i="4"/>
  <c r="P1134" i="4"/>
  <c r="Q1134" i="4" s="1"/>
  <c r="O1076" i="4"/>
  <c r="P1076" i="4"/>
  <c r="Q1076" i="4" s="1"/>
  <c r="O1035" i="4"/>
  <c r="P1035" i="4"/>
  <c r="Q1035" i="4" s="1"/>
  <c r="P1010" i="4"/>
  <c r="O1010" i="4"/>
  <c r="O944" i="4"/>
  <c r="P944" i="4"/>
  <c r="Q944" i="4" s="1"/>
  <c r="O899" i="4"/>
  <c r="P899" i="4"/>
  <c r="Q899" i="4" s="1"/>
  <c r="O868" i="4"/>
  <c r="P868" i="4"/>
  <c r="O810" i="4"/>
  <c r="P810" i="4"/>
  <c r="O794" i="4"/>
  <c r="P794" i="4"/>
  <c r="O663" i="4"/>
  <c r="P663" i="4"/>
  <c r="Q663" i="4" s="1"/>
  <c r="O607" i="4"/>
  <c r="P607" i="4"/>
  <c r="Q607" i="4" s="1"/>
  <c r="O1747" i="4"/>
  <c r="P1747" i="4"/>
  <c r="Q1747" i="4" s="1"/>
  <c r="O1699" i="4"/>
  <c r="P1699" i="4"/>
  <c r="Q1699" i="4" s="1"/>
  <c r="O1441" i="4"/>
  <c r="P1441" i="4"/>
  <c r="Q1441" i="4" s="1"/>
  <c r="O1609" i="4"/>
  <c r="P1609" i="4"/>
  <c r="Q1609" i="4" s="1"/>
  <c r="P1544" i="4"/>
  <c r="Q1544" i="4" s="1"/>
  <c r="O1544" i="4"/>
  <c r="O1558" i="4"/>
  <c r="P1558" i="4"/>
  <c r="Q1558" i="4" s="1"/>
  <c r="O1553" i="4"/>
  <c r="P1553" i="4"/>
  <c r="O1509" i="4"/>
  <c r="P1509" i="4"/>
  <c r="P1463" i="4"/>
  <c r="O1463" i="4"/>
  <c r="O1438" i="4"/>
  <c r="P1438" i="4"/>
  <c r="Q1438" i="4" s="1"/>
  <c r="P1404" i="4"/>
  <c r="Q1404" i="4" s="1"/>
  <c r="O1404" i="4"/>
  <c r="O1343" i="4"/>
  <c r="P1343" i="4"/>
  <c r="Q1343" i="4" s="1"/>
  <c r="O1325" i="4"/>
  <c r="P1325" i="4"/>
  <c r="Q1325" i="4" s="1"/>
  <c r="O1289" i="4"/>
  <c r="P1289" i="4"/>
  <c r="Q1289" i="4" s="1"/>
  <c r="O1000" i="4"/>
  <c r="P1000" i="4"/>
  <c r="Q1000" i="4" s="1"/>
  <c r="O1221" i="4"/>
  <c r="P1221" i="4"/>
  <c r="O998" i="4"/>
  <c r="P998" i="4"/>
  <c r="Q998" i="4" s="1"/>
  <c r="O1136" i="4"/>
  <c r="P1136" i="4"/>
  <c r="Q1136" i="4" s="1"/>
  <c r="O1102" i="4"/>
  <c r="P1102" i="4"/>
  <c r="Q1102" i="4" s="1"/>
  <c r="O994" i="4"/>
  <c r="P994" i="4"/>
  <c r="Q994" i="4" s="1"/>
  <c r="O468" i="4"/>
  <c r="P468" i="4"/>
  <c r="Q468" i="4" s="1"/>
  <c r="O905" i="4"/>
  <c r="P905" i="4"/>
  <c r="Q905" i="4" s="1"/>
  <c r="O876" i="4"/>
  <c r="P876" i="4"/>
  <c r="Q876" i="4" s="1"/>
  <c r="O825" i="4"/>
  <c r="P825" i="4"/>
  <c r="Q825" i="4" s="1"/>
  <c r="O814" i="4"/>
  <c r="P814" i="4"/>
  <c r="Q814" i="4" s="1"/>
  <c r="O796" i="4"/>
  <c r="P796" i="4"/>
  <c r="O574" i="4"/>
  <c r="P574" i="4"/>
  <c r="O565" i="4"/>
  <c r="P565" i="4"/>
  <c r="Q565" i="4" s="1"/>
  <c r="O532" i="4"/>
  <c r="P532" i="4"/>
  <c r="O526" i="4"/>
  <c r="P526" i="4"/>
  <c r="O516" i="4"/>
  <c r="P516" i="4"/>
  <c r="O510" i="4"/>
  <c r="P510" i="4"/>
  <c r="P1405" i="4"/>
  <c r="Q1405" i="4" s="1"/>
  <c r="P1300" i="4"/>
  <c r="Q1300" i="4" s="1"/>
  <c r="P1340" i="4"/>
  <c r="Q1340" i="4" s="1"/>
  <c r="O1009" i="4"/>
  <c r="O1014" i="4"/>
  <c r="O1075" i="4"/>
  <c r="O1133" i="4"/>
  <c r="O1161" i="4"/>
  <c r="O1401" i="4"/>
  <c r="O1450" i="4"/>
  <c r="O1486" i="4"/>
  <c r="O1508" i="4"/>
  <c r="O1545" i="4"/>
  <c r="O1554" i="4"/>
  <c r="O1534" i="4"/>
  <c r="O1543" i="4"/>
  <c r="O1585" i="4"/>
  <c r="O1619" i="4"/>
  <c r="O1662" i="4"/>
  <c r="O1688" i="4"/>
  <c r="O1722" i="4"/>
  <c r="O1748" i="4"/>
  <c r="P1746" i="4"/>
  <c r="Q1746" i="4" s="1"/>
  <c r="O1186" i="4"/>
  <c r="P999" i="4"/>
  <c r="Q999" i="4" s="1"/>
  <c r="P1288" i="4"/>
  <c r="Q1288" i="4" s="1"/>
  <c r="O1001" i="4"/>
  <c r="P1362" i="4"/>
  <c r="Q1362" i="4" s="1"/>
  <c r="P1504" i="4"/>
  <c r="O1516" i="4"/>
  <c r="P1591" i="4"/>
  <c r="Q1591" i="4" s="1"/>
  <c r="P1712" i="4"/>
  <c r="Q1712" i="4" s="1"/>
  <c r="P1210" i="4"/>
  <c r="Q1210" i="4" s="1"/>
  <c r="P1331" i="4"/>
  <c r="P1540" i="4"/>
  <c r="P1587" i="4"/>
  <c r="Q1587" i="4" s="1"/>
  <c r="O1587" i="4"/>
  <c r="O877" i="4"/>
  <c r="P877" i="4"/>
  <c r="Q877" i="4" s="1"/>
  <c r="P1251" i="4"/>
  <c r="Q1251" i="4" s="1"/>
  <c r="O1251" i="4"/>
  <c r="P1283" i="4"/>
  <c r="Q1283" i="4" s="1"/>
  <c r="O1402" i="4"/>
  <c r="P1402" i="4"/>
  <c r="Q1402" i="4" s="1"/>
  <c r="O451" i="4"/>
  <c r="P451" i="4"/>
  <c r="Q451" i="4" s="1"/>
  <c r="O1205" i="4"/>
  <c r="P1205" i="4"/>
  <c r="Q1205" i="4" s="1"/>
  <c r="P1328" i="4"/>
  <c r="Q1328" i="4" s="1"/>
  <c r="O1328" i="4"/>
  <c r="P1660" i="4"/>
  <c r="Q1660" i="4" s="1"/>
  <c r="O1660" i="4"/>
  <c r="O1488" i="4"/>
  <c r="O911" i="4"/>
  <c r="P916" i="4"/>
  <c r="Q916" i="4" s="1"/>
  <c r="O486" i="4"/>
  <c r="O1538" i="4"/>
  <c r="P1279" i="4"/>
  <c r="Q1279" i="4" s="1"/>
  <c r="P1378" i="4"/>
  <c r="Q1378" i="4" s="1"/>
  <c r="O1378" i="4"/>
  <c r="P864" i="4"/>
  <c r="Q864" i="4" s="1"/>
  <c r="O864" i="4"/>
  <c r="P1704" i="4"/>
  <c r="Q1704" i="4" s="1"/>
  <c r="O1704" i="4"/>
  <c r="P1122" i="4"/>
  <c r="Q1122" i="4" s="1"/>
  <c r="O1122" i="4"/>
  <c r="P1412" i="4"/>
  <c r="Q1412" i="4" s="1"/>
  <c r="O1412" i="4"/>
  <c r="O1445" i="4"/>
  <c r="P1445" i="4"/>
  <c r="Q1445" i="4" s="1"/>
  <c r="O1101" i="4"/>
  <c r="P1101" i="4"/>
  <c r="Q1101" i="4" s="1"/>
  <c r="J2026" i="11"/>
  <c r="L2026" i="11" s="1" a="1"/>
  <c r="L2026" i="11" s="1"/>
  <c r="J2037" i="11"/>
  <c r="L2037" i="11" s="1" a="1"/>
  <c r="L2037" i="11" s="1"/>
  <c r="I2032" i="11"/>
  <c r="L2032" i="11" s="1" a="1"/>
  <c r="L2032" i="11" s="1"/>
  <c r="I2029" i="11"/>
  <c r="L2029" i="11" s="1" a="1"/>
  <c r="L2029" i="11" s="1"/>
  <c r="I2024" i="11"/>
  <c r="L2024" i="11" s="1" a="1"/>
  <c r="L2024" i="11" s="1"/>
  <c r="J2023" i="11"/>
  <c r="K2023" i="11" s="1"/>
  <c r="K2035" i="11"/>
  <c r="I2035" i="11"/>
  <c r="L2035" i="11" s="1" a="1"/>
  <c r="L2035" i="11" s="1"/>
  <c r="O1320" i="4"/>
  <c r="L2028" i="11" a="1"/>
  <c r="L2028" i="11" s="1"/>
  <c r="O1613" i="4"/>
  <c r="O1061" i="4"/>
  <c r="J102" i="12"/>
  <c r="L102" i="12" s="1"/>
  <c r="K2029" i="11"/>
  <c r="K2033" i="11"/>
  <c r="P1244" i="4"/>
  <c r="Q1244" i="4" s="1"/>
  <c r="O1244" i="4"/>
  <c r="P1056" i="4"/>
  <c r="Q1056" i="4" s="1"/>
  <c r="O1056" i="4"/>
  <c r="P1434" i="4"/>
  <c r="Q1434" i="4" s="1"/>
  <c r="O1434" i="4"/>
  <c r="P991" i="4"/>
  <c r="Q991" i="4" s="1"/>
  <c r="O991" i="4"/>
  <c r="P990" i="4"/>
  <c r="Q990" i="4" s="1"/>
  <c r="U990" i="4"/>
  <c r="O1319" i="4"/>
  <c r="S1607" i="4"/>
  <c r="P1644" i="4"/>
  <c r="O1644" i="4"/>
  <c r="O1605" i="4"/>
  <c r="S1605" i="4" s="1"/>
  <c r="P1605" i="4"/>
  <c r="O1575" i="4"/>
  <c r="S1575" i="4" s="1"/>
  <c r="O1481" i="4"/>
  <c r="P1481" i="4"/>
  <c r="O1430" i="4"/>
  <c r="S1430" i="4" s="1"/>
  <c r="P1396" i="4"/>
  <c r="O1396" i="4"/>
  <c r="O1050" i="4"/>
  <c r="O1313" i="4"/>
  <c r="S1313" i="4" s="1"/>
  <c r="O964" i="4"/>
  <c r="O648" i="4"/>
  <c r="P974" i="4"/>
  <c r="Q974" i="4" s="1"/>
  <c r="O1196" i="4"/>
  <c r="O1233" i="4"/>
  <c r="P1272" i="4"/>
  <c r="P1311" i="4"/>
  <c r="Q1311" i="4" s="1"/>
  <c r="O1560" i="4"/>
  <c r="P1261" i="4"/>
  <c r="Q1261" i="4" s="1"/>
  <c r="O384" i="4"/>
  <c r="O927" i="4"/>
  <c r="O955" i="4"/>
  <c r="O1345" i="4"/>
  <c r="P1604" i="4"/>
  <c r="O375" i="4"/>
  <c r="P1240" i="4"/>
  <c r="P1048" i="4"/>
  <c r="S1048" i="4"/>
  <c r="O1318" i="4"/>
  <c r="S1318" i="4" s="1"/>
  <c r="O1381" i="4"/>
  <c r="P1466" i="4"/>
  <c r="Q1466" i="4" s="1"/>
  <c r="O1119" i="4"/>
  <c r="P1576" i="4"/>
  <c r="S1522" i="4" l="1"/>
  <c r="R518" i="4"/>
  <c r="R530" i="4"/>
  <c r="R1156" i="4"/>
  <c r="R849" i="4"/>
  <c r="R850" i="4"/>
  <c r="R847" i="4"/>
  <c r="R519" i="4"/>
  <c r="R537" i="4"/>
  <c r="U537" i="4" s="1"/>
  <c r="C537" i="4" s="1"/>
  <c r="R529" i="4"/>
  <c r="R524" i="4"/>
  <c r="R1554" i="4"/>
  <c r="R536" i="4"/>
  <c r="R525" i="4"/>
  <c r="R532" i="4"/>
  <c r="R1552" i="4"/>
  <c r="U1552" i="4" s="1"/>
  <c r="R852" i="4"/>
  <c r="U852" i="4" s="1"/>
  <c r="R851" i="4"/>
  <c r="R853" i="4"/>
  <c r="U1523" i="4"/>
  <c r="T1541" i="4"/>
  <c r="R1426" i="4"/>
  <c r="R48" i="4"/>
  <c r="T570" i="4"/>
  <c r="T1543" i="4"/>
  <c r="T602" i="4"/>
  <c r="T604" i="4"/>
  <c r="L874" i="11" a="1"/>
  <c r="L874" i="11" s="1"/>
  <c r="R1086" i="4" s="1"/>
  <c r="L919" i="11" a="1"/>
  <c r="L919" i="11" s="1"/>
  <c r="L371" i="11" a="1"/>
  <c r="L371" i="11" s="1"/>
  <c r="R1631" i="4" s="1"/>
  <c r="U1631" i="4" s="1"/>
  <c r="L1884" i="11" a="1"/>
  <c r="L1884" i="11" s="1"/>
  <c r="K240" i="11"/>
  <c r="T1661" i="4" s="1"/>
  <c r="L651" i="11" a="1"/>
  <c r="L651" i="11" s="1"/>
  <c r="L496" i="11" a="1"/>
  <c r="L496" i="11" s="1"/>
  <c r="R1132" i="4" s="1"/>
  <c r="L1407" i="11" a="1"/>
  <c r="L1407" i="11" s="1"/>
  <c r="T1542" i="4"/>
  <c r="R1430" i="4"/>
  <c r="T569" i="4"/>
  <c r="L958" i="11" a="1"/>
  <c r="L958" i="11" s="1"/>
  <c r="L1343" i="11" a="1"/>
  <c r="L1343" i="11" s="1"/>
  <c r="L1754" i="11" a="1"/>
  <c r="L1754" i="11" s="1"/>
  <c r="L650" i="11" a="1"/>
  <c r="L650" i="11" s="1"/>
  <c r="R1055" i="4" s="1"/>
  <c r="L340" i="11" a="1"/>
  <c r="L340" i="11" s="1"/>
  <c r="L884" i="11" a="1"/>
  <c r="L884" i="11" s="1"/>
  <c r="R1428" i="4"/>
  <c r="R1703" i="4"/>
  <c r="L1049" i="11" a="1"/>
  <c r="L1049" i="11" s="1"/>
  <c r="K124" i="11"/>
  <c r="L1892" i="11" a="1"/>
  <c r="L1892" i="11" s="1"/>
  <c r="R66" i="4" s="1"/>
  <c r="S66" i="4" s="1"/>
  <c r="L1112" i="11" a="1"/>
  <c r="L1112" i="11" s="1"/>
  <c r="R1206" i="4" s="1"/>
  <c r="L1287" i="11" a="1"/>
  <c r="L1287" i="11" s="1"/>
  <c r="R1427" i="4"/>
  <c r="R340" i="4"/>
  <c r="L331" i="11" a="1"/>
  <c r="L331" i="11" s="1"/>
  <c r="R1490" i="4" s="1"/>
  <c r="U1490" i="4" s="1"/>
  <c r="L1558" i="11" a="1"/>
  <c r="L1558" i="11" s="1"/>
  <c r="K489" i="11"/>
  <c r="T1146" i="4" s="1"/>
  <c r="L478" i="11" a="1"/>
  <c r="L478" i="11" s="1"/>
  <c r="K274" i="11"/>
  <c r="K1166" i="11"/>
  <c r="R1425" i="4"/>
  <c r="T315" i="4"/>
  <c r="T600" i="4"/>
  <c r="L100" i="11" a="1"/>
  <c r="L100" i="11" s="1"/>
  <c r="R964" i="4" s="1"/>
  <c r="S964" i="4" s="1"/>
  <c r="L1359" i="11" a="1"/>
  <c r="L1359" i="11" s="1"/>
  <c r="R917" i="4" s="1"/>
  <c r="U917" i="4" s="1"/>
  <c r="K2031" i="11"/>
  <c r="R1429" i="4"/>
  <c r="T606" i="4"/>
  <c r="T601" i="4"/>
  <c r="L1715" i="11" a="1"/>
  <c r="L1715" i="11" s="1"/>
  <c r="L270" i="11" a="1"/>
  <c r="L270" i="11" s="1"/>
  <c r="R1592" i="4" s="1"/>
  <c r="L376" i="11" a="1"/>
  <c r="L376" i="11" s="1"/>
  <c r="L1191" i="11" a="1"/>
  <c r="L1191" i="11" s="1"/>
  <c r="K895" i="11"/>
  <c r="T279" i="4"/>
  <c r="L1514" i="11" a="1"/>
  <c r="L1514" i="11" s="1"/>
  <c r="L493" i="11" a="1"/>
  <c r="L493" i="11" s="1"/>
  <c r="L826" i="11" a="1"/>
  <c r="L826" i="11" s="1"/>
  <c r="L1303" i="11" a="1"/>
  <c r="L1303" i="11" s="1"/>
  <c r="L712" i="11" a="1"/>
  <c r="L712" i="11" s="1"/>
  <c r="L239" i="11" a="1"/>
  <c r="L239" i="11" s="1"/>
  <c r="L735" i="11" a="1"/>
  <c r="L735" i="11" s="1"/>
  <c r="L838" i="11" a="1"/>
  <c r="L838" i="11" s="1"/>
  <c r="R1390" i="4" s="1"/>
  <c r="L1094" i="11" a="1"/>
  <c r="L1094" i="11" s="1"/>
  <c r="L841" i="11" a="1"/>
  <c r="L841" i="11" s="1"/>
  <c r="L839" i="11" a="1"/>
  <c r="L839" i="11" s="1"/>
  <c r="L1015" i="11" a="1"/>
  <c r="L1015" i="11" s="1"/>
  <c r="L1626" i="11" a="1"/>
  <c r="L1626" i="11" s="1"/>
  <c r="R569" i="4" s="1"/>
  <c r="L2010" i="11" a="1"/>
  <c r="L2010" i="11" s="1"/>
  <c r="L1167" i="11" a="1"/>
  <c r="L1167" i="11" s="1"/>
  <c r="R1355" i="4"/>
  <c r="S1355" i="4" s="1"/>
  <c r="R1357" i="4"/>
  <c r="U1357" i="4" s="1"/>
  <c r="C1357" i="4" s="1"/>
  <c r="R1360" i="4"/>
  <c r="R1359" i="4"/>
  <c r="R1358" i="4"/>
  <c r="R1361" i="4"/>
  <c r="U1361" i="4" s="1"/>
  <c r="C1361" i="4" s="1"/>
  <c r="R1356" i="4"/>
  <c r="U1356" i="4" s="1"/>
  <c r="C1356" i="4" s="1"/>
  <c r="T1573" i="4"/>
  <c r="T1574" i="4"/>
  <c r="T1572" i="4"/>
  <c r="T1575" i="4"/>
  <c r="T1571" i="4"/>
  <c r="T1570" i="4"/>
  <c r="T76" i="4"/>
  <c r="T77" i="4"/>
  <c r="R298" i="4"/>
  <c r="L63" i="11" a="1"/>
  <c r="L63" i="11" s="1"/>
  <c r="K487" i="11"/>
  <c r="T1137" i="4" s="1"/>
  <c r="L707" i="11" a="1"/>
  <c r="L707" i="11" s="1"/>
  <c r="R1187" i="4" s="1"/>
  <c r="U1187" i="4" s="1"/>
  <c r="L275" i="11" a="1"/>
  <c r="L275" i="11" s="1"/>
  <c r="L700" i="11" a="1"/>
  <c r="L700" i="11" s="1"/>
  <c r="L1380" i="11" a="1"/>
  <c r="L1380" i="11" s="1"/>
  <c r="L535" i="11" a="1"/>
  <c r="L535" i="11" s="1"/>
  <c r="R1236" i="4"/>
  <c r="U1236" i="4" s="1"/>
  <c r="T485" i="4"/>
  <c r="R815" i="4"/>
  <c r="R814" i="4"/>
  <c r="T1147" i="4"/>
  <c r="R1235" i="4"/>
  <c r="R1234" i="4"/>
  <c r="U1234" i="4" s="1"/>
  <c r="L1033" i="11" a="1"/>
  <c r="L1033" i="11" s="1"/>
  <c r="L625" i="11" a="1"/>
  <c r="L625" i="11" s="1"/>
  <c r="K272" i="11"/>
  <c r="T1601" i="4" s="1"/>
  <c r="L590" i="11" a="1"/>
  <c r="L590" i="11" s="1"/>
  <c r="L311" i="11" a="1"/>
  <c r="L311" i="11" s="1"/>
  <c r="L883" i="11" a="1"/>
  <c r="L883" i="11" s="1"/>
  <c r="L828" i="11" a="1"/>
  <c r="L828" i="11" s="1"/>
  <c r="L1628" i="11" a="1"/>
  <c r="L1628" i="11" s="1"/>
  <c r="L887" i="11" a="1"/>
  <c r="L887" i="11" s="1"/>
  <c r="T387" i="4"/>
  <c r="T482" i="4"/>
  <c r="R1237" i="4"/>
  <c r="T481" i="4"/>
  <c r="L1524" i="11" a="1"/>
  <c r="L1524" i="11" s="1"/>
  <c r="L155" i="11" a="1"/>
  <c r="L155" i="11" s="1"/>
  <c r="L557" i="11" a="1"/>
  <c r="L557" i="11" s="1"/>
  <c r="L1149" i="11" a="1"/>
  <c r="L1149" i="11" s="1"/>
  <c r="L29" i="11" a="1"/>
  <c r="L29" i="11" s="1"/>
  <c r="L510" i="11" a="1"/>
  <c r="L510" i="11" s="1"/>
  <c r="R1250" i="4" s="1"/>
  <c r="L187" i="11" a="1"/>
  <c r="L187" i="11" s="1"/>
  <c r="R1698" i="4" s="1"/>
  <c r="K2010" i="11"/>
  <c r="T385" i="4"/>
  <c r="T649" i="4"/>
  <c r="R1240" i="4"/>
  <c r="U1240" i="4" s="1"/>
  <c r="C1240" i="4" s="1"/>
  <c r="T1150" i="4"/>
  <c r="T1148" i="4"/>
  <c r="T1151" i="4"/>
  <c r="L1506" i="11" a="1"/>
  <c r="L1506" i="11" s="1"/>
  <c r="L1620" i="11" a="1"/>
  <c r="L1620" i="11" s="1"/>
  <c r="L161" i="11" a="1"/>
  <c r="L161" i="11" s="1"/>
  <c r="L435" i="11" a="1"/>
  <c r="L435" i="11" s="1"/>
  <c r="L1893" i="11" a="1"/>
  <c r="L1893" i="11" s="1"/>
  <c r="K547" i="11"/>
  <c r="T1402" i="4" s="1"/>
  <c r="L658" i="11" a="1"/>
  <c r="L658" i="11" s="1"/>
  <c r="T390" i="4"/>
  <c r="T1149" i="4"/>
  <c r="T651" i="4"/>
  <c r="T1170" i="4"/>
  <c r="R81" i="4"/>
  <c r="T652" i="4"/>
  <c r="R79" i="4"/>
  <c r="T1153" i="4"/>
  <c r="K747" i="11"/>
  <c r="L22" i="11" a="1"/>
  <c r="L22" i="11" s="1"/>
  <c r="L1324" i="11" a="1"/>
  <c r="L1324" i="11" s="1"/>
  <c r="R799" i="4" s="1"/>
  <c r="L1572" i="11" a="1"/>
  <c r="L1572" i="11" s="1"/>
  <c r="L291" i="11" a="1"/>
  <c r="L291" i="11" s="1"/>
  <c r="R1588" i="4" s="1"/>
  <c r="L1396" i="11" a="1"/>
  <c r="L1396" i="11" s="1"/>
  <c r="T1662" i="4"/>
  <c r="T388" i="4"/>
  <c r="T648" i="4"/>
  <c r="L322" i="11" a="1"/>
  <c r="L322" i="11" s="1"/>
  <c r="R1569" i="4" s="1"/>
  <c r="U1569" i="4" s="1"/>
  <c r="L1567" i="11" a="1"/>
  <c r="L1567" i="11" s="1"/>
  <c r="R882" i="4" s="1"/>
  <c r="S882" i="4" s="1"/>
  <c r="L741" i="11" a="1"/>
  <c r="L741" i="11" s="1"/>
  <c r="L983" i="11" a="1"/>
  <c r="L983" i="11" s="1"/>
  <c r="K1868" i="11"/>
  <c r="L1576" i="11" a="1"/>
  <c r="L1576" i="11" s="1"/>
  <c r="L471" i="11" a="1"/>
  <c r="L471" i="11" s="1"/>
  <c r="R1123" i="4" s="1"/>
  <c r="U1123" i="4" s="1"/>
  <c r="L1223" i="11" a="1"/>
  <c r="L1223" i="11" s="1"/>
  <c r="R1298" i="4" s="1"/>
  <c r="S1298" i="4" s="1"/>
  <c r="K1223" i="11"/>
  <c r="T1298" i="4" s="1"/>
  <c r="R292" i="4"/>
  <c r="T650" i="4"/>
  <c r="R1238" i="4"/>
  <c r="U1238" i="4" s="1"/>
  <c r="T80" i="4"/>
  <c r="K1219" i="11"/>
  <c r="T1299" i="4" s="1"/>
  <c r="K1015" i="11"/>
  <c r="L831" i="11" a="1"/>
  <c r="L831" i="11" s="1"/>
  <c r="R1363" i="4" s="1"/>
  <c r="U1363" i="4" s="1"/>
  <c r="L888" i="11" a="1"/>
  <c r="L888" i="11" s="1"/>
  <c r="L1508" i="11" a="1"/>
  <c r="L1508" i="11" s="1"/>
  <c r="L1295" i="11" a="1"/>
  <c r="L1295" i="11" s="1"/>
  <c r="L175" i="11" a="1"/>
  <c r="L175" i="11" s="1"/>
  <c r="S330" i="4"/>
  <c r="C330" i="4" s="1"/>
  <c r="L507" i="11" a="1"/>
  <c r="L507" i="11" s="1"/>
  <c r="R1251" i="4" s="1"/>
  <c r="S1251" i="4" s="1"/>
  <c r="L686" i="11" a="1"/>
  <c r="L686" i="11" s="1"/>
  <c r="L674" i="11" a="1"/>
  <c r="L674" i="11" s="1"/>
  <c r="L731" i="11" a="1"/>
  <c r="L731" i="11" s="1"/>
  <c r="L1820" i="11" a="1"/>
  <c r="L1820" i="11" s="1"/>
  <c r="L356" i="11" a="1"/>
  <c r="L356" i="11" s="1"/>
  <c r="L804" i="11" a="1"/>
  <c r="L804" i="11" s="1"/>
  <c r="L1540" i="11" a="1"/>
  <c r="L1540" i="11" s="1"/>
  <c r="L716" i="11" a="1"/>
  <c r="L716" i="11" s="1"/>
  <c r="L404" i="11" a="1"/>
  <c r="L404" i="11" s="1"/>
  <c r="R1451" i="4" s="1"/>
  <c r="S1451" i="4" s="1"/>
  <c r="L388" i="11" a="1"/>
  <c r="L388" i="11" s="1"/>
  <c r="L1140" i="11" a="1"/>
  <c r="L1140" i="11" s="1"/>
  <c r="L685" i="11" a="1"/>
  <c r="L685" i="11" s="1"/>
  <c r="L515" i="11" a="1"/>
  <c r="L515" i="11" s="1"/>
  <c r="T389" i="4"/>
  <c r="L1241" i="11" a="1"/>
  <c r="L1241" i="11" s="1"/>
  <c r="R656" i="4" s="1"/>
  <c r="U656" i="4" s="1"/>
  <c r="L1172" i="11" a="1"/>
  <c r="L1172" i="11" s="1"/>
  <c r="R1281" i="4" s="1"/>
  <c r="S1281" i="4" s="1"/>
  <c r="L451" i="11" a="1"/>
  <c r="L451" i="11" s="1"/>
  <c r="T1428" i="4"/>
  <c r="R693" i="4"/>
  <c r="U693" i="4" s="1"/>
  <c r="C693" i="4" s="1"/>
  <c r="R766" i="4"/>
  <c r="U766" i="4" s="1"/>
  <c r="C766" i="4" s="1"/>
  <c r="R710" i="4"/>
  <c r="U710" i="4" s="1"/>
  <c r="C710" i="4" s="1"/>
  <c r="R775" i="4"/>
  <c r="U775" i="4" s="1"/>
  <c r="C775" i="4" s="1"/>
  <c r="R699" i="4"/>
  <c r="U699" i="4" s="1"/>
  <c r="C699" i="4" s="1"/>
  <c r="R696" i="4"/>
  <c r="U696" i="4" s="1"/>
  <c r="C696" i="4" s="1"/>
  <c r="R734" i="4"/>
  <c r="U734" i="4" s="1"/>
  <c r="C734" i="4" s="1"/>
  <c r="R698" i="4"/>
  <c r="U698" i="4" s="1"/>
  <c r="C698" i="4" s="1"/>
  <c r="R716" i="4"/>
  <c r="U716" i="4" s="1"/>
  <c r="C716" i="4" s="1"/>
  <c r="R702" i="4"/>
  <c r="U702" i="4" s="1"/>
  <c r="C702" i="4" s="1"/>
  <c r="R729" i="4"/>
  <c r="U729" i="4" s="1"/>
  <c r="C729" i="4" s="1"/>
  <c r="L1061" i="11" a="1"/>
  <c r="L1061" i="11" s="1"/>
  <c r="R1113" i="4" s="1"/>
  <c r="U1113" i="4" s="1"/>
  <c r="L286" i="11" a="1"/>
  <c r="L286" i="11" s="1"/>
  <c r="L954" i="11" a="1"/>
  <c r="L954" i="11" s="1"/>
  <c r="R767" i="4"/>
  <c r="U767" i="4" s="1"/>
  <c r="C767" i="4" s="1"/>
  <c r="R697" i="4"/>
  <c r="U697" i="4" s="1"/>
  <c r="C697" i="4" s="1"/>
  <c r="R764" i="4"/>
  <c r="U764" i="4" s="1"/>
  <c r="C764" i="4" s="1"/>
  <c r="R690" i="4"/>
  <c r="U690" i="4" s="1"/>
  <c r="C690" i="4" s="1"/>
  <c r="R772" i="4"/>
  <c r="U772" i="4" s="1"/>
  <c r="C772" i="4" s="1"/>
  <c r="L450" i="11" a="1"/>
  <c r="L450" i="11" s="1"/>
  <c r="L1968" i="11" a="1"/>
  <c r="L1968" i="11" s="1"/>
  <c r="R1743" i="4" s="1"/>
  <c r="S1743" i="4" s="1"/>
  <c r="R723" i="4"/>
  <c r="U723" i="4" s="1"/>
  <c r="C723" i="4" s="1"/>
  <c r="L1092" i="11" a="1"/>
  <c r="L1092" i="11" s="1"/>
  <c r="L800" i="11" a="1"/>
  <c r="L800" i="11" s="1"/>
  <c r="L1770" i="11" a="1"/>
  <c r="L1770" i="11" s="1"/>
  <c r="L1284" i="11" a="1"/>
  <c r="L1284" i="11" s="1"/>
  <c r="R753" i="4"/>
  <c r="U753" i="4" s="1"/>
  <c r="C753" i="4" s="1"/>
  <c r="R741" i="4"/>
  <c r="U741" i="4" s="1"/>
  <c r="C741" i="4" s="1"/>
  <c r="R747" i="4"/>
  <c r="U747" i="4" s="1"/>
  <c r="C747" i="4" s="1"/>
  <c r="R712" i="4"/>
  <c r="U712" i="4" s="1"/>
  <c r="C712" i="4" s="1"/>
  <c r="R757" i="4"/>
  <c r="U757" i="4" s="1"/>
  <c r="C757" i="4" s="1"/>
  <c r="R748" i="4"/>
  <c r="U748" i="4" s="1"/>
  <c r="C748" i="4" s="1"/>
  <c r="R718" i="4"/>
  <c r="U718" i="4" s="1"/>
  <c r="C718" i="4" s="1"/>
  <c r="R717" i="4"/>
  <c r="U717" i="4" s="1"/>
  <c r="C717" i="4" s="1"/>
  <c r="R744" i="4"/>
  <c r="U744" i="4" s="1"/>
  <c r="C744" i="4" s="1"/>
  <c r="R768" i="4"/>
  <c r="U768" i="4" s="1"/>
  <c r="C768" i="4" s="1"/>
  <c r="R735" i="4"/>
  <c r="U735" i="4" s="1"/>
  <c r="C735" i="4" s="1"/>
  <c r="L533" i="11" a="1"/>
  <c r="L533" i="11" s="1"/>
  <c r="R1258" i="4" s="1"/>
  <c r="S1258" i="4" s="1"/>
  <c r="K284" i="11"/>
  <c r="T1519" i="4" s="1"/>
  <c r="L123" i="11" a="1"/>
  <c r="L123" i="11" s="1"/>
  <c r="T898" i="4"/>
  <c r="L1732" i="11" a="1"/>
  <c r="L1732" i="11" s="1"/>
  <c r="L699" i="11" a="1"/>
  <c r="L699" i="11" s="1"/>
  <c r="L355" i="11" a="1"/>
  <c r="L355" i="11" s="1"/>
  <c r="R1611" i="4" s="1"/>
  <c r="U1611" i="4" s="1"/>
  <c r="T895" i="4"/>
  <c r="L414" i="11" a="1"/>
  <c r="L414" i="11" s="1"/>
  <c r="L634" i="11" a="1"/>
  <c r="L634" i="11" s="1"/>
  <c r="R1037" i="4" s="1"/>
  <c r="S1037" i="4" s="1"/>
  <c r="L1235" i="11" a="1"/>
  <c r="L1235" i="11" s="1"/>
  <c r="L1156" i="11" a="1"/>
  <c r="L1156" i="11" s="1"/>
  <c r="R1210" i="4" s="1"/>
  <c r="S1210" i="4" s="1"/>
  <c r="L597" i="11" a="1"/>
  <c r="L597" i="11" s="1"/>
  <c r="L1622" i="11" a="1"/>
  <c r="L1622" i="11" s="1"/>
  <c r="L1602" i="11" a="1"/>
  <c r="L1602" i="11" s="1"/>
  <c r="R571" i="4" s="1"/>
  <c r="L1251" i="11" a="1"/>
  <c r="L1251" i="11" s="1"/>
  <c r="R688" i="4" s="1"/>
  <c r="U688" i="4" s="1"/>
  <c r="L1492" i="11" a="1"/>
  <c r="L1492" i="11" s="1"/>
  <c r="L908" i="11" a="1"/>
  <c r="L908" i="11" s="1"/>
  <c r="R302" i="4"/>
  <c r="R1183" i="4"/>
  <c r="U1183" i="4" s="1"/>
  <c r="C1183" i="4" s="1"/>
  <c r="R1479" i="4"/>
  <c r="R1480" i="4"/>
  <c r="R1476" i="4"/>
  <c r="S1476" i="4" s="1"/>
  <c r="R1478" i="4"/>
  <c r="U1478" i="4" s="1"/>
  <c r="C1478" i="4" s="1"/>
  <c r="R1482" i="4"/>
  <c r="U1482" i="4" s="1"/>
  <c r="C1482" i="4" s="1"/>
  <c r="R1477" i="4"/>
  <c r="U1477" i="4" s="1"/>
  <c r="R1481" i="4"/>
  <c r="T1049" i="4"/>
  <c r="T1053" i="4"/>
  <c r="T1052" i="4"/>
  <c r="T1048" i="4"/>
  <c r="T1047" i="4"/>
  <c r="T1051" i="4"/>
  <c r="T1050" i="4"/>
  <c r="T1119" i="4"/>
  <c r="R1578" i="4"/>
  <c r="R554" i="4"/>
  <c r="R373" i="4"/>
  <c r="R317" i="4"/>
  <c r="T1117" i="4"/>
  <c r="T1663" i="4"/>
  <c r="U1663" i="4" s="1"/>
  <c r="C1663" i="4" s="1"/>
  <c r="L916" i="11" a="1"/>
  <c r="L916" i="11" s="1"/>
  <c r="L635" i="11" a="1"/>
  <c r="L635" i="11" s="1"/>
  <c r="L710" i="11" a="1"/>
  <c r="L710" i="11" s="1"/>
  <c r="L1586" i="11" a="1"/>
  <c r="L1586" i="11" s="1"/>
  <c r="L1716" i="11" a="1"/>
  <c r="L1716" i="11" s="1"/>
  <c r="T1114" i="4"/>
  <c r="R552" i="4"/>
  <c r="U552" i="4" s="1"/>
  <c r="C552" i="4" s="1"/>
  <c r="T1116" i="4"/>
  <c r="L1913" i="11" a="1"/>
  <c r="L1913" i="11" s="1"/>
  <c r="L430" i="11" a="1"/>
  <c r="L430" i="11" s="1"/>
  <c r="L1690" i="11" a="1"/>
  <c r="L1690" i="11" s="1"/>
  <c r="R634" i="4" s="1"/>
  <c r="S634" i="4" s="1"/>
  <c r="L1427" i="11" a="1"/>
  <c r="L1427" i="11" s="1"/>
  <c r="L1019" i="11" a="1"/>
  <c r="L1019" i="11" s="1"/>
  <c r="L1282" i="11" a="1"/>
  <c r="L1282" i="11" s="1"/>
  <c r="L725" i="11" a="1"/>
  <c r="L725" i="11" s="1"/>
  <c r="T1115" i="4"/>
  <c r="T260" i="4"/>
  <c r="R1171" i="4"/>
  <c r="U1171" i="4" s="1"/>
  <c r="L332" i="11" a="1"/>
  <c r="L332" i="11" s="1"/>
  <c r="R1489" i="4" s="1"/>
  <c r="S1489" i="4" s="1"/>
  <c r="L1950" i="11" a="1"/>
  <c r="L1950" i="11" s="1"/>
  <c r="R384" i="4" s="1"/>
  <c r="U384" i="4" s="1"/>
  <c r="L1534" i="11" a="1"/>
  <c r="L1534" i="11" s="1"/>
  <c r="L334" i="11" a="1"/>
  <c r="L334" i="11" s="1"/>
  <c r="R1486" i="4" s="1"/>
  <c r="L698" i="11" a="1"/>
  <c r="L698" i="11" s="1"/>
  <c r="L466" i="11" a="1"/>
  <c r="L466" i="11" s="1"/>
  <c r="L491" i="11" a="1"/>
  <c r="L491" i="11" s="1"/>
  <c r="L996" i="11" a="1"/>
  <c r="L996" i="11" s="1"/>
  <c r="R556" i="4"/>
  <c r="U556" i="4" s="1"/>
  <c r="C556" i="4" s="1"/>
  <c r="T1120" i="4"/>
  <c r="L1886" i="11" a="1"/>
  <c r="L1886" i="11" s="1"/>
  <c r="L1354" i="11" a="1"/>
  <c r="L1354" i="11" s="1"/>
  <c r="L139" i="11" a="1"/>
  <c r="L139" i="11" s="1"/>
  <c r="R1444" i="4" s="1"/>
  <c r="S1444" i="4" s="1"/>
  <c r="L1395" i="11" a="1"/>
  <c r="L1395" i="11" s="1"/>
  <c r="R550" i="4"/>
  <c r="U550" i="4" s="1"/>
  <c r="L1789" i="11" a="1"/>
  <c r="L1789" i="11" s="1"/>
  <c r="L1060" i="11" a="1"/>
  <c r="L1060" i="11" s="1"/>
  <c r="L1411" i="11" a="1"/>
  <c r="L1411" i="11" s="1"/>
  <c r="R911" i="4" s="1"/>
  <c r="S911" i="4" s="1"/>
  <c r="L1378" i="11" a="1"/>
  <c r="L1378" i="11" s="1"/>
  <c r="R955" i="4" s="1"/>
  <c r="L1518" i="11" a="1"/>
  <c r="L1518" i="11" s="1"/>
  <c r="L1346" i="11" a="1"/>
  <c r="L1346" i="11" s="1"/>
  <c r="L1051" i="11" a="1"/>
  <c r="L1051" i="11" s="1"/>
  <c r="L1227" i="11" a="1"/>
  <c r="L1227" i="11" s="1"/>
  <c r="R1283" i="4" s="1"/>
  <c r="U1283" i="4" s="1"/>
  <c r="K1299" i="11"/>
  <c r="R551" i="4"/>
  <c r="U551" i="4" s="1"/>
  <c r="C551" i="4" s="1"/>
  <c r="L1599" i="11" a="1"/>
  <c r="L1599" i="11" s="1"/>
  <c r="R576" i="4" s="1"/>
  <c r="L19" i="11" a="1"/>
  <c r="L19" i="11" s="1"/>
  <c r="L1278" i="11" a="1"/>
  <c r="L1278" i="11" s="1"/>
  <c r="L1755" i="11" a="1"/>
  <c r="L1755" i="11" s="1"/>
  <c r="L1747" i="11" a="1"/>
  <c r="L1747" i="11" s="1"/>
  <c r="L850" i="11" a="1"/>
  <c r="L850" i="11" s="1"/>
  <c r="L676" i="11" a="1"/>
  <c r="L676" i="11" s="1"/>
  <c r="R1176" i="4"/>
  <c r="U1176" i="4" s="1"/>
  <c r="C1176" i="4" s="1"/>
  <c r="L758" i="11" a="1"/>
  <c r="L758" i="11" s="1"/>
  <c r="L1054" i="11" a="1"/>
  <c r="L1054" i="11" s="1"/>
  <c r="L1723" i="11" a="1"/>
  <c r="L1723" i="11" s="1"/>
  <c r="L866" i="11" a="1"/>
  <c r="L866" i="11" s="1"/>
  <c r="R1071" i="4" s="1"/>
  <c r="U1071" i="4" s="1"/>
  <c r="K946" i="11"/>
  <c r="L618" i="11" a="1"/>
  <c r="L618" i="11" s="1"/>
  <c r="R1006" i="4" s="1"/>
  <c r="U1006" i="4" s="1"/>
  <c r="L403" i="11" a="1"/>
  <c r="L403" i="11" s="1"/>
  <c r="R1461" i="4" s="1"/>
  <c r="R1175" i="4"/>
  <c r="U1175" i="4" s="1"/>
  <c r="C1175" i="4" s="1"/>
  <c r="L5" i="11" a="1"/>
  <c r="L5" i="11" s="1"/>
  <c r="L889" i="11" a="1"/>
  <c r="L889" i="11" s="1"/>
  <c r="L1259" i="11" a="1"/>
  <c r="L1259" i="11" s="1"/>
  <c r="R846" i="4" s="1"/>
  <c r="S846" i="4" s="1"/>
  <c r="L1150" i="11" a="1"/>
  <c r="L1150" i="11" s="1"/>
  <c r="L142" i="11" a="1"/>
  <c r="L142" i="11" s="1"/>
  <c r="L1570" i="11" a="1"/>
  <c r="L1570" i="11" s="1"/>
  <c r="L1852" i="11" a="1"/>
  <c r="L1852" i="11" s="1"/>
  <c r="T653" i="4"/>
  <c r="R1184" i="4"/>
  <c r="U1184" i="4" s="1"/>
  <c r="C1184" i="4" s="1"/>
  <c r="L1904" i="11" a="1"/>
  <c r="L1904" i="11" s="1"/>
  <c r="L508" i="11" a="1"/>
  <c r="L508" i="11" s="1"/>
  <c r="R1249" i="4" s="1"/>
  <c r="U1249" i="4" s="1"/>
  <c r="L1692" i="11" a="1"/>
  <c r="L1692" i="11" s="1"/>
  <c r="L101" i="11" a="1"/>
  <c r="L101" i="11" s="1"/>
  <c r="L181" i="11" a="1"/>
  <c r="L181" i="11" s="1"/>
  <c r="L1301" i="11" a="1"/>
  <c r="L1301" i="11" s="1"/>
  <c r="T1576" i="4"/>
  <c r="R1179" i="4"/>
  <c r="U1179" i="4" s="1"/>
  <c r="C1179" i="4" s="1"/>
  <c r="L357" i="11" a="1"/>
  <c r="L357" i="11" s="1"/>
  <c r="R1612" i="4" s="1"/>
  <c r="L982" i="11" a="1"/>
  <c r="L982" i="11" s="1"/>
  <c r="L1478" i="11" a="1"/>
  <c r="L1478" i="11" s="1"/>
  <c r="R500" i="4" s="1"/>
  <c r="S500" i="4" s="1"/>
  <c r="L1686" i="11" a="1"/>
  <c r="L1686" i="11" s="1"/>
  <c r="L912" i="11" a="1"/>
  <c r="L912" i="11" s="1"/>
  <c r="K1830" i="11"/>
  <c r="L858" i="11" a="1"/>
  <c r="L858" i="11" s="1"/>
  <c r="R1063" i="4" s="1"/>
  <c r="U1063" i="4" s="1"/>
  <c r="L266" i="11" a="1"/>
  <c r="L266" i="11" s="1"/>
  <c r="L530" i="11" a="1"/>
  <c r="L530" i="11" s="1"/>
  <c r="L540" i="11" a="1"/>
  <c r="L540" i="11" s="1"/>
  <c r="L1552" i="11" a="1"/>
  <c r="L1552" i="11" s="1"/>
  <c r="R870" i="4" s="1"/>
  <c r="U870" i="4" s="1"/>
  <c r="K526" i="11"/>
  <c r="T1270" i="4" s="1"/>
  <c r="L532" i="11" a="1"/>
  <c r="L532" i="11" s="1"/>
  <c r="L1076" i="11" a="1"/>
  <c r="L1076" i="11" s="1"/>
  <c r="L1220" i="11" a="1"/>
  <c r="L1220" i="11" s="1"/>
  <c r="L283" i="11" a="1"/>
  <c r="L283" i="11" s="1"/>
  <c r="L249" i="11" a="1"/>
  <c r="L249" i="11" s="1"/>
  <c r="L1412" i="11" a="1"/>
  <c r="L1412" i="11" s="1"/>
  <c r="R900" i="4" s="1"/>
  <c r="S900" i="4" s="1"/>
  <c r="L564" i="11" a="1"/>
  <c r="L564" i="11" s="1"/>
  <c r="K339" i="11"/>
  <c r="T1557" i="4" s="1"/>
  <c r="L1764" i="11" a="1"/>
  <c r="L1764" i="11" s="1"/>
  <c r="L1828" i="11" a="1"/>
  <c r="L1828" i="11" s="1"/>
  <c r="K1716" i="11"/>
  <c r="T408" i="4" s="1"/>
  <c r="L1941" i="11" a="1"/>
  <c r="L1941" i="11" s="1"/>
  <c r="R1172" i="4"/>
  <c r="U1172" i="4" s="1"/>
  <c r="C1172" i="4" s="1"/>
  <c r="K685" i="11"/>
  <c r="L1949" i="11" a="1"/>
  <c r="L1949" i="11" s="1"/>
  <c r="L387" i="11" a="1"/>
  <c r="L387" i="11" s="1"/>
  <c r="L571" i="11" a="1"/>
  <c r="L571" i="11" s="1"/>
  <c r="L994" i="11" a="1"/>
  <c r="L994" i="11" s="1"/>
  <c r="L1362" i="11" a="1"/>
  <c r="L1362" i="11" s="1"/>
  <c r="R916" i="4" s="1"/>
  <c r="U916" i="4" s="1"/>
  <c r="L1428" i="11" a="1"/>
  <c r="L1428" i="11" s="1"/>
  <c r="R902" i="4" s="1"/>
  <c r="R1182" i="4"/>
  <c r="U1182" i="4" s="1"/>
  <c r="C1182" i="4" s="1"/>
  <c r="L556" i="11" a="1"/>
  <c r="L556" i="11" s="1"/>
  <c r="R1399" i="4" s="1"/>
  <c r="U1399" i="4" s="1"/>
  <c r="L1100" i="11" a="1"/>
  <c r="L1100" i="11" s="1"/>
  <c r="L581" i="11" a="1"/>
  <c r="L581" i="11" s="1"/>
  <c r="L102" i="11" a="1"/>
  <c r="L102" i="11" s="1"/>
  <c r="R974" i="4" s="1"/>
  <c r="U974" i="4" s="1"/>
  <c r="L1318" i="11" a="1"/>
  <c r="L1318" i="11" s="1"/>
  <c r="L113" i="11" a="1"/>
  <c r="L113" i="11" s="1"/>
  <c r="R365" i="4"/>
  <c r="L563" i="11" a="1"/>
  <c r="L563" i="11" s="1"/>
  <c r="R1424" i="4" s="1"/>
  <c r="U1424" i="4" s="1"/>
  <c r="L1188" i="11" a="1"/>
  <c r="L1188" i="11" s="1"/>
  <c r="R1302" i="4" s="1"/>
  <c r="S1302" i="4" s="1"/>
  <c r="S585" i="4"/>
  <c r="R585" i="4"/>
  <c r="U585" i="4" s="1"/>
  <c r="P585" i="4"/>
  <c r="Q585" i="4" s="1"/>
  <c r="T585" i="4"/>
  <c r="S583" i="4"/>
  <c r="R583" i="4"/>
  <c r="U583" i="4" s="1"/>
  <c r="P583" i="4"/>
  <c r="Q583" i="4" s="1"/>
  <c r="T583" i="4"/>
  <c r="R584" i="4"/>
  <c r="U584" i="4" s="1"/>
  <c r="T584" i="4"/>
  <c r="P584" i="4"/>
  <c r="Q584" i="4" s="1"/>
  <c r="S584" i="4"/>
  <c r="T633" i="4"/>
  <c r="P633" i="4"/>
  <c r="Q633" i="4" s="1"/>
  <c r="R633" i="4"/>
  <c r="U633" i="4" s="1"/>
  <c r="S633" i="4"/>
  <c r="R572" i="4"/>
  <c r="S572" i="4" s="1"/>
  <c r="R573" i="4"/>
  <c r="U573" i="4" s="1"/>
  <c r="R893" i="4"/>
  <c r="R896" i="4"/>
  <c r="R897" i="4"/>
  <c r="U897" i="4" s="1"/>
  <c r="C897" i="4" s="1"/>
  <c r="R568" i="4"/>
  <c r="R895" i="4"/>
  <c r="R1010" i="4"/>
  <c r="U1010" i="4" s="1"/>
  <c r="R892" i="4"/>
  <c r="U892" i="4" s="1"/>
  <c r="R575" i="4"/>
  <c r="U575" i="4" s="1"/>
  <c r="R898" i="4"/>
  <c r="R570" i="4"/>
  <c r="R1009" i="4"/>
  <c r="U1009" i="4" s="1"/>
  <c r="L1681" i="11" a="1"/>
  <c r="L1681" i="11" s="1"/>
  <c r="R612" i="4" s="1"/>
  <c r="U612" i="4" s="1"/>
  <c r="K1088" i="11"/>
  <c r="L655" i="11" a="1"/>
  <c r="L655" i="11" s="1"/>
  <c r="L1023" i="11" a="1"/>
  <c r="L1023" i="11" s="1"/>
  <c r="L1644" i="11" a="1"/>
  <c r="L1644" i="11" s="1"/>
  <c r="L1133" i="11" a="1"/>
  <c r="L1133" i="11" s="1"/>
  <c r="L149" i="11" a="1"/>
  <c r="L149" i="11" s="1"/>
  <c r="L437" i="11" a="1"/>
  <c r="L437" i="11" s="1"/>
  <c r="L917" i="11" a="1"/>
  <c r="L917" i="11" s="1"/>
  <c r="L997" i="11" a="1"/>
  <c r="L997" i="11" s="1"/>
  <c r="L1141" i="11" a="1"/>
  <c r="L1141" i="11" s="1"/>
  <c r="L1733" i="11" a="1"/>
  <c r="L1733" i="11" s="1"/>
  <c r="L1894" i="11" a="1"/>
  <c r="L1894" i="11" s="1"/>
  <c r="R75" i="4" s="1"/>
  <c r="U75" i="4" s="1"/>
  <c r="L790" i="11" a="1"/>
  <c r="L790" i="11" s="1"/>
  <c r="L1366" i="11" a="1"/>
  <c r="L1366" i="11" s="1"/>
  <c r="L1702" i="11" a="1"/>
  <c r="L1702" i="11" s="1"/>
  <c r="L1730" i="11" a="1"/>
  <c r="L1730" i="11" s="1"/>
  <c r="L321" i="11" a="1"/>
  <c r="L321" i="11" s="1"/>
  <c r="L1178" i="11" a="1"/>
  <c r="L1178" i="11" s="1"/>
  <c r="L1027" i="11" a="1"/>
  <c r="L1027" i="11" s="1"/>
  <c r="L1675" i="11" a="1"/>
  <c r="L1675" i="11" s="1"/>
  <c r="L1940" i="11" a="1"/>
  <c r="L1940" i="11" s="1"/>
  <c r="L72" i="11" a="1"/>
  <c r="L72" i="11" s="1"/>
  <c r="L846" i="11" a="1"/>
  <c r="L846" i="11" s="1"/>
  <c r="K855" i="11"/>
  <c r="T1064" i="4" s="1"/>
  <c r="L365" i="11" a="1"/>
  <c r="L365" i="11" s="1"/>
  <c r="R1620" i="4" s="1"/>
  <c r="U1620" i="4" s="1"/>
  <c r="L1573" i="11" a="1"/>
  <c r="L1573" i="11" s="1"/>
  <c r="L802" i="11" a="1"/>
  <c r="L802" i="11" s="1"/>
  <c r="L962" i="11" a="1"/>
  <c r="L962" i="11" s="1"/>
  <c r="L1098" i="11" a="1"/>
  <c r="L1098" i="11" s="1"/>
  <c r="L947" i="11" a="1"/>
  <c r="L947" i="11" s="1"/>
  <c r="L2000" i="11" a="1"/>
  <c r="L2000" i="11" s="1"/>
  <c r="K2000" i="11"/>
  <c r="L638" i="11" a="1"/>
  <c r="L638" i="11" s="1"/>
  <c r="L1744" i="11" a="1"/>
  <c r="L1744" i="11" s="1"/>
  <c r="L1449" i="11" a="1"/>
  <c r="L1449" i="11" s="1"/>
  <c r="R478" i="4" s="1"/>
  <c r="U478" i="4" s="1"/>
  <c r="L472" i="11" a="1"/>
  <c r="L472" i="11" s="1"/>
  <c r="L1446" i="11" a="1"/>
  <c r="L1446" i="11" s="1"/>
  <c r="L1182" i="11" a="1"/>
  <c r="L1182" i="11" s="1"/>
  <c r="R1296" i="4" s="1"/>
  <c r="U1296" i="4" s="1"/>
  <c r="K1454" i="11"/>
  <c r="T540" i="4" s="1"/>
  <c r="K30" i="11"/>
  <c r="L30" i="11" a="1"/>
  <c r="L30" i="11" s="1"/>
  <c r="L254" i="11" a="1"/>
  <c r="L254" i="11" s="1"/>
  <c r="R1518" i="4" s="1"/>
  <c r="S1518" i="4" s="1"/>
  <c r="L1625" i="11" a="1"/>
  <c r="L1625" i="11" s="1"/>
  <c r="L1162" i="11" a="1"/>
  <c r="L1162" i="11" s="1"/>
  <c r="R1217" i="4" s="1"/>
  <c r="U1217" i="4" s="1"/>
  <c r="L1680" i="11" a="1"/>
  <c r="L1680" i="11" s="1"/>
  <c r="R609" i="4" s="1"/>
  <c r="S609" i="4" s="1"/>
  <c r="L1905" i="11" a="1"/>
  <c r="L1905" i="11" s="1"/>
  <c r="R31" i="4" s="1"/>
  <c r="U31" i="4" s="1"/>
  <c r="C31" i="4" s="1"/>
  <c r="L1229" i="11" a="1"/>
  <c r="L1229" i="11" s="1"/>
  <c r="R1297" i="4" s="1"/>
  <c r="L1999" i="11" a="1"/>
  <c r="L1999" i="11" s="1"/>
  <c r="L1477" i="11" a="1"/>
  <c r="L1477" i="11" s="1"/>
  <c r="R502" i="4" s="1"/>
  <c r="U502" i="4" s="1"/>
  <c r="L1669" i="11" a="1"/>
  <c r="L1669" i="11" s="1"/>
  <c r="K663" i="11"/>
  <c r="L1458" i="11" a="1"/>
  <c r="L1458" i="11" s="1"/>
  <c r="L1208" i="11" a="1"/>
  <c r="L1208" i="11" s="1"/>
  <c r="L713" i="11" a="1"/>
  <c r="L713" i="11" s="1"/>
  <c r="L1417" i="11" a="1"/>
  <c r="L1417" i="11" s="1"/>
  <c r="R927" i="4" s="1"/>
  <c r="L755" i="11" a="1"/>
  <c r="L755" i="11" s="1"/>
  <c r="L1315" i="11" a="1"/>
  <c r="L1315" i="11" s="1"/>
  <c r="L1240" i="11" a="1"/>
  <c r="L1240" i="11" s="1"/>
  <c r="R669" i="4" s="1"/>
  <c r="L1720" i="11" a="1"/>
  <c r="L1720" i="11" s="1"/>
  <c r="R395" i="4" s="1"/>
  <c r="L574" i="11" a="1"/>
  <c r="L574" i="11" s="1"/>
  <c r="L1865" i="11" a="1"/>
  <c r="L1865" i="11" s="1"/>
  <c r="L1633" i="11" a="1"/>
  <c r="L1633" i="11" s="1"/>
  <c r="L783" i="11" a="1"/>
  <c r="L783" i="11" s="1"/>
  <c r="K911" i="11"/>
  <c r="K1007" i="11"/>
  <c r="L1621" i="11" a="1"/>
  <c r="L1621" i="11" s="1"/>
  <c r="L1958" i="11" a="1"/>
  <c r="L1958" i="11" s="1"/>
  <c r="R1715" i="4" s="1"/>
  <c r="U1715" i="4" s="1"/>
  <c r="L70" i="11" a="1"/>
  <c r="L70" i="11" s="1"/>
  <c r="L803" i="11" a="1"/>
  <c r="L803" i="11" s="1"/>
  <c r="L957" i="11" a="1"/>
  <c r="L957" i="11" s="1"/>
  <c r="L1438" i="11" a="1"/>
  <c r="L1438" i="11" s="1"/>
  <c r="R479" i="4" s="1"/>
  <c r="U479" i="4" s="1"/>
  <c r="L1368" i="11" a="1"/>
  <c r="L1368" i="11" s="1"/>
  <c r="L1883" i="11" a="1"/>
  <c r="L1883" i="11" s="1"/>
  <c r="R27" i="4" s="1"/>
  <c r="U27" i="4" s="1"/>
  <c r="L1211" i="11" a="1"/>
  <c r="L1211" i="11" s="1"/>
  <c r="L1006" i="11" a="1"/>
  <c r="L1006" i="11" s="1"/>
  <c r="L1821" i="11" a="1"/>
  <c r="L1821" i="11" s="1"/>
  <c r="L565" i="11" a="1"/>
  <c r="L565" i="11" s="1"/>
  <c r="L1064" i="11" a="1"/>
  <c r="L1064" i="11" s="1"/>
  <c r="L809" i="11" a="1"/>
  <c r="L809" i="11" s="1"/>
  <c r="L857" i="11" a="1"/>
  <c r="L857" i="11" s="1"/>
  <c r="L1198" i="11" a="1"/>
  <c r="L1198" i="11" s="1"/>
  <c r="R221" i="4"/>
  <c r="U221" i="4" s="1"/>
  <c r="T436" i="4"/>
  <c r="T439" i="4"/>
  <c r="T438" i="4"/>
  <c r="T435" i="4"/>
  <c r="T437" i="4"/>
  <c r="T1396" i="4"/>
  <c r="T1395" i="4"/>
  <c r="T1391" i="4"/>
  <c r="T1394" i="4"/>
  <c r="T1393" i="4"/>
  <c r="T1392" i="4"/>
  <c r="T1397" i="4"/>
  <c r="R797" i="4"/>
  <c r="R792" i="4"/>
  <c r="U792" i="4" s="1"/>
  <c r="R793" i="4"/>
  <c r="R795" i="4"/>
  <c r="R798" i="4"/>
  <c r="R796" i="4"/>
  <c r="R794" i="4"/>
  <c r="L1689" i="11" a="1"/>
  <c r="L1689" i="11" s="1"/>
  <c r="L1145" i="11" a="1"/>
  <c r="L1145" i="11" s="1"/>
  <c r="L492" i="11" a="1"/>
  <c r="L492" i="11" s="1"/>
  <c r="L1093" i="11" a="1"/>
  <c r="L1093" i="11" s="1"/>
  <c r="L38" i="11" a="1"/>
  <c r="L38" i="11" s="1"/>
  <c r="L566" i="11" a="1"/>
  <c r="L566" i="11" s="1"/>
  <c r="L1174" i="11" a="1"/>
  <c r="L1174" i="11" s="1"/>
  <c r="R1282" i="4" s="1"/>
  <c r="U1282" i="4" s="1"/>
  <c r="L1734" i="11" a="1"/>
  <c r="L1734" i="11" s="1"/>
  <c r="L791" i="11" a="1"/>
  <c r="L791" i="11" s="1"/>
  <c r="L184" i="11" a="1"/>
  <c r="L184" i="11" s="1"/>
  <c r="R1447" i="4" s="1"/>
  <c r="S1447" i="4" s="1"/>
  <c r="L1466" i="11" a="1"/>
  <c r="L1466" i="11" s="1"/>
  <c r="L81" i="11" a="1"/>
  <c r="L81" i="11" s="1"/>
  <c r="L794" i="11" a="1"/>
  <c r="L794" i="11" s="1"/>
  <c r="L1971" i="11" a="1"/>
  <c r="L1971" i="11" s="1"/>
  <c r="R1745" i="4" s="1"/>
  <c r="U1745" i="4" s="1"/>
  <c r="L1645" i="11" a="1"/>
  <c r="L1645" i="11" s="1"/>
  <c r="K379" i="11"/>
  <c r="L1171" i="11" a="1"/>
  <c r="L1171" i="11" s="1"/>
  <c r="R1285" i="4" s="1"/>
  <c r="S1285" i="4" s="1"/>
  <c r="L1400" i="11" a="1"/>
  <c r="L1400" i="11" s="1"/>
  <c r="R904" i="4" s="1"/>
  <c r="U904" i="4" s="1"/>
  <c r="L2027" i="11" a="1"/>
  <c r="L2027" i="11" s="1"/>
  <c r="L943" i="11" a="1"/>
  <c r="L943" i="11" s="1"/>
  <c r="L1087" i="11" a="1"/>
  <c r="L1087" i="11" s="1"/>
  <c r="L572" i="11" a="1"/>
  <c r="L572" i="11" s="1"/>
  <c r="L1052" i="11" a="1"/>
  <c r="L1052" i="11" s="1"/>
  <c r="L1228" i="11" a="1"/>
  <c r="L1228" i="11" s="1"/>
  <c r="R1295" i="4" s="1"/>
  <c r="S1295" i="4" s="1"/>
  <c r="L589" i="11" a="1"/>
  <c r="L589" i="11" s="1"/>
  <c r="R1404" i="4" s="1"/>
  <c r="L877" i="11" a="1"/>
  <c r="L877" i="11" s="1"/>
  <c r="L1517" i="11" a="1"/>
  <c r="L1517" i="11" s="1"/>
  <c r="L981" i="11" a="1"/>
  <c r="L981" i="11" s="1"/>
  <c r="K1045" i="11"/>
  <c r="L1253" i="11" a="1"/>
  <c r="L1253" i="11" s="1"/>
  <c r="K1573" i="11"/>
  <c r="L646" i="11" a="1"/>
  <c r="L646" i="11" s="1"/>
  <c r="L1462" i="11" a="1"/>
  <c r="L1462" i="11" s="1"/>
  <c r="L1638" i="11" a="1"/>
  <c r="L1638" i="11" s="1"/>
  <c r="L1798" i="11" a="1"/>
  <c r="L1798" i="11" s="1"/>
  <c r="L592" i="11" a="1"/>
  <c r="L592" i="11" s="1"/>
  <c r="L1619" i="11" a="1"/>
  <c r="L1619" i="11" s="1"/>
  <c r="L603" i="11" a="1"/>
  <c r="L603" i="11" s="1"/>
  <c r="K1408" i="11"/>
  <c r="L785" i="11" a="1"/>
  <c r="L785" i="11" s="1"/>
  <c r="L415" i="11" a="1"/>
  <c r="L415" i="11" s="1"/>
  <c r="L991" i="11" a="1"/>
  <c r="L991" i="11" s="1"/>
  <c r="L204" i="11" a="1"/>
  <c r="L204" i="11" s="1"/>
  <c r="L837" i="11" a="1"/>
  <c r="L837" i="11" s="1"/>
  <c r="R1397" i="4" s="1"/>
  <c r="L1942" i="11" a="1"/>
  <c r="L1942" i="11" s="1"/>
  <c r="L1879" i="11" a="1"/>
  <c r="L1879" i="11" s="1"/>
  <c r="L1160" i="11" a="1"/>
  <c r="L1160" i="11" s="1"/>
  <c r="L1248" i="11" a="1"/>
  <c r="L1248" i="11" s="1"/>
  <c r="K931" i="11"/>
  <c r="L1203" i="11" a="1"/>
  <c r="L1203" i="11" s="1"/>
  <c r="R1321" i="4" s="1"/>
  <c r="U1321" i="4" s="1"/>
  <c r="L1627" i="11" a="1"/>
  <c r="L1627" i="11" s="1"/>
  <c r="L140" i="11" a="1"/>
  <c r="L140" i="11" s="1"/>
  <c r="R1445" i="4" s="1"/>
  <c r="L988" i="11" a="1"/>
  <c r="L988" i="11" s="1"/>
  <c r="L1180" i="11" a="1"/>
  <c r="L1180" i="11" s="1"/>
  <c r="L1340" i="11" a="1"/>
  <c r="L1340" i="11" s="1"/>
  <c r="R856" i="4" s="1"/>
  <c r="U856" i="4" s="1"/>
  <c r="L45" i="11" a="1"/>
  <c r="L45" i="11" s="1"/>
  <c r="L205" i="11" a="1"/>
  <c r="L205" i="11" s="1"/>
  <c r="S333" i="4"/>
  <c r="U333" i="4"/>
  <c r="K955" i="11"/>
  <c r="L955" i="11" a="1"/>
  <c r="L955" i="11" s="1"/>
  <c r="L1107" i="11" a="1"/>
  <c r="L1107" i="11" s="1"/>
  <c r="L1752" i="11" a="1"/>
  <c r="L1752" i="11" s="1"/>
  <c r="L1457" i="11" a="1"/>
  <c r="L1457" i="11" s="1"/>
  <c r="U332" i="4"/>
  <c r="S332" i="4"/>
  <c r="L973" i="11" a="1"/>
  <c r="L973" i="11" s="1"/>
  <c r="L117" i="11" a="1"/>
  <c r="L117" i="11" s="1"/>
  <c r="L405" i="11" a="1"/>
  <c r="L405" i="11" s="1"/>
  <c r="L1317" i="11" a="1"/>
  <c r="L1317" i="11" s="1"/>
  <c r="L662" i="11" a="1"/>
  <c r="L662" i="11" s="1"/>
  <c r="R1012" i="4" s="1"/>
  <c r="U1012" i="4" s="1"/>
  <c r="L1142" i="11" a="1"/>
  <c r="L1142" i="11" s="1"/>
  <c r="L1866" i="11" a="1"/>
  <c r="L1866" i="11" s="1"/>
  <c r="L936" i="11" a="1"/>
  <c r="L936" i="11" s="1"/>
  <c r="L1800" i="11" a="1"/>
  <c r="L1800" i="11" s="1"/>
  <c r="L1578" i="11" a="1"/>
  <c r="L1578" i="11" s="1"/>
  <c r="T221" i="4"/>
  <c r="K243" i="11"/>
  <c r="L1795" i="11" a="1"/>
  <c r="L1795" i="11" s="1"/>
  <c r="L1908" i="11" a="1"/>
  <c r="L1908" i="11" s="1"/>
  <c r="L1640" i="11" a="1"/>
  <c r="L1640" i="11" s="1"/>
  <c r="R1173" i="4"/>
  <c r="U1173" i="4" s="1"/>
  <c r="C1173" i="4" s="1"/>
  <c r="L1097" i="11" a="1"/>
  <c r="L1097" i="11" s="1"/>
  <c r="L1872" i="11" a="1"/>
  <c r="L1872" i="11" s="1"/>
  <c r="L237" i="11" a="1"/>
  <c r="L237" i="11" s="1"/>
  <c r="L1445" i="11" a="1"/>
  <c r="L1445" i="11" s="1"/>
  <c r="L1701" i="11" a="1"/>
  <c r="L1701" i="11" s="1"/>
  <c r="L1862" i="11" a="1"/>
  <c r="L1862" i="11" s="1"/>
  <c r="K70" i="11"/>
  <c r="L262" i="11" a="1"/>
  <c r="L262" i="11" s="1"/>
  <c r="L886" i="11" a="1"/>
  <c r="L886" i="11" s="1"/>
  <c r="R1074" i="4" s="1"/>
  <c r="L1895" i="11" a="1"/>
  <c r="L1895" i="11" s="1"/>
  <c r="L248" i="11" a="1"/>
  <c r="L248" i="11" s="1"/>
  <c r="L1929" i="11" a="1"/>
  <c r="L1929" i="11" s="1"/>
  <c r="L1594" i="11" a="1"/>
  <c r="L1594" i="11" s="1"/>
  <c r="P221" i="4"/>
  <c r="Q221" i="4" s="1"/>
  <c r="L395" i="11" a="1"/>
  <c r="L395" i="11" s="1"/>
  <c r="R1453" i="4" s="1"/>
  <c r="U1453" i="4" s="1"/>
  <c r="L1803" i="11" a="1"/>
  <c r="L1803" i="11" s="1"/>
  <c r="L2005" i="11" a="1"/>
  <c r="L2005" i="11" s="1"/>
  <c r="L1312" i="11" a="1"/>
  <c r="L1312" i="11" s="1"/>
  <c r="L1977" i="11" a="1"/>
  <c r="L1977" i="11" s="1"/>
  <c r="R1748" i="4" s="1"/>
  <c r="S1748" i="4" s="1"/>
  <c r="L1456" i="11" a="1"/>
  <c r="L1456" i="11" s="1"/>
  <c r="R549" i="4" s="1"/>
  <c r="U549" i="4" s="1"/>
  <c r="L1465" i="11" a="1"/>
  <c r="L1465" i="11" s="1"/>
  <c r="L289" i="11" a="1"/>
  <c r="L289" i="11" s="1"/>
  <c r="R1589" i="4" s="1"/>
  <c r="U1589" i="4" s="1"/>
  <c r="L1377" i="11" a="1"/>
  <c r="L1377" i="11" s="1"/>
  <c r="L364" i="11" a="1"/>
  <c r="L364" i="11" s="1"/>
  <c r="L1260" i="11" a="1"/>
  <c r="L1260" i="11" s="1"/>
  <c r="L1388" i="11" a="1"/>
  <c r="L1388" i="11" s="1"/>
  <c r="L1580" i="11" a="1"/>
  <c r="L1580" i="11" s="1"/>
  <c r="L349" i="11" a="1"/>
  <c r="L349" i="11" s="1"/>
  <c r="L717" i="11" a="1"/>
  <c r="L717" i="11" s="1"/>
  <c r="L1053" i="11" a="1"/>
  <c r="L1053" i="11" s="1"/>
  <c r="R1101" i="4" s="1"/>
  <c r="U1101" i="4" s="1"/>
  <c r="L1773" i="11" a="1"/>
  <c r="L1773" i="11" s="1"/>
  <c r="L293" i="11" a="1"/>
  <c r="L293" i="11" s="1"/>
  <c r="L1637" i="11" a="1"/>
  <c r="L1637" i="11" s="1"/>
  <c r="L470" i="11" a="1"/>
  <c r="L470" i="11" s="1"/>
  <c r="R1125" i="4" s="1"/>
  <c r="L1158" i="11" a="1"/>
  <c r="L1158" i="11" s="1"/>
  <c r="R1208" i="4" s="1"/>
  <c r="U1208" i="4" s="1"/>
  <c r="L1766" i="11" a="1"/>
  <c r="L1766" i="11" s="1"/>
  <c r="L488" i="11" a="1"/>
  <c r="L488" i="11" s="1"/>
  <c r="L552" i="11" a="1"/>
  <c r="L552" i="11" s="1"/>
  <c r="L952" i="11" a="1"/>
  <c r="L952" i="11" s="1"/>
  <c r="L867" i="11" a="1"/>
  <c r="L867" i="11" s="1"/>
  <c r="R1061" i="4" s="1"/>
  <c r="U1061" i="4" s="1"/>
  <c r="K867" i="11"/>
  <c r="T1061" i="4" s="1"/>
  <c r="K178" i="12"/>
  <c r="L110" i="12"/>
  <c r="L51" i="12"/>
  <c r="L157" i="12"/>
  <c r="R677" i="4" s="1"/>
  <c r="U677" i="4" s="1"/>
  <c r="L26" i="12"/>
  <c r="R86" i="4" s="1"/>
  <c r="L6" i="12"/>
  <c r="L12" i="12"/>
  <c r="L2" i="12"/>
  <c r="T78" i="4"/>
  <c r="L158" i="12"/>
  <c r="R682" i="4" s="1"/>
  <c r="U682" i="4" s="1"/>
  <c r="S1020" i="4"/>
  <c r="L156" i="12"/>
  <c r="R675" i="4" s="1"/>
  <c r="U675" i="4" s="1"/>
  <c r="T121" i="4"/>
  <c r="S166" i="4"/>
  <c r="P166" i="4"/>
  <c r="Q166" i="4" s="1"/>
  <c r="T166" i="4"/>
  <c r="R166" i="4"/>
  <c r="U166" i="4" s="1"/>
  <c r="T165" i="4"/>
  <c r="P165" i="4"/>
  <c r="Q165" i="4" s="1"/>
  <c r="S165" i="4"/>
  <c r="R165" i="4"/>
  <c r="U165" i="4" s="1"/>
  <c r="L57" i="12"/>
  <c r="L100" i="12"/>
  <c r="R198" i="4" s="1"/>
  <c r="L91" i="12"/>
  <c r="R195" i="4" s="1"/>
  <c r="L104" i="12"/>
  <c r="R205" i="4" s="1"/>
  <c r="U1666" i="4"/>
  <c r="R175" i="4"/>
  <c r="U175" i="4" s="1"/>
  <c r="L21" i="12"/>
  <c r="L14" i="12"/>
  <c r="R121" i="4" s="1"/>
  <c r="U121" i="4" s="1"/>
  <c r="L17" i="12"/>
  <c r="L58" i="12"/>
  <c r="R151" i="4" s="1"/>
  <c r="K139" i="12"/>
  <c r="T404" i="4" s="1"/>
  <c r="P70" i="4"/>
  <c r="S1206" i="4"/>
  <c r="R80" i="4"/>
  <c r="S1665" i="4"/>
  <c r="R1670" i="4"/>
  <c r="U1670" i="4" s="1"/>
  <c r="C1670" i="4" s="1"/>
  <c r="T1375" i="4"/>
  <c r="L29" i="12"/>
  <c r="R98" i="4" s="1"/>
  <c r="L1788" i="11" a="1"/>
  <c r="L1788" i="11" s="1"/>
  <c r="R1396" i="4"/>
  <c r="R1602" i="4"/>
  <c r="U1602" i="4" s="1"/>
  <c r="R1603" i="4"/>
  <c r="U1603" i="4" s="1"/>
  <c r="L784" i="11" a="1"/>
  <c r="L784" i="11" s="1"/>
  <c r="L539" i="11" a="1"/>
  <c r="L539" i="11" s="1"/>
  <c r="K539" i="11"/>
  <c r="K1403" i="11"/>
  <c r="T903" i="4" s="1"/>
  <c r="L657" i="11" a="1"/>
  <c r="L657" i="11" s="1"/>
  <c r="L1425" i="11" a="1"/>
  <c r="L1425" i="11" s="1"/>
  <c r="L1612" i="11" a="1"/>
  <c r="L1612" i="11" s="1"/>
  <c r="L333" i="11" a="1"/>
  <c r="L333" i="11" s="1"/>
  <c r="K333" i="11"/>
  <c r="L525" i="11" a="1"/>
  <c r="L525" i="11" s="1"/>
  <c r="L925" i="11" a="1"/>
  <c r="L925" i="11" s="1"/>
  <c r="L1101" i="11" a="1"/>
  <c r="L1101" i="11" s="1"/>
  <c r="K53" i="11"/>
  <c r="L53" i="11" a="1"/>
  <c r="L53" i="11" s="1"/>
  <c r="L326" i="11" a="1"/>
  <c r="L326" i="11" s="1"/>
  <c r="K1370" i="11"/>
  <c r="T924" i="4" s="1"/>
  <c r="L1370" i="11" a="1"/>
  <c r="L1370" i="11" s="1"/>
  <c r="R924" i="4" s="1"/>
  <c r="U924" i="4" s="1"/>
  <c r="K1386" i="11"/>
  <c r="L1386" i="11" a="1"/>
  <c r="L1386" i="11" s="1"/>
  <c r="R1392" i="4"/>
  <c r="L1328" i="11" a="1"/>
  <c r="L1328" i="11" s="1"/>
  <c r="K1328" i="11"/>
  <c r="L1663" i="11" a="1"/>
  <c r="L1663" i="11" s="1"/>
  <c r="T1316" i="4"/>
  <c r="T1312" i="4"/>
  <c r="T433" i="4"/>
  <c r="T434" i="4"/>
  <c r="L1930" i="11" a="1"/>
  <c r="L1930" i="11" s="1"/>
  <c r="K1930" i="11"/>
  <c r="R1394" i="4"/>
  <c r="R1607" i="4"/>
  <c r="U1607" i="4" s="1"/>
  <c r="C1607" i="4" s="1"/>
  <c r="L1658" i="11" a="1"/>
  <c r="L1658" i="11" s="1"/>
  <c r="R1180" i="4"/>
  <c r="U1180" i="4" s="1"/>
  <c r="C1180" i="4" s="1"/>
  <c r="R1181" i="4"/>
  <c r="U1181" i="4" s="1"/>
  <c r="C1181" i="4" s="1"/>
  <c r="R1178" i="4"/>
  <c r="U1178" i="4" s="1"/>
  <c r="C1178" i="4" s="1"/>
  <c r="R1174" i="4"/>
  <c r="U1174" i="4" s="1"/>
  <c r="C1174" i="4" s="1"/>
  <c r="L1901" i="11" a="1"/>
  <c r="L1901" i="11" s="1"/>
  <c r="L661" i="11" a="1"/>
  <c r="L661" i="11" s="1"/>
  <c r="L1190" i="11" a="1"/>
  <c r="L1190" i="11" s="1"/>
  <c r="R1311" i="4" s="1"/>
  <c r="S1311" i="4" s="1"/>
  <c r="K1907" i="11"/>
  <c r="T60" i="4" s="1"/>
  <c r="L1907" i="11" a="1"/>
  <c r="L1907" i="11" s="1"/>
  <c r="R61" i="4" s="1"/>
  <c r="K1871" i="11"/>
  <c r="L1871" i="11" a="1"/>
  <c r="L1871" i="11" s="1"/>
  <c r="R271" i="4" s="1"/>
  <c r="L1148" i="11" a="1"/>
  <c r="L1148" i="11" s="1"/>
  <c r="K1229" i="11"/>
  <c r="T1297" i="4" s="1"/>
  <c r="R1605" i="4"/>
  <c r="U1605" i="4" s="1"/>
  <c r="C1605" i="4" s="1"/>
  <c r="R1391" i="4"/>
  <c r="S1391" i="4" s="1"/>
  <c r="L188" i="11" a="1"/>
  <c r="L188" i="11" s="1"/>
  <c r="R1699" i="4" s="1"/>
  <c r="U1699" i="4" s="1"/>
  <c r="L620" i="11" a="1"/>
  <c r="L620" i="11" s="1"/>
  <c r="R1007" i="4" s="1"/>
  <c r="S1007" i="4" s="1"/>
  <c r="L805" i="11" a="1"/>
  <c r="L805" i="11" s="1"/>
  <c r="L1525" i="11" a="1"/>
  <c r="L1525" i="11" s="1"/>
  <c r="L1062" i="11" a="1"/>
  <c r="L1062" i="11" s="1"/>
  <c r="L1350" i="11" a="1"/>
  <c r="L1350" i="11" s="1"/>
  <c r="K1560" i="11"/>
  <c r="L1560" i="11" a="1"/>
  <c r="L1560" i="11" s="1"/>
  <c r="K1450" i="11"/>
  <c r="L1450" i="11" a="1"/>
  <c r="L1450" i="11" s="1"/>
  <c r="L43" i="12"/>
  <c r="R139" i="4" s="1"/>
  <c r="U139" i="4" s="1"/>
  <c r="L175" i="12"/>
  <c r="R1529" i="4" s="1"/>
  <c r="U1529" i="4" s="1"/>
  <c r="R1608" i="4"/>
  <c r="U1608" i="4" s="1"/>
  <c r="C1608" i="4" s="1"/>
  <c r="R788" i="4"/>
  <c r="S788" i="4" s="1"/>
  <c r="R1393" i="4"/>
  <c r="L10" i="12"/>
  <c r="R1568" i="4" s="1"/>
  <c r="U1568" i="4" s="1"/>
  <c r="L171" i="12"/>
  <c r="R1496" i="4" s="1"/>
  <c r="U1496" i="4" s="1"/>
  <c r="L1697" i="11" a="1"/>
  <c r="L1697" i="11" s="1"/>
  <c r="K154" i="11"/>
  <c r="T1665" i="4" s="1"/>
  <c r="L1926" i="11" a="1"/>
  <c r="L1926" i="11" s="1"/>
  <c r="L2007" i="11" a="1"/>
  <c r="L2007" i="11" s="1"/>
  <c r="T811" i="4"/>
  <c r="T812" i="4"/>
  <c r="T810" i="4"/>
  <c r="L1464" i="11" a="1"/>
  <c r="L1464" i="11" s="1"/>
  <c r="K1464" i="11"/>
  <c r="K1802" i="11"/>
  <c r="L1802" i="11" a="1"/>
  <c r="L1802" i="11" s="1"/>
  <c r="R1606" i="4"/>
  <c r="U1606" i="4" s="1"/>
  <c r="C1606" i="4" s="1"/>
  <c r="R789" i="4"/>
  <c r="U789" i="4" s="1"/>
  <c r="C789" i="4" s="1"/>
  <c r="R1395" i="4"/>
  <c r="U1395" i="4" s="1"/>
  <c r="C1395" i="4" s="1"/>
  <c r="L24" i="12"/>
  <c r="L107" i="12"/>
  <c r="R208" i="4" s="1"/>
  <c r="L1212" i="11" a="1"/>
  <c r="L1212" i="11" s="1"/>
  <c r="L1516" i="11" a="1"/>
  <c r="L1516" i="11" s="1"/>
  <c r="L1437" i="11" a="1"/>
  <c r="L1437" i="11" s="1"/>
  <c r="R486" i="4" s="1"/>
  <c r="S486" i="4" s="1"/>
  <c r="L1157" i="11" a="1"/>
  <c r="L1157" i="11" s="1"/>
  <c r="L374" i="11" a="1"/>
  <c r="L374" i="11" s="1"/>
  <c r="L1078" i="11" a="1"/>
  <c r="L1078" i="11" s="1"/>
  <c r="L1959" i="11" a="1"/>
  <c r="L1959" i="11" s="1"/>
  <c r="R1714" i="4" s="1"/>
  <c r="U1714" i="4" s="1"/>
  <c r="T452" i="4"/>
  <c r="T453" i="4"/>
  <c r="U453" i="4" s="1"/>
  <c r="C453" i="4" s="1"/>
  <c r="P79" i="4"/>
  <c r="T896" i="4"/>
  <c r="T893" i="4"/>
  <c r="K649" i="11"/>
  <c r="T1056" i="4" s="1"/>
  <c r="L649" i="11" a="1"/>
  <c r="L649" i="11" s="1"/>
  <c r="R1056" i="4" s="1"/>
  <c r="S1056" i="4" s="1"/>
  <c r="L44" i="12"/>
  <c r="K1824" i="11"/>
  <c r="T316" i="4" s="1"/>
  <c r="L1824" i="11" a="1"/>
  <c r="L1824" i="11" s="1"/>
  <c r="K637" i="11"/>
  <c r="L637" i="11" a="1"/>
  <c r="L637" i="11" s="1"/>
  <c r="L956" i="11" a="1"/>
  <c r="L956" i="11" s="1"/>
  <c r="T1502" i="4"/>
  <c r="U1502" i="4" s="1"/>
  <c r="T1503" i="4"/>
  <c r="U1503" i="4" s="1"/>
  <c r="C1503" i="4" s="1"/>
  <c r="L1962" i="11" a="1"/>
  <c r="L1962" i="11" s="1"/>
  <c r="R1722" i="4" s="1"/>
  <c r="U1722" i="4" s="1"/>
  <c r="R135" i="4"/>
  <c r="U135" i="4" s="1"/>
  <c r="T135" i="4"/>
  <c r="S135" i="4"/>
  <c r="P135" i="4"/>
  <c r="Q135" i="4" s="1"/>
  <c r="P1371" i="4"/>
  <c r="Q1371" i="4" s="1"/>
  <c r="T1371" i="4"/>
  <c r="R1371" i="4"/>
  <c r="U1371" i="4" s="1"/>
  <c r="S1371" i="4"/>
  <c r="P134" i="4"/>
  <c r="Q134" i="4" s="1"/>
  <c r="T134" i="4"/>
  <c r="S134" i="4"/>
  <c r="R134" i="4"/>
  <c r="U134" i="4" s="1"/>
  <c r="T1388" i="4"/>
  <c r="R1388" i="4"/>
  <c r="U1388" i="4" s="1"/>
  <c r="P1388" i="4"/>
  <c r="Q1388" i="4" s="1"/>
  <c r="S1388" i="4"/>
  <c r="T73" i="4"/>
  <c r="P73" i="4"/>
  <c r="Q73" i="4" s="1"/>
  <c r="S73" i="4"/>
  <c r="R73" i="4"/>
  <c r="U73" i="4" s="1"/>
  <c r="S1618" i="4"/>
  <c r="R1618" i="4"/>
  <c r="U1618" i="4" s="1"/>
  <c r="P1618" i="4"/>
  <c r="Q1618" i="4" s="1"/>
  <c r="T1618" i="4"/>
  <c r="R496" i="4"/>
  <c r="U496" i="4" s="1"/>
  <c r="S496" i="4"/>
  <c r="P496" i="4"/>
  <c r="Q496" i="4" s="1"/>
  <c r="T496" i="4"/>
  <c r="R989" i="4"/>
  <c r="U989" i="4" s="1"/>
  <c r="P989" i="4"/>
  <c r="Q989" i="4" s="1"/>
  <c r="T989" i="4"/>
  <c r="S989" i="4"/>
  <c r="P934" i="4"/>
  <c r="Q934" i="4" s="1"/>
  <c r="R934" i="4"/>
  <c r="U934" i="4" s="1"/>
  <c r="S934" i="4"/>
  <c r="T934" i="4"/>
  <c r="S132" i="4"/>
  <c r="P132" i="4"/>
  <c r="Q132" i="4" s="1"/>
  <c r="R132" i="4"/>
  <c r="U132" i="4" s="1"/>
  <c r="T132" i="4"/>
  <c r="S1473" i="4"/>
  <c r="R1473" i="4"/>
  <c r="U1473" i="4" s="1"/>
  <c r="P1473" i="4"/>
  <c r="Q1473" i="4" s="1"/>
  <c r="T1473" i="4"/>
  <c r="U136" i="4"/>
  <c r="P136" i="4"/>
  <c r="Q136" i="4" s="1"/>
  <c r="S136" i="4"/>
  <c r="T1500" i="4"/>
  <c r="S1500" i="4"/>
  <c r="P1500" i="4"/>
  <c r="Q1500" i="4" s="1"/>
  <c r="R1500" i="4"/>
  <c r="U1500" i="4" s="1"/>
  <c r="L329" i="11" a="1"/>
  <c r="L329" i="11" s="1"/>
  <c r="R1511" i="4" s="1"/>
  <c r="S1511" i="4" s="1"/>
  <c r="L1513" i="11" a="1"/>
  <c r="L1513" i="11" s="1"/>
  <c r="L1737" i="11" a="1"/>
  <c r="L1737" i="11" s="1"/>
  <c r="L1842" i="11" a="1"/>
  <c r="L1842" i="11" s="1"/>
  <c r="L1193" i="11" a="1"/>
  <c r="L1193" i="11" s="1"/>
  <c r="L1498" i="11" a="1"/>
  <c r="L1498" i="11" s="1"/>
  <c r="L1825" i="11" a="1"/>
  <c r="L1825" i="11" s="1"/>
  <c r="R318" i="4" s="1"/>
  <c r="L1519" i="11" a="1"/>
  <c r="L1519" i="11" s="1"/>
  <c r="L1804" i="11" a="1"/>
  <c r="L1804" i="11" s="1"/>
  <c r="L829" i="11" a="1"/>
  <c r="L829" i="11" s="1"/>
  <c r="L1831" i="11" a="1"/>
  <c r="L1831" i="11" s="1"/>
  <c r="L821" i="11" a="1"/>
  <c r="L821" i="11" s="1"/>
  <c r="L1189" i="11" a="1"/>
  <c r="L1189" i="11" s="1"/>
  <c r="L1413" i="11" a="1"/>
  <c r="L1413" i="11" s="1"/>
  <c r="L86" i="11" a="1"/>
  <c r="L86" i="11" s="1"/>
  <c r="L518" i="11" a="1"/>
  <c r="L518" i="11" s="1"/>
  <c r="R1257" i="4" s="1"/>
  <c r="U1257" i="4" s="1"/>
  <c r="L630" i="11" a="1"/>
  <c r="L630" i="11" s="1"/>
  <c r="L1863" i="11" a="1"/>
  <c r="L1863" i="11" s="1"/>
  <c r="L1898" i="11" a="1"/>
  <c r="L1898" i="11" s="1"/>
  <c r="K424" i="11"/>
  <c r="L424" i="11" a="1"/>
  <c r="L424" i="11" s="1"/>
  <c r="L864" i="11" a="1"/>
  <c r="L864" i="11" s="1"/>
  <c r="L55" i="11" a="1"/>
  <c r="L55" i="11" s="1"/>
  <c r="T137" i="4"/>
  <c r="S137" i="4"/>
  <c r="P137" i="4"/>
  <c r="Q137" i="4" s="1"/>
  <c r="R137" i="4"/>
  <c r="U137" i="4" s="1"/>
  <c r="S1567" i="4"/>
  <c r="R1567" i="4"/>
  <c r="U1567" i="4" s="1"/>
  <c r="P1567" i="4"/>
  <c r="Q1567" i="4" s="1"/>
  <c r="T1567" i="4"/>
  <c r="R54" i="4"/>
  <c r="U54" i="4" s="1"/>
  <c r="P54" i="4"/>
  <c r="Q54" i="4" s="1"/>
  <c r="T54" i="4"/>
  <c r="S54" i="4"/>
  <c r="P1599" i="4"/>
  <c r="Q1599" i="4" s="1"/>
  <c r="S1599" i="4"/>
  <c r="T1599" i="4"/>
  <c r="R1599" i="4"/>
  <c r="U1599" i="4" s="1"/>
  <c r="P347" i="4"/>
  <c r="Q347" i="4" s="1"/>
  <c r="S347" i="4"/>
  <c r="T347" i="4"/>
  <c r="R347" i="4"/>
  <c r="U347" i="4" s="1"/>
  <c r="S1728" i="4"/>
  <c r="P1728" i="4"/>
  <c r="Q1728" i="4" s="1"/>
  <c r="T1728" i="4"/>
  <c r="R1728" i="4"/>
  <c r="U1728" i="4" s="1"/>
  <c r="S681" i="4"/>
  <c r="P681" i="4"/>
  <c r="Q681" i="4" s="1"/>
  <c r="T681" i="4"/>
  <c r="R681" i="4"/>
  <c r="U681" i="4" s="1"/>
  <c r="P1097" i="4"/>
  <c r="Q1097" i="4" s="1"/>
  <c r="S1097" i="4"/>
  <c r="T1097" i="4"/>
  <c r="R1097" i="4"/>
  <c r="U1097" i="4" s="1"/>
  <c r="P1130" i="4"/>
  <c r="Q1130" i="4" s="1"/>
  <c r="S1130" i="4"/>
  <c r="T1130" i="4"/>
  <c r="R1130" i="4"/>
  <c r="U1130" i="4" s="1"/>
  <c r="T213" i="4"/>
  <c r="P213" i="4"/>
  <c r="Q213" i="4" s="1"/>
  <c r="R213" i="4"/>
  <c r="U213" i="4" s="1"/>
  <c r="S213" i="4"/>
  <c r="P1672" i="4"/>
  <c r="Q1672" i="4" s="1"/>
  <c r="T1672" i="4"/>
  <c r="R1672" i="4"/>
  <c r="U1672" i="4" s="1"/>
  <c r="S1672" i="4"/>
  <c r="P249" i="4"/>
  <c r="Q249" i="4" s="1"/>
  <c r="T249" i="4"/>
  <c r="S249" i="4"/>
  <c r="R249" i="4"/>
  <c r="U249" i="4" s="1"/>
  <c r="T1687" i="4"/>
  <c r="P1687" i="4"/>
  <c r="Q1687" i="4" s="1"/>
  <c r="R1687" i="4"/>
  <c r="U1687" i="4" s="1"/>
  <c r="S1687" i="4"/>
  <c r="L1521" i="11" a="1"/>
  <c r="L1521" i="11" s="1"/>
  <c r="L84" i="12"/>
  <c r="L1029" i="11" a="1"/>
  <c r="L1029" i="11" s="1"/>
  <c r="L454" i="11" a="1"/>
  <c r="L454" i="11" s="1"/>
  <c r="R785" i="4"/>
  <c r="U785" i="4" s="1"/>
  <c r="C785" i="4" s="1"/>
  <c r="R784" i="4"/>
  <c r="U784" i="4" s="1"/>
  <c r="C784" i="4" s="1"/>
  <c r="R783" i="4"/>
  <c r="U783" i="4" s="1"/>
  <c r="C783" i="4" s="1"/>
  <c r="R782" i="4"/>
  <c r="U782" i="4" s="1"/>
  <c r="C782" i="4" s="1"/>
  <c r="R786" i="4"/>
  <c r="U786" i="4" s="1"/>
  <c r="C786" i="4" s="1"/>
  <c r="R781" i="4"/>
  <c r="U781" i="4" s="1"/>
  <c r="C781" i="4" s="1"/>
  <c r="R780" i="4"/>
  <c r="U780" i="4" s="1"/>
  <c r="C780" i="4" s="1"/>
  <c r="R779" i="4"/>
  <c r="U779" i="4" s="1"/>
  <c r="C779" i="4" s="1"/>
  <c r="R778" i="4"/>
  <c r="U778" i="4" s="1"/>
  <c r="C778" i="4" s="1"/>
  <c r="T276" i="4"/>
  <c r="S276" i="4"/>
  <c r="P276" i="4"/>
  <c r="Q276" i="4" s="1"/>
  <c r="R276" i="4"/>
  <c r="U276" i="4" s="1"/>
  <c r="R1711" i="4"/>
  <c r="U1711" i="4" s="1"/>
  <c r="P1711" i="4"/>
  <c r="Q1711" i="4" s="1"/>
  <c r="T1711" i="4"/>
  <c r="S1711" i="4"/>
  <c r="P328" i="4"/>
  <c r="Q328" i="4" s="1"/>
  <c r="R328" i="4"/>
  <c r="U328" i="4" s="1"/>
  <c r="S328" i="4"/>
  <c r="T328" i="4"/>
  <c r="P1721" i="4"/>
  <c r="Q1721" i="4" s="1"/>
  <c r="S1721" i="4"/>
  <c r="T1721" i="4"/>
  <c r="R1721" i="4"/>
  <c r="U1721" i="4" s="1"/>
  <c r="R461" i="4"/>
  <c r="U461" i="4" s="1"/>
  <c r="P461" i="4"/>
  <c r="Q461" i="4" s="1"/>
  <c r="S461" i="4"/>
  <c r="T461" i="4"/>
  <c r="R128" i="4"/>
  <c r="U128" i="4" s="1"/>
  <c r="T128" i="4"/>
  <c r="P128" i="4"/>
  <c r="Q128" i="4" s="1"/>
  <c r="S128" i="4"/>
  <c r="T923" i="4"/>
  <c r="R923" i="4"/>
  <c r="U923" i="4" s="1"/>
  <c r="S923" i="4"/>
  <c r="P923" i="4"/>
  <c r="Q923" i="4" s="1"/>
  <c r="P586" i="4"/>
  <c r="Q586" i="4" s="1"/>
  <c r="R586" i="4"/>
  <c r="U586" i="4" s="1"/>
  <c r="T586" i="4"/>
  <c r="S586" i="4"/>
  <c r="P1294" i="4"/>
  <c r="Q1294" i="4" s="1"/>
  <c r="S1294" i="4"/>
  <c r="T1294" i="4"/>
  <c r="R1294" i="4"/>
  <c r="U1294" i="4" s="1"/>
  <c r="R401" i="4"/>
  <c r="U401" i="4" s="1"/>
  <c r="S401" i="4"/>
  <c r="P401" i="4"/>
  <c r="Q401" i="4" s="1"/>
  <c r="T401" i="4"/>
  <c r="S11" i="4"/>
  <c r="P11" i="4"/>
  <c r="Q11" i="4" s="1"/>
  <c r="T11" i="4"/>
  <c r="R11" i="4"/>
  <c r="U11" i="4" s="1"/>
  <c r="P413" i="4"/>
  <c r="Q413" i="4" s="1"/>
  <c r="T413" i="4"/>
  <c r="R413" i="4"/>
  <c r="U413" i="4" s="1"/>
  <c r="S413" i="4"/>
  <c r="S116" i="4"/>
  <c r="T116" i="4"/>
  <c r="R116" i="4"/>
  <c r="U116" i="4" s="1"/>
  <c r="P116" i="4"/>
  <c r="Q116" i="4" s="1"/>
  <c r="L393" i="11" a="1"/>
  <c r="L393" i="11" s="1"/>
  <c r="R1452" i="4" s="1"/>
  <c r="U1452" i="4" s="1"/>
  <c r="L681" i="11" a="1"/>
  <c r="L681" i="11" s="1"/>
  <c r="L1025" i="11" a="1"/>
  <c r="L1025" i="11" s="1"/>
  <c r="L1249" i="11" a="1"/>
  <c r="L1249" i="11" s="1"/>
  <c r="L1329" i="11" a="1"/>
  <c r="L1329" i="11" s="1"/>
  <c r="L1709" i="11" a="1"/>
  <c r="L1709" i="11" s="1"/>
  <c r="L703" i="11" a="1"/>
  <c r="L703" i="11" s="1"/>
  <c r="L1819" i="11" a="1"/>
  <c r="L1819" i="11" s="1"/>
  <c r="R787" i="4"/>
  <c r="L77" i="12"/>
  <c r="R176" i="4" s="1"/>
  <c r="T1481" i="4"/>
  <c r="L11" i="12"/>
  <c r="R118" i="4" s="1"/>
  <c r="U118" i="4" s="1"/>
  <c r="K84" i="12"/>
  <c r="L1818" i="11" a="1"/>
  <c r="L1818" i="11" s="1"/>
  <c r="L1850" i="11" a="1"/>
  <c r="L1850" i="11" s="1"/>
  <c r="R349" i="4" s="1"/>
  <c r="L1209" i="11" a="1"/>
  <c r="L1209" i="11" s="1"/>
  <c r="L26" i="11" a="1"/>
  <c r="L26" i="11" s="1"/>
  <c r="L191" i="11" a="1"/>
  <c r="L191" i="11" s="1"/>
  <c r="L876" i="11" a="1"/>
  <c r="L876" i="11" s="1"/>
  <c r="L509" i="11" a="1"/>
  <c r="L509" i="11" s="1"/>
  <c r="L989" i="11" a="1"/>
  <c r="L989" i="11" s="1"/>
  <c r="L1213" i="11" a="1"/>
  <c r="L1213" i="11" s="1"/>
  <c r="R1324" i="4" s="1"/>
  <c r="S1324" i="4" s="1"/>
  <c r="L1854" i="11" a="1"/>
  <c r="L1854" i="11" s="1"/>
  <c r="L69" i="11" a="1"/>
  <c r="L69" i="11" s="1"/>
  <c r="L197" i="11" a="1"/>
  <c r="L197" i="11" s="1"/>
  <c r="R1689" i="4" s="1"/>
  <c r="S1689" i="4" s="1"/>
  <c r="L261" i="11" a="1"/>
  <c r="L261" i="11" s="1"/>
  <c r="L901" i="11" a="1"/>
  <c r="L901" i="11" s="1"/>
  <c r="L1077" i="11" a="1"/>
  <c r="L1077" i="11" s="1"/>
  <c r="L1381" i="11" a="1"/>
  <c r="L1381" i="11" s="1"/>
  <c r="L294" i="11" a="1"/>
  <c r="L294" i="11" s="1"/>
  <c r="R1586" i="4" s="1"/>
  <c r="U1586" i="4" s="1"/>
  <c r="K1174" i="11"/>
  <c r="T1282" i="4" s="1"/>
  <c r="L1606" i="11" a="1"/>
  <c r="L1606" i="11" s="1"/>
  <c r="L1943" i="11" a="1"/>
  <c r="L1943" i="11" s="1"/>
  <c r="T430" i="4"/>
  <c r="P430" i="4"/>
  <c r="Q430" i="4" s="1"/>
  <c r="R430" i="4"/>
  <c r="U430" i="4" s="1"/>
  <c r="S430" i="4"/>
  <c r="T127" i="4"/>
  <c r="R127" i="4"/>
  <c r="U127" i="4" s="1"/>
  <c r="P127" i="4"/>
  <c r="Q127" i="4" s="1"/>
  <c r="S127" i="4"/>
  <c r="R445" i="4"/>
  <c r="U445" i="4" s="1"/>
  <c r="T445" i="4"/>
  <c r="P445" i="4"/>
  <c r="Q445" i="4" s="1"/>
  <c r="S445" i="4"/>
  <c r="P129" i="4"/>
  <c r="Q129" i="4" s="1"/>
  <c r="S129" i="4"/>
  <c r="R129" i="4"/>
  <c r="U129" i="4" s="1"/>
  <c r="T129" i="4"/>
  <c r="T632" i="4"/>
  <c r="P632" i="4"/>
  <c r="Q632" i="4" s="1"/>
  <c r="R632" i="4"/>
  <c r="U632" i="4" s="1"/>
  <c r="S632" i="4"/>
  <c r="S1098" i="4"/>
  <c r="T1098" i="4"/>
  <c r="R1098" i="4"/>
  <c r="U1098" i="4" s="1"/>
  <c r="P1098" i="4"/>
  <c r="Q1098" i="4" s="1"/>
  <c r="P1111" i="4"/>
  <c r="Q1111" i="4" s="1"/>
  <c r="S1111" i="4"/>
  <c r="R1111" i="4"/>
  <c r="U1111" i="4" s="1"/>
  <c r="T1111" i="4"/>
  <c r="S133" i="4"/>
  <c r="P133" i="4"/>
  <c r="Q133" i="4" s="1"/>
  <c r="T133" i="4"/>
  <c r="R133" i="4"/>
  <c r="U133" i="4" s="1"/>
  <c r="S1460" i="4"/>
  <c r="R1460" i="4"/>
  <c r="U1460" i="4" s="1"/>
  <c r="P1460" i="4"/>
  <c r="Q1460" i="4" s="1"/>
  <c r="T1460" i="4"/>
  <c r="T547" i="4"/>
  <c r="R547" i="4"/>
  <c r="U547" i="4" s="1"/>
  <c r="S547" i="4"/>
  <c r="P547" i="4"/>
  <c r="Q547" i="4" s="1"/>
  <c r="T987" i="4"/>
  <c r="R987" i="4"/>
  <c r="U987" i="4" s="1"/>
  <c r="S987" i="4"/>
  <c r="P987" i="4"/>
  <c r="Q987" i="4" s="1"/>
  <c r="P562" i="4"/>
  <c r="Q562" i="4" s="1"/>
  <c r="S562" i="4"/>
  <c r="R562" i="4"/>
  <c r="U562" i="4" s="1"/>
  <c r="T562" i="4"/>
  <c r="S986" i="4"/>
  <c r="R986" i="4"/>
  <c r="U986" i="4" s="1"/>
  <c r="T986" i="4"/>
  <c r="P986" i="4"/>
  <c r="Q986" i="4" s="1"/>
  <c r="L1096" i="11" a="1"/>
  <c r="L1096" i="11" s="1"/>
  <c r="L1192" i="11" a="1"/>
  <c r="L1192" i="11" s="1"/>
  <c r="L1304" i="11" a="1"/>
  <c r="L1304" i="11" s="1"/>
  <c r="L1504" i="11" a="1"/>
  <c r="L1504" i="11" s="1"/>
  <c r="L1784" i="11" a="1"/>
  <c r="L1784" i="11" s="1"/>
  <c r="L1897" i="11" a="1"/>
  <c r="L1897" i="11" s="1"/>
  <c r="L1937" i="11" a="1"/>
  <c r="L1937" i="11" s="1"/>
  <c r="L401" i="11" a="1"/>
  <c r="L401" i="11" s="1"/>
  <c r="L545" i="11" a="1"/>
  <c r="L545" i="11" s="1"/>
  <c r="R1400" i="4" s="1"/>
  <c r="S1400" i="4" s="1"/>
  <c r="L777" i="11" a="1"/>
  <c r="L777" i="11" s="1"/>
  <c r="L961" i="11" a="1"/>
  <c r="L961" i="11" s="1"/>
  <c r="L1698" i="11" a="1"/>
  <c r="L1698" i="11" s="1"/>
  <c r="R646" i="4" s="1"/>
  <c r="U646" i="4" s="1"/>
  <c r="L1218" i="11" a="1"/>
  <c r="L1218" i="11" s="1"/>
  <c r="R1284" i="4" s="1"/>
  <c r="S1284" i="4" s="1"/>
  <c r="L1082" i="11" a="1"/>
  <c r="L1082" i="11" s="1"/>
  <c r="L62" i="11" a="1"/>
  <c r="L62" i="11" s="1"/>
  <c r="K544" i="11"/>
  <c r="T1403" i="4" s="1"/>
  <c r="L400" i="11" a="1"/>
  <c r="L400" i="11" s="1"/>
  <c r="U126" i="4"/>
  <c r="P126" i="4"/>
  <c r="Q126" i="4" s="1"/>
  <c r="S126" i="4"/>
  <c r="R597" i="4"/>
  <c r="U597" i="4" s="1"/>
  <c r="S597" i="4"/>
  <c r="T597" i="4"/>
  <c r="P597" i="4"/>
  <c r="Q597" i="4" s="1"/>
  <c r="R971" i="4"/>
  <c r="U971" i="4" s="1"/>
  <c r="P971" i="4"/>
  <c r="Q971" i="4" s="1"/>
  <c r="S971" i="4"/>
  <c r="T971" i="4"/>
  <c r="S644" i="4"/>
  <c r="R644" i="4"/>
  <c r="U644" i="4" s="1"/>
  <c r="P644" i="4"/>
  <c r="Q644" i="4" s="1"/>
  <c r="T644" i="4"/>
  <c r="P1069" i="4"/>
  <c r="Q1069" i="4" s="1"/>
  <c r="T1069" i="4"/>
  <c r="R1069" i="4"/>
  <c r="U1069" i="4" s="1"/>
  <c r="S1069" i="4"/>
  <c r="S910" i="4"/>
  <c r="P910" i="4"/>
  <c r="Q910" i="4" s="1"/>
  <c r="T910" i="4"/>
  <c r="R910" i="4"/>
  <c r="U910" i="4" s="1"/>
  <c r="P844" i="4"/>
  <c r="Q844" i="4" s="1"/>
  <c r="R844" i="4"/>
  <c r="U844" i="4" s="1"/>
  <c r="S844" i="4"/>
  <c r="T844" i="4"/>
  <c r="P1268" i="4"/>
  <c r="Q1268" i="4" s="1"/>
  <c r="S1268" i="4"/>
  <c r="T1268" i="4"/>
  <c r="R1268" i="4"/>
  <c r="U1268" i="4" s="1"/>
  <c r="S115" i="4"/>
  <c r="P115" i="4"/>
  <c r="Q115" i="4" s="1"/>
  <c r="T115" i="4"/>
  <c r="R115" i="4"/>
  <c r="U115" i="4" s="1"/>
  <c r="S1659" i="4"/>
  <c r="P1659" i="4"/>
  <c r="Q1659" i="4" s="1"/>
  <c r="T1659" i="4"/>
  <c r="R1659" i="4"/>
  <c r="U1659" i="4" s="1"/>
  <c r="P821" i="4"/>
  <c r="Q821" i="4" s="1"/>
  <c r="S821" i="4"/>
  <c r="T821" i="4"/>
  <c r="R821" i="4"/>
  <c r="U821" i="4" s="1"/>
  <c r="S1095" i="4"/>
  <c r="T1095" i="4"/>
  <c r="P1095" i="4"/>
  <c r="Q1095" i="4" s="1"/>
  <c r="R1095" i="4"/>
  <c r="U1095" i="4" s="1"/>
  <c r="P834" i="4"/>
  <c r="Q834" i="4" s="1"/>
  <c r="S834" i="4"/>
  <c r="T834" i="4"/>
  <c r="R834" i="4"/>
  <c r="U834" i="4" s="1"/>
  <c r="U1094" i="4"/>
  <c r="P1094" i="4"/>
  <c r="Q1094" i="4" s="1"/>
  <c r="S1094" i="4"/>
  <c r="L1120" i="11" a="1"/>
  <c r="L1120" i="11" s="1"/>
  <c r="L1648" i="11" a="1"/>
  <c r="L1648" i="11" s="1"/>
  <c r="L1859" i="11" a="1"/>
  <c r="L1859" i="11" s="1"/>
  <c r="L1201" i="11" a="1"/>
  <c r="L1201" i="11" s="1"/>
  <c r="L1409" i="11" a="1"/>
  <c r="L1409" i="11" s="1"/>
  <c r="L1938" i="11" a="1"/>
  <c r="L1938" i="11" s="1"/>
  <c r="L1002" i="11" a="1"/>
  <c r="L1002" i="11" s="1"/>
  <c r="K456" i="11"/>
  <c r="T1340" i="4" s="1"/>
  <c r="L456" i="11" a="1"/>
  <c r="L456" i="11" s="1"/>
  <c r="R1340" i="4" s="1"/>
  <c r="U1340" i="4" s="1"/>
  <c r="K1674" i="11"/>
  <c r="L1674" i="11" a="1"/>
  <c r="L1674" i="11" s="1"/>
  <c r="S268" i="4"/>
  <c r="P268" i="4"/>
  <c r="Q268" i="4" s="1"/>
  <c r="R268" i="4"/>
  <c r="U268" i="4" s="1"/>
  <c r="T268" i="4"/>
  <c r="P875" i="4"/>
  <c r="Q875" i="4" s="1"/>
  <c r="R875" i="4"/>
  <c r="U875" i="4" s="1"/>
  <c r="T875" i="4"/>
  <c r="S875" i="4"/>
  <c r="R239" i="4"/>
  <c r="U239" i="4" s="1"/>
  <c r="P239" i="4"/>
  <c r="Q239" i="4" s="1"/>
  <c r="S239" i="4"/>
  <c r="T239" i="4"/>
  <c r="S889" i="4"/>
  <c r="R889" i="4"/>
  <c r="U889" i="4" s="1"/>
  <c r="T889" i="4"/>
  <c r="P889" i="4"/>
  <c r="Q889" i="4" s="1"/>
  <c r="S1194" i="4"/>
  <c r="R1194" i="4"/>
  <c r="U1194" i="4" s="1"/>
  <c r="T1194" i="4"/>
  <c r="P1194" i="4"/>
  <c r="Q1194" i="4" s="1"/>
  <c r="S1084" i="4"/>
  <c r="T1084" i="4"/>
  <c r="P1084" i="4"/>
  <c r="Q1084" i="4" s="1"/>
  <c r="R1084" i="4"/>
  <c r="U1084" i="4" s="1"/>
  <c r="U16" i="4"/>
  <c r="P16" i="4"/>
  <c r="Q16" i="4" s="1"/>
  <c r="S16" i="4"/>
  <c r="P1422" i="4"/>
  <c r="Q1422" i="4" s="1"/>
  <c r="R1422" i="4"/>
  <c r="U1422" i="4" s="1"/>
  <c r="T1422" i="4"/>
  <c r="S1422" i="4"/>
  <c r="R382" i="4"/>
  <c r="U382" i="4" s="1"/>
  <c r="T382" i="4"/>
  <c r="S382" i="4"/>
  <c r="P382" i="4"/>
  <c r="Q382" i="4" s="1"/>
  <c r="S1742" i="4"/>
  <c r="P1742" i="4"/>
  <c r="Q1742" i="4" s="1"/>
  <c r="T1742" i="4"/>
  <c r="R1742" i="4"/>
  <c r="U1742" i="4" s="1"/>
  <c r="S953" i="4"/>
  <c r="T953" i="4"/>
  <c r="P953" i="4"/>
  <c r="Q953" i="4" s="1"/>
  <c r="R953" i="4"/>
  <c r="U953" i="4" s="1"/>
  <c r="P420" i="4"/>
  <c r="Q420" i="4" s="1"/>
  <c r="T420" i="4"/>
  <c r="R420" i="4"/>
  <c r="U420" i="4" s="1"/>
  <c r="S420" i="4"/>
  <c r="P972" i="4"/>
  <c r="Q972" i="4" s="1"/>
  <c r="S972" i="4"/>
  <c r="T972" i="4"/>
  <c r="R972" i="4"/>
  <c r="U972" i="4" s="1"/>
  <c r="K1194" i="11"/>
  <c r="L1194" i="11" a="1"/>
  <c r="L1194" i="11" s="1"/>
  <c r="L222" i="11" a="1"/>
  <c r="L222" i="11" s="1"/>
  <c r="K440" i="11"/>
  <c r="T1326" i="4" s="1"/>
  <c r="L440" i="11" a="1"/>
  <c r="L440" i="11" s="1"/>
  <c r="R1326" i="4" s="1"/>
  <c r="S1326" i="4" s="1"/>
  <c r="P1352" i="4"/>
  <c r="Q1352" i="4" s="1"/>
  <c r="S1352" i="4"/>
  <c r="T1352" i="4"/>
  <c r="R1352" i="4"/>
  <c r="U1352" i="4" s="1"/>
  <c r="S1044" i="4"/>
  <c r="R1044" i="4"/>
  <c r="U1044" i="4" s="1"/>
  <c r="T1044" i="4"/>
  <c r="P1044" i="4"/>
  <c r="Q1044" i="4" s="1"/>
  <c r="P1019" i="4"/>
  <c r="Q1019" i="4" s="1"/>
  <c r="R1019" i="4"/>
  <c r="U1019" i="4" s="1"/>
  <c r="T1019" i="4"/>
  <c r="S1019" i="4"/>
  <c r="P1070" i="4"/>
  <c r="Q1070" i="4" s="1"/>
  <c r="S1070" i="4"/>
  <c r="R1070" i="4"/>
  <c r="U1070" i="4" s="1"/>
  <c r="T1070" i="4"/>
  <c r="S1696" i="4"/>
  <c r="P1696" i="4"/>
  <c r="Q1696" i="4" s="1"/>
  <c r="R1696" i="4"/>
  <c r="U1696" i="4" s="1"/>
  <c r="T1696" i="4"/>
  <c r="T1256" i="4"/>
  <c r="P1256" i="4"/>
  <c r="Q1256" i="4" s="1"/>
  <c r="R1256" i="4"/>
  <c r="U1256" i="4" s="1"/>
  <c r="S1256" i="4"/>
  <c r="S93" i="4"/>
  <c r="R93" i="4"/>
  <c r="U93" i="4" s="1"/>
  <c r="P93" i="4"/>
  <c r="Q93" i="4" s="1"/>
  <c r="T93" i="4"/>
  <c r="R1638" i="4"/>
  <c r="U1638" i="4" s="1"/>
  <c r="S1638" i="4"/>
  <c r="T1638" i="4"/>
  <c r="P1638" i="4"/>
  <c r="Q1638" i="4" s="1"/>
  <c r="P508" i="4"/>
  <c r="Q508" i="4" s="1"/>
  <c r="T508" i="4"/>
  <c r="R508" i="4"/>
  <c r="U508" i="4" s="1"/>
  <c r="S508" i="4"/>
  <c r="P988" i="4"/>
  <c r="Q988" i="4" s="1"/>
  <c r="T988" i="4"/>
  <c r="R988" i="4"/>
  <c r="U988" i="4" s="1"/>
  <c r="S988" i="4"/>
  <c r="T1144" i="4"/>
  <c r="P1144" i="4"/>
  <c r="Q1144" i="4" s="1"/>
  <c r="S1144" i="4"/>
  <c r="R1144" i="4"/>
  <c r="U1144" i="4" s="1"/>
  <c r="S1533" i="4"/>
  <c r="R1533" i="4"/>
  <c r="U1533" i="4" s="1"/>
  <c r="P1533" i="4"/>
  <c r="Q1533" i="4" s="1"/>
  <c r="T1533" i="4"/>
  <c r="S1168" i="4"/>
  <c r="T1168" i="4"/>
  <c r="P1168" i="4"/>
  <c r="Q1168" i="4" s="1"/>
  <c r="R1168" i="4"/>
  <c r="U1168" i="4" s="1"/>
  <c r="L1152" i="11" a="1"/>
  <c r="L1152" i="11" s="1"/>
  <c r="L1224" i="11" a="1"/>
  <c r="L1224" i="11" s="1"/>
  <c r="R1288" i="4" s="1"/>
  <c r="U1288" i="4" s="1"/>
  <c r="L1448" i="11" a="1"/>
  <c r="L1448" i="11" s="1"/>
  <c r="R498" i="4" s="1"/>
  <c r="S498" i="4" s="1"/>
  <c r="L801" i="11" a="1"/>
  <c r="L801" i="11" s="1"/>
  <c r="L993" i="11" a="1"/>
  <c r="L993" i="11" s="1"/>
  <c r="L1305" i="11" a="1"/>
  <c r="L1305" i="11" s="1"/>
  <c r="L2011" i="11" a="1"/>
  <c r="L2011" i="11" s="1"/>
  <c r="L1666" i="11" a="1"/>
  <c r="L1666" i="11" s="1"/>
  <c r="L1867" i="11" a="1"/>
  <c r="L1867" i="11" s="1"/>
  <c r="L922" i="11" a="1"/>
  <c r="L922" i="11" s="1"/>
  <c r="L1410" i="11" a="1"/>
  <c r="L1410" i="11" s="1"/>
  <c r="L1610" i="11" a="1"/>
  <c r="L1610" i="11" s="1"/>
  <c r="R587" i="4" s="1"/>
  <c r="U587" i="4" s="1"/>
  <c r="S985" i="4"/>
  <c r="P985" i="4"/>
  <c r="Q985" i="4" s="1"/>
  <c r="U985" i="4"/>
  <c r="S1216" i="4"/>
  <c r="T1216" i="4"/>
  <c r="P1216" i="4"/>
  <c r="Q1216" i="4" s="1"/>
  <c r="R1216" i="4"/>
  <c r="U1216" i="4" s="1"/>
  <c r="T130" i="4"/>
  <c r="S130" i="4"/>
  <c r="R130" i="4"/>
  <c r="U130" i="4" s="1"/>
  <c r="P130" i="4"/>
  <c r="Q130" i="4" s="1"/>
  <c r="S1231" i="4"/>
  <c r="T1231" i="4"/>
  <c r="P1231" i="4"/>
  <c r="Q1231" i="4" s="1"/>
  <c r="R1231" i="4"/>
  <c r="U1231" i="4" s="1"/>
  <c r="U131" i="4"/>
  <c r="P131" i="4"/>
  <c r="Q131" i="4" s="1"/>
  <c r="S131" i="4"/>
  <c r="T1411" i="4"/>
  <c r="S1411" i="4"/>
  <c r="P1411" i="4"/>
  <c r="Q1411" i="4" s="1"/>
  <c r="R1411" i="4"/>
  <c r="U1411" i="4" s="1"/>
  <c r="P372" i="4"/>
  <c r="Q372" i="4" s="1"/>
  <c r="S372" i="4"/>
  <c r="T372" i="4"/>
  <c r="R372" i="4"/>
  <c r="U372" i="4" s="1"/>
  <c r="P1735" i="4"/>
  <c r="Q1735" i="4" s="1"/>
  <c r="R1735" i="4"/>
  <c r="U1735" i="4" s="1"/>
  <c r="S1735" i="4"/>
  <c r="T1735" i="4"/>
  <c r="S807" i="4"/>
  <c r="R807" i="4"/>
  <c r="U807" i="4" s="1"/>
  <c r="T807" i="4"/>
  <c r="P807" i="4"/>
  <c r="Q807" i="4" s="1"/>
  <c r="S1096" i="4"/>
  <c r="R1096" i="4"/>
  <c r="U1096" i="4" s="1"/>
  <c r="P1096" i="4"/>
  <c r="Q1096" i="4" s="1"/>
  <c r="T1096" i="4"/>
  <c r="S1309" i="4"/>
  <c r="R1309" i="4"/>
  <c r="U1309" i="4" s="1"/>
  <c r="P1309" i="4"/>
  <c r="Q1309" i="4" s="1"/>
  <c r="T1309" i="4"/>
  <c r="R231" i="4"/>
  <c r="U231" i="4" s="1"/>
  <c r="T231" i="4"/>
  <c r="P231" i="4"/>
  <c r="Q231" i="4" s="1"/>
  <c r="S231" i="4"/>
  <c r="S1338" i="4"/>
  <c r="T1338" i="4"/>
  <c r="R1338" i="4"/>
  <c r="U1338" i="4" s="1"/>
  <c r="P1338" i="4"/>
  <c r="Q1338" i="4" s="1"/>
  <c r="L1001" i="11" a="1"/>
  <c r="L1001" i="11" s="1"/>
  <c r="P17" i="4"/>
  <c r="Q17" i="4" s="1"/>
  <c r="T92" i="4"/>
  <c r="O353" i="4"/>
  <c r="S353" i="4" s="1"/>
  <c r="S545" i="4"/>
  <c r="S1363" i="4"/>
  <c r="C1363" i="4" s="1"/>
  <c r="S658" i="4"/>
  <c r="C658" i="4" s="1"/>
  <c r="S121" i="4"/>
  <c r="P121" i="4"/>
  <c r="U991" i="4"/>
  <c r="U491" i="4"/>
  <c r="S341" i="4"/>
  <c r="T180" i="4"/>
  <c r="R180" i="4"/>
  <c r="U180" i="4" s="1"/>
  <c r="S1705" i="4"/>
  <c r="P829" i="4"/>
  <c r="Q829" i="4" s="1"/>
  <c r="T1600" i="4"/>
  <c r="U488" i="4"/>
  <c r="U1355" i="4"/>
  <c r="C1355" i="4" s="1"/>
  <c r="T353" i="4"/>
  <c r="U1287" i="4"/>
  <c r="R933" i="4"/>
  <c r="U933" i="4" s="1"/>
  <c r="T351" i="4"/>
  <c r="U1133" i="4"/>
  <c r="P351" i="4"/>
  <c r="U17" i="4"/>
  <c r="R240" i="4"/>
  <c r="U240" i="4" s="1"/>
  <c r="U449" i="4"/>
  <c r="U1675" i="4"/>
  <c r="C1675" i="4" s="1"/>
  <c r="S1017" i="4"/>
  <c r="U1235" i="4"/>
  <c r="U1429" i="4"/>
  <c r="C1429" i="4" s="1"/>
  <c r="T240" i="4"/>
  <c r="U1239" i="4"/>
  <c r="S1631" i="4"/>
  <c r="C1631" i="4" s="1"/>
  <c r="R45" i="4"/>
  <c r="S1157" i="4"/>
  <c r="S480" i="4"/>
  <c r="P1162" i="4"/>
  <c r="Q1162" i="4" s="1"/>
  <c r="S908" i="4"/>
  <c r="S1372" i="4"/>
  <c r="O79" i="4"/>
  <c r="S79" i="4" s="1"/>
  <c r="T79" i="4"/>
  <c r="P349" i="4"/>
  <c r="Q349" i="4" s="1"/>
  <c r="S1517" i="4"/>
  <c r="O349" i="4"/>
  <c r="P669" i="4"/>
  <c r="Q669" i="4" s="1"/>
  <c r="R85" i="4"/>
  <c r="U85" i="4" s="1"/>
  <c r="R1531" i="4"/>
  <c r="U1531" i="4" s="1"/>
  <c r="S837" i="4"/>
  <c r="R459" i="4"/>
  <c r="U459" i="4" s="1"/>
  <c r="R294" i="4"/>
  <c r="S571" i="4"/>
  <c r="O80" i="4"/>
  <c r="S80" i="4" s="1"/>
  <c r="T192" i="4"/>
  <c r="R192" i="4"/>
  <c r="U192" i="4" s="1"/>
  <c r="T82" i="4"/>
  <c r="S1702" i="4"/>
  <c r="C1702" i="4" s="1"/>
  <c r="S1248" i="4"/>
  <c r="O304" i="4"/>
  <c r="S304" i="4" s="1"/>
  <c r="S1433" i="4"/>
  <c r="P175" i="4"/>
  <c r="Q175" i="4" s="1"/>
  <c r="R202" i="4"/>
  <c r="U202" i="4" s="1"/>
  <c r="T175" i="4"/>
  <c r="P933" i="4"/>
  <c r="Q933" i="4" s="1"/>
  <c r="P1600" i="4"/>
  <c r="Q1600" i="4" s="1"/>
  <c r="U1403" i="4"/>
  <c r="U1233" i="4"/>
  <c r="O340" i="4"/>
  <c r="U340" i="4" s="1"/>
  <c r="T618" i="4"/>
  <c r="S1155" i="4"/>
  <c r="R441" i="4"/>
  <c r="U441" i="4" s="1"/>
  <c r="P147" i="4"/>
  <c r="Q147" i="4" s="1"/>
  <c r="U513" i="4"/>
  <c r="C513" i="4" s="1"/>
  <c r="P379" i="4"/>
  <c r="S540" i="4"/>
  <c r="C540" i="4" s="1"/>
  <c r="P340" i="4"/>
  <c r="Q340" i="4" s="1"/>
  <c r="S670" i="4"/>
  <c r="S869" i="4"/>
  <c r="P395" i="4"/>
  <c r="Q395" i="4" s="1"/>
  <c r="U1046" i="4"/>
  <c r="P355" i="4"/>
  <c r="P180" i="4"/>
  <c r="Q180" i="4" s="1"/>
  <c r="S450" i="4"/>
  <c r="U637" i="4"/>
  <c r="S933" i="4"/>
  <c r="S1490" i="4"/>
  <c r="C1490" i="4" s="1"/>
  <c r="U1462" i="4"/>
  <c r="U800" i="4"/>
  <c r="C800" i="4" s="1"/>
  <c r="S488" i="4"/>
  <c r="R1316" i="4"/>
  <c r="R1317" i="4"/>
  <c r="U1317" i="4" s="1"/>
  <c r="C1317" i="4" s="1"/>
  <c r="R1315" i="4"/>
  <c r="U1315" i="4" s="1"/>
  <c r="C1315" i="4" s="1"/>
  <c r="R1314" i="4"/>
  <c r="U1314" i="4" s="1"/>
  <c r="C1314" i="4" s="1"/>
  <c r="R1312" i="4"/>
  <c r="S1312" i="4" s="1"/>
  <c r="R1313" i="4"/>
  <c r="U1313" i="4" s="1"/>
  <c r="C1313" i="4" s="1"/>
  <c r="R1318" i="4"/>
  <c r="U1318" i="4" s="1"/>
  <c r="C1318" i="4" s="1"/>
  <c r="R1585" i="4"/>
  <c r="U1585" i="4" s="1"/>
  <c r="R1584" i="4"/>
  <c r="S1584" i="4" s="1"/>
  <c r="T792" i="4"/>
  <c r="T797" i="4"/>
  <c r="T796" i="4"/>
  <c r="T793" i="4"/>
  <c r="U793" i="4" s="1"/>
  <c r="C793" i="4" s="1"/>
  <c r="T794" i="4"/>
  <c r="T798" i="4"/>
  <c r="T795" i="4"/>
  <c r="R981" i="4"/>
  <c r="U981" i="4" s="1"/>
  <c r="C981" i="4" s="1"/>
  <c r="R975" i="4"/>
  <c r="U975" i="4" s="1"/>
  <c r="R977" i="4"/>
  <c r="U977" i="4" s="1"/>
  <c r="C977" i="4" s="1"/>
  <c r="R979" i="4"/>
  <c r="U979" i="4" s="1"/>
  <c r="C979" i="4" s="1"/>
  <c r="R980" i="4"/>
  <c r="U980" i="4" s="1"/>
  <c r="C980" i="4" s="1"/>
  <c r="R976" i="4"/>
  <c r="U976" i="4" s="1"/>
  <c r="C976" i="4" s="1"/>
  <c r="R978" i="4"/>
  <c r="U978" i="4" s="1"/>
  <c r="C978" i="4" s="1"/>
  <c r="R485" i="4"/>
  <c r="U485" i="4" s="1"/>
  <c r="C485" i="4" s="1"/>
  <c r="R483" i="4"/>
  <c r="U483" i="4" s="1"/>
  <c r="C483" i="4" s="1"/>
  <c r="R481" i="4"/>
  <c r="S481" i="4" s="1"/>
  <c r="R484" i="4"/>
  <c r="U484" i="4" s="1"/>
  <c r="R482" i="4"/>
  <c r="U482" i="4" s="1"/>
  <c r="C482" i="4" s="1"/>
  <c r="T1274" i="4"/>
  <c r="T1271" i="4"/>
  <c r="T1273" i="4"/>
  <c r="T1276" i="4"/>
  <c r="T1272" i="4"/>
  <c r="T1275" i="4"/>
  <c r="T1277" i="4"/>
  <c r="R385" i="4"/>
  <c r="S385" i="4" s="1"/>
  <c r="R388" i="4"/>
  <c r="R386" i="4"/>
  <c r="U386" i="4" s="1"/>
  <c r="C386" i="4" s="1"/>
  <c r="R390" i="4"/>
  <c r="U390" i="4" s="1"/>
  <c r="C390" i="4" s="1"/>
  <c r="R391" i="4"/>
  <c r="U391" i="4" s="1"/>
  <c r="C391" i="4" s="1"/>
  <c r="R389" i="4"/>
  <c r="R387" i="4"/>
  <c r="S903" i="4"/>
  <c r="U903" i="4"/>
  <c r="T1074" i="4"/>
  <c r="T1073" i="4"/>
  <c r="T1072" i="4"/>
  <c r="K113" i="12"/>
  <c r="T219" i="4" s="1"/>
  <c r="K1327" i="11"/>
  <c r="L1857" i="11" a="1"/>
  <c r="L1857" i="11" s="1"/>
  <c r="L461" i="11" a="1"/>
  <c r="L461" i="11" s="1"/>
  <c r="R1341" i="4" s="1"/>
  <c r="S1341" i="4" s="1"/>
  <c r="U1289" i="4"/>
  <c r="L1834" i="11" a="1"/>
  <c r="L1834" i="11" s="1"/>
  <c r="R329" i="4" s="1"/>
  <c r="L1385" i="11" a="1"/>
  <c r="L1385" i="11" s="1"/>
  <c r="L2017" i="11" a="1"/>
  <c r="L2017" i="11" s="1"/>
  <c r="L198" i="11" a="1"/>
  <c r="L198" i="11" s="1"/>
  <c r="R1264" i="4"/>
  <c r="U1264" i="4" s="1"/>
  <c r="L1497" i="11" a="1"/>
  <c r="L1497" i="11" s="1"/>
  <c r="L1569" i="11" a="1"/>
  <c r="L1569" i="11" s="1"/>
  <c r="R891" i="4" s="1"/>
  <c r="S891" i="4" s="1"/>
  <c r="L2030" i="11" a="1"/>
  <c r="L2030" i="11" s="1"/>
  <c r="L15" i="11" a="1"/>
  <c r="L15" i="11" s="1"/>
  <c r="L1183" i="11" a="1"/>
  <c r="L1183" i="11" s="1"/>
  <c r="R1279" i="4" s="1"/>
  <c r="L1261" i="11" a="1"/>
  <c r="L1261" i="11" s="1"/>
  <c r="L517" i="11" a="1"/>
  <c r="L517" i="11" s="1"/>
  <c r="L613" i="11" a="1"/>
  <c r="L613" i="11" s="1"/>
  <c r="L112" i="12"/>
  <c r="R218" i="4" s="1"/>
  <c r="L1528" i="11" a="1"/>
  <c r="L1528" i="11" s="1"/>
  <c r="K1263" i="11"/>
  <c r="T233" i="4"/>
  <c r="L180" i="12"/>
  <c r="R184" i="4" s="1"/>
  <c r="U184" i="4" s="1"/>
  <c r="L1384" i="11" a="1"/>
  <c r="L1384" i="11" s="1"/>
  <c r="L1563" i="11" a="1"/>
  <c r="L1563" i="11" s="1"/>
  <c r="L1028" i="11" a="1"/>
  <c r="L1028" i="11" s="1"/>
  <c r="L477" i="11" a="1"/>
  <c r="L477" i="11" s="1"/>
  <c r="L325" i="11" a="1"/>
  <c r="L325" i="11" s="1"/>
  <c r="K1733" i="11"/>
  <c r="L582" i="11" a="1"/>
  <c r="L582" i="11" s="1"/>
  <c r="L902" i="11" a="1"/>
  <c r="L902" i="11" s="1"/>
  <c r="L1014" i="11" a="1"/>
  <c r="L1014" i="11" s="1"/>
  <c r="L1222" i="11" a="1"/>
  <c r="L1222" i="11" s="1"/>
  <c r="K520" i="11"/>
  <c r="K1144" i="11"/>
  <c r="T1242" i="4" s="1"/>
  <c r="K1994" i="11"/>
  <c r="L1978" i="11" a="1"/>
  <c r="L1978" i="11" s="1"/>
  <c r="R1749" i="4" s="1"/>
  <c r="U1749" i="4" s="1"/>
  <c r="L138" i="11" a="1"/>
  <c r="L138" i="11" s="1"/>
  <c r="L447" i="11" a="1"/>
  <c r="L447" i="11" s="1"/>
  <c r="R1354" i="4" s="1"/>
  <c r="U1354" i="4" s="1"/>
  <c r="L60" i="11" a="1"/>
  <c r="L60" i="11" s="1"/>
  <c r="K1308" i="11"/>
  <c r="L1308" i="11" a="1"/>
  <c r="L1308" i="11" s="1"/>
  <c r="L629" i="11" a="1"/>
  <c r="L629" i="11" s="1"/>
  <c r="R1005" i="4" s="1"/>
  <c r="S1005" i="4" s="1"/>
  <c r="L757" i="11" a="1"/>
  <c r="L757" i="11" s="1"/>
  <c r="L145" i="12"/>
  <c r="R446" i="4" s="1"/>
  <c r="L70" i="12"/>
  <c r="R170" i="4" s="1"/>
  <c r="L412" i="11" a="1"/>
  <c r="L412" i="11" s="1"/>
  <c r="L1853" i="11" a="1"/>
  <c r="L1853" i="11" s="1"/>
  <c r="L645" i="11" a="1"/>
  <c r="L645" i="11" s="1"/>
  <c r="L310" i="11" a="1"/>
  <c r="L310" i="11" s="1"/>
  <c r="L918" i="11" a="1"/>
  <c r="L918" i="11" s="1"/>
  <c r="L1960" i="11" a="1"/>
  <c r="L1960" i="11" s="1"/>
  <c r="R1713" i="4" s="1"/>
  <c r="S1713" i="4" s="1"/>
  <c r="L1953" i="11" a="1"/>
  <c r="L1953" i="11" s="1"/>
  <c r="K1559" i="11"/>
  <c r="K1987" i="11"/>
  <c r="L1265" i="11" a="1"/>
  <c r="L1265" i="11" s="1"/>
  <c r="R662" i="4" s="1"/>
  <c r="U662" i="4" s="1"/>
  <c r="C662" i="4" s="1"/>
  <c r="L527" i="11" a="1"/>
  <c r="L527" i="11" s="1"/>
  <c r="K1660" i="11"/>
  <c r="L1660" i="11" a="1"/>
  <c r="L1660" i="11" s="1"/>
  <c r="K428" i="11"/>
  <c r="T1333" i="4" s="1"/>
  <c r="L732" i="11" a="1"/>
  <c r="L732" i="11" s="1"/>
  <c r="L229" i="11" a="1"/>
  <c r="L229" i="11" s="1"/>
  <c r="L773" i="11" a="1"/>
  <c r="L773" i="11" s="1"/>
  <c r="K1297" i="11"/>
  <c r="L1181" i="11" a="1"/>
  <c r="L1181" i="11" s="1"/>
  <c r="L453" i="11" a="1"/>
  <c r="L453" i="11" s="1"/>
  <c r="L230" i="11" a="1"/>
  <c r="L230" i="11" s="1"/>
  <c r="R1653" i="4" s="1"/>
  <c r="U1653" i="4" s="1"/>
  <c r="L1382" i="11" a="1"/>
  <c r="L1382" i="11" s="1"/>
  <c r="L154" i="12"/>
  <c r="R627" i="4" s="1"/>
  <c r="U627" i="4" s="1"/>
  <c r="R1692" i="4"/>
  <c r="U1692" i="4" s="1"/>
  <c r="L88" i="12"/>
  <c r="R187" i="4" s="1"/>
  <c r="L1420" i="11" a="1"/>
  <c r="L1420" i="11" s="1"/>
  <c r="L1325" i="11" a="1"/>
  <c r="L1325" i="11" s="1"/>
  <c r="L789" i="11" a="1"/>
  <c r="L789" i="11" s="1"/>
  <c r="K1059" i="11"/>
  <c r="T1104" i="4" s="1"/>
  <c r="L873" i="11" a="1"/>
  <c r="L873" i="11" s="1"/>
  <c r="L607" i="11" a="1"/>
  <c r="L607" i="11" s="1"/>
  <c r="L815" i="11" a="1"/>
  <c r="L815" i="11" s="1"/>
  <c r="L316" i="11" a="1"/>
  <c r="L316" i="11" s="1"/>
  <c r="L764" i="11" a="1"/>
  <c r="L764" i="11" s="1"/>
  <c r="L1037" i="11" a="1"/>
  <c r="L1037" i="11" s="1"/>
  <c r="K1341" i="11"/>
  <c r="T855" i="4" s="1"/>
  <c r="L1533" i="11" a="1"/>
  <c r="L1533" i="11" s="1"/>
  <c r="L1870" i="11" a="1"/>
  <c r="L1870" i="11" s="1"/>
  <c r="R277" i="4" s="1"/>
  <c r="L373" i="11" a="1"/>
  <c r="L373" i="11" s="1"/>
  <c r="R1640" i="4" s="1"/>
  <c r="S1640" i="4" s="1"/>
  <c r="L677" i="11" a="1"/>
  <c r="L677" i="11" s="1"/>
  <c r="L1765" i="11" a="1"/>
  <c r="L1765" i="11" s="1"/>
  <c r="L1974" i="11" a="1"/>
  <c r="L1974" i="11" s="1"/>
  <c r="R1729" i="4" s="1"/>
  <c r="S1729" i="4" s="1"/>
  <c r="L1286" i="11" a="1"/>
  <c r="L1286" i="11" s="1"/>
  <c r="L108" i="12"/>
  <c r="R214" i="4" s="1"/>
  <c r="L5" i="12"/>
  <c r="R242" i="4" s="1"/>
  <c r="U242" i="4" s="1"/>
  <c r="L1838" i="11" a="1"/>
  <c r="L1838" i="11" s="1"/>
  <c r="L1809" i="11" a="1"/>
  <c r="L1809" i="11" s="1"/>
  <c r="L105" i="12"/>
  <c r="R206" i="4" s="1"/>
  <c r="L1013" i="11" a="1"/>
  <c r="L1013" i="11" s="1"/>
  <c r="L534" i="11" a="1"/>
  <c r="L534" i="11" s="1"/>
  <c r="L966" i="11" a="1"/>
  <c r="L966" i="11" s="1"/>
  <c r="L1654" i="11" a="1"/>
  <c r="L1654" i="11" s="1"/>
  <c r="L746" i="11" a="1"/>
  <c r="L746" i="11" s="1"/>
  <c r="L459" i="11" a="1"/>
  <c r="L459" i="11" s="1"/>
  <c r="L1355" i="11" a="1"/>
  <c r="L1355" i="11" s="1"/>
  <c r="L2013" i="11" a="1"/>
  <c r="L2013" i="11" s="1"/>
  <c r="L863" i="11" a="1"/>
  <c r="L863" i="11" s="1"/>
  <c r="L604" i="11" a="1"/>
  <c r="L604" i="11" s="1"/>
  <c r="L381" i="11" a="1"/>
  <c r="L381" i="11" s="1"/>
  <c r="L701" i="11" a="1"/>
  <c r="L701" i="11" s="1"/>
  <c r="L693" i="11" a="1"/>
  <c r="L693" i="11" s="1"/>
  <c r="R1159" i="4" s="1"/>
  <c r="S1159" i="4" s="1"/>
  <c r="K1948" i="11"/>
  <c r="T375" i="4" s="1"/>
  <c r="L1688" i="11" a="1"/>
  <c r="L1688" i="11" s="1"/>
  <c r="L1473" i="11" a="1"/>
  <c r="L1473" i="11" s="1"/>
  <c r="L1216" i="11" a="1"/>
  <c r="L1216" i="11" s="1"/>
  <c r="R1286" i="4" s="1"/>
  <c r="S1286" i="4" s="1"/>
  <c r="L1918" i="11" a="1"/>
  <c r="L1918" i="11" s="1"/>
  <c r="R358" i="4" s="1"/>
  <c r="L7" i="12"/>
  <c r="L1617" i="11" a="1"/>
  <c r="L1617" i="11" s="1"/>
  <c r="K1289" i="11"/>
  <c r="L1289" i="11" a="1"/>
  <c r="L1289" i="11" s="1"/>
  <c r="L1387" i="11" a="1"/>
  <c r="L1387" i="11" s="1"/>
  <c r="L33" i="12"/>
  <c r="R105" i="4" s="1"/>
  <c r="L1729" i="11" a="1"/>
  <c r="L1729" i="11" s="1"/>
  <c r="R423" i="4" s="1"/>
  <c r="U423" i="4" s="1"/>
  <c r="L1920" i="11" a="1"/>
  <c r="L1920" i="11" s="1"/>
  <c r="L1484" i="11" a="1"/>
  <c r="L1484" i="11" s="1"/>
  <c r="R563" i="4" s="1"/>
  <c r="U563" i="4" s="1"/>
  <c r="L166" i="11" a="1"/>
  <c r="L166" i="11" s="1"/>
  <c r="R1682" i="4" s="1"/>
  <c r="U1682" i="4" s="1"/>
  <c r="L46" i="12"/>
  <c r="R142" i="4" s="1"/>
  <c r="L1536" i="11" a="1"/>
  <c r="L1536" i="11" s="1"/>
  <c r="L1151" i="11" a="1"/>
  <c r="L1151" i="11" s="1"/>
  <c r="K1215" i="11"/>
  <c r="L1215" i="11" a="1"/>
  <c r="L1215" i="11" s="1"/>
  <c r="L12" i="11" a="1"/>
  <c r="L12" i="11" s="1"/>
  <c r="S4" i="14" s="1"/>
  <c r="L1276" i="11" a="1"/>
  <c r="L1276" i="11" s="1"/>
  <c r="L141" i="11" a="1"/>
  <c r="L141" i="11" s="1"/>
  <c r="R1443" i="4" s="1"/>
  <c r="L1085" i="11" a="1"/>
  <c r="L1085" i="11" s="1"/>
  <c r="L182" i="11" a="1"/>
  <c r="L182" i="11" s="1"/>
  <c r="R1448" i="4" s="1"/>
  <c r="S1448" i="4" s="1"/>
  <c r="L278" i="11" a="1"/>
  <c r="L278" i="11" s="1"/>
  <c r="L1995" i="11" a="1"/>
  <c r="L1995" i="11" s="1"/>
  <c r="U865" i="4"/>
  <c r="S1348" i="4"/>
  <c r="R366" i="4"/>
  <c r="S590" i="4"/>
  <c r="O45" i="4"/>
  <c r="S45" i="4" s="1"/>
  <c r="P125" i="4"/>
  <c r="P1191" i="4"/>
  <c r="S542" i="4"/>
  <c r="T1191" i="4"/>
  <c r="O354" i="4"/>
  <c r="S354" i="4" s="1"/>
  <c r="U521" i="4"/>
  <c r="C521" i="4" s="1"/>
  <c r="P787" i="4"/>
  <c r="Q787" i="4" s="1"/>
  <c r="O787" i="4"/>
  <c r="U882" i="4"/>
  <c r="C882" i="4" s="1"/>
  <c r="R1472" i="4"/>
  <c r="U1472" i="4" s="1"/>
  <c r="T1472" i="4"/>
  <c r="S936" i="4"/>
  <c r="U1358" i="4"/>
  <c r="C1358" i="4" s="1"/>
  <c r="S599" i="4"/>
  <c r="T139" i="4"/>
  <c r="T216" i="4"/>
  <c r="S100" i="4"/>
  <c r="S1337" i="4"/>
  <c r="T304" i="4"/>
  <c r="U554" i="4"/>
  <c r="C554" i="4" s="1"/>
  <c r="S1016" i="4"/>
  <c r="U1485" i="4"/>
  <c r="C1485" i="4" s="1"/>
  <c r="T1498" i="4"/>
  <c r="P94" i="4"/>
  <c r="Q94" i="4" s="1"/>
  <c r="U940" i="4"/>
  <c r="C940" i="4" s="1"/>
  <c r="U533" i="4"/>
  <c r="C533" i="4" s="1"/>
  <c r="U1691" i="4"/>
  <c r="U1359" i="4"/>
  <c r="S1215" i="4"/>
  <c r="U1654" i="4"/>
  <c r="S272" i="4"/>
  <c r="T340" i="4"/>
  <c r="T356" i="4"/>
  <c r="U432" i="4"/>
  <c r="U1436" i="4"/>
  <c r="P233" i="4"/>
  <c r="P354" i="4"/>
  <c r="T787" i="4"/>
  <c r="P343" i="4"/>
  <c r="P100" i="4"/>
  <c r="Q100" i="4" s="1"/>
  <c r="U1342" i="4"/>
  <c r="C1342" i="4" s="1"/>
  <c r="P317" i="4"/>
  <c r="Q317" i="4" s="1"/>
  <c r="R177" i="4"/>
  <c r="U177" i="4" s="1"/>
  <c r="R144" i="4"/>
  <c r="U144" i="4" s="1"/>
  <c r="T85" i="4"/>
  <c r="S1238" i="4"/>
  <c r="P62" i="4"/>
  <c r="Q62" i="4" s="1"/>
  <c r="R152" i="4"/>
  <c r="U152" i="4" s="1"/>
  <c r="U1323" i="4"/>
  <c r="T152" i="4"/>
  <c r="S85" i="4"/>
  <c r="U1647" i="4"/>
  <c r="C1647" i="4" s="1"/>
  <c r="U1505" i="4"/>
  <c r="S857" i="4"/>
  <c r="C857" i="4" s="1"/>
  <c r="T94" i="4"/>
  <c r="U1339" i="4"/>
  <c r="P80" i="4"/>
  <c r="U1224" i="4"/>
  <c r="S1690" i="4"/>
  <c r="C1690" i="4" s="1"/>
  <c r="S625" i="4"/>
  <c r="P310" i="4"/>
  <c r="U1302" i="4"/>
  <c r="U1131" i="4"/>
  <c r="C1131" i="4" s="1"/>
  <c r="O669" i="4"/>
  <c r="S1059" i="4"/>
  <c r="O317" i="4"/>
  <c r="P21" i="4"/>
  <c r="Q21" i="4" s="1"/>
  <c r="U1622" i="4"/>
  <c r="C1622" i="4" s="1"/>
  <c r="T147" i="4"/>
  <c r="K2018" i="11"/>
  <c r="L2018" i="11" a="1"/>
  <c r="L2018" i="11" s="1"/>
  <c r="L60" i="12"/>
  <c r="R153" i="4" s="1"/>
  <c r="K1575" i="11"/>
  <c r="T867" i="4" s="1"/>
  <c r="L1878" i="11" a="1"/>
  <c r="L1878" i="11" s="1"/>
  <c r="K1336" i="11"/>
  <c r="L1496" i="11" a="1"/>
  <c r="L1496" i="11" s="1"/>
  <c r="L1664" i="11" a="1"/>
  <c r="L1664" i="11" s="1"/>
  <c r="L1753" i="11" a="1"/>
  <c r="L1753" i="11" s="1"/>
  <c r="U1621" i="4"/>
  <c r="S1621" i="4"/>
  <c r="R1685" i="4"/>
  <c r="U1685" i="4" s="1"/>
  <c r="L169" i="12"/>
  <c r="R1372" i="4" s="1"/>
  <c r="U1372" i="4" s="1"/>
  <c r="K361" i="11"/>
  <c r="L361" i="11" s="1" a="1"/>
  <c r="L361" i="11" s="1"/>
  <c r="K1873" i="11"/>
  <c r="L1873" i="11" a="1"/>
  <c r="L1873" i="11" s="1"/>
  <c r="L1814" i="11" a="1"/>
  <c r="L1814" i="11" s="1"/>
  <c r="R334" i="4" s="1"/>
  <c r="L1600" i="11" a="1"/>
  <c r="L1600" i="11" s="1"/>
  <c r="R567" i="4" s="1"/>
  <c r="S567" i="4" s="1"/>
  <c r="L1808" i="11" a="1"/>
  <c r="L1808" i="11" s="1"/>
  <c r="L1665" i="11" a="1"/>
  <c r="L1665" i="11" s="1"/>
  <c r="L1721" i="11" a="1"/>
  <c r="L1721" i="11" s="1"/>
  <c r="R393" i="4" s="1"/>
  <c r="U1627" i="4"/>
  <c r="C1627" i="4" s="1"/>
  <c r="L1008" i="11" a="1"/>
  <c r="L1008" i="11" s="1"/>
  <c r="K413" i="11"/>
  <c r="L1468" i="11" a="1"/>
  <c r="L1468" i="11" s="1"/>
  <c r="L52" i="12"/>
  <c r="R147" i="4" s="1"/>
  <c r="U147" i="4" s="1"/>
  <c r="L149" i="12"/>
  <c r="R582" i="4" s="1"/>
  <c r="U582" i="4" s="1"/>
  <c r="L170" i="12"/>
  <c r="R1410" i="4" s="1"/>
  <c r="U1410" i="4" s="1"/>
  <c r="K16" i="11"/>
  <c r="K1320" i="11"/>
  <c r="K1608" i="11"/>
  <c r="K1817" i="11"/>
  <c r="K1553" i="11"/>
  <c r="T865" i="4" s="1"/>
  <c r="L1601" i="11" a="1"/>
  <c r="L1601" i="11" s="1"/>
  <c r="R577" i="4" s="1"/>
  <c r="S577" i="4" s="1"/>
  <c r="L1761" i="11" a="1"/>
  <c r="L1761" i="11" s="1"/>
  <c r="L1801" i="11" a="1"/>
  <c r="L1801" i="11" s="1"/>
  <c r="U1624" i="4"/>
  <c r="C1624" i="4" s="1"/>
  <c r="K2026" i="11"/>
  <c r="L179" i="12"/>
  <c r="R179" i="4" s="1"/>
  <c r="L1199" i="11" a="1"/>
  <c r="L1199" i="11" s="1"/>
  <c r="K313" i="11"/>
  <c r="K1432" i="11"/>
  <c r="K448" i="11"/>
  <c r="L608" i="11" a="1"/>
  <c r="L608" i="11" s="1"/>
  <c r="L1433" i="11" a="1"/>
  <c r="L1433" i="11" s="1"/>
  <c r="L1529" i="11" a="1"/>
  <c r="L1529" i="11" s="1"/>
  <c r="L1561" i="11" a="1"/>
  <c r="L1561" i="11" s="1"/>
  <c r="R877" i="4" s="1"/>
  <c r="U877" i="4" s="1"/>
  <c r="L1769" i="11" a="1"/>
  <c r="L1769" i="11" s="1"/>
  <c r="U1626" i="4"/>
  <c r="C1626" i="4" s="1"/>
  <c r="C1523" i="4"/>
  <c r="K2037" i="11"/>
  <c r="K78" i="12"/>
  <c r="T177" i="4" s="1"/>
  <c r="L69" i="12"/>
  <c r="R169" i="4" s="1"/>
  <c r="L28" i="12"/>
  <c r="R88" i="4" s="1"/>
  <c r="L87" i="12"/>
  <c r="R186" i="4" s="1"/>
  <c r="U186" i="4" s="1"/>
  <c r="L132" i="12"/>
  <c r="R281" i="4" s="1"/>
  <c r="L83" i="12"/>
  <c r="L8" i="12"/>
  <c r="R380" i="4" s="1"/>
  <c r="U380" i="4" s="1"/>
  <c r="K1279" i="11"/>
  <c r="K1551" i="11"/>
  <c r="T864" i="4" s="1"/>
  <c r="K1153" i="11"/>
  <c r="T1246" i="4" s="1"/>
  <c r="L1153" i="11" a="1"/>
  <c r="L1153" i="11" s="1"/>
  <c r="R1246" i="4" s="1"/>
  <c r="U1246" i="4" s="1"/>
  <c r="L1281" i="11" a="1"/>
  <c r="L1281" i="11" s="1"/>
  <c r="R802" i="4" s="1"/>
  <c r="S802" i="4" s="1"/>
  <c r="U689" i="4"/>
  <c r="S689" i="4"/>
  <c r="U1628" i="4"/>
  <c r="C1628" i="4" s="1"/>
  <c r="L2033" i="11" a="1"/>
  <c r="L2033" i="11" s="1"/>
  <c r="C1522" i="4"/>
  <c r="L106" i="12"/>
  <c r="R207" i="4" s="1"/>
  <c r="T320" i="4"/>
  <c r="L71" i="12"/>
  <c r="R171" i="4" s="1"/>
  <c r="U171" i="4" s="1"/>
  <c r="K1372" i="11"/>
  <c r="K865" i="11"/>
  <c r="L865" i="11" a="1"/>
  <c r="L865" i="11" s="1"/>
  <c r="K1271" i="11"/>
  <c r="T835" i="4" s="1"/>
  <c r="K665" i="11"/>
  <c r="T1013" i="4" s="1"/>
  <c r="K480" i="11"/>
  <c r="K984" i="11"/>
  <c r="L1360" i="11" a="1"/>
  <c r="L1360" i="11" s="1"/>
  <c r="R914" i="4" s="1"/>
  <c r="U914" i="4" s="1"/>
  <c r="L1849" i="11" a="1"/>
  <c r="L1849" i="11" s="1"/>
  <c r="R352" i="4" s="1"/>
  <c r="L1585" i="11" a="1"/>
  <c r="L1585" i="11" s="1"/>
  <c r="K1906" i="11"/>
  <c r="U1625" i="4"/>
  <c r="C1625" i="4" s="1"/>
  <c r="L172" i="12"/>
  <c r="R1497" i="4" s="1"/>
  <c r="U1497" i="4" s="1"/>
  <c r="K1480" i="11"/>
  <c r="T501" i="4" s="1"/>
  <c r="L1480" i="11" a="1"/>
  <c r="L1480" i="11" s="1"/>
  <c r="R501" i="4" s="1"/>
  <c r="S501" i="4" s="1"/>
  <c r="K1632" i="11"/>
  <c r="L1632" i="11" a="1"/>
  <c r="L1632" i="11" s="1"/>
  <c r="L1505" i="11" a="1"/>
  <c r="L1505" i="11" s="1"/>
  <c r="U1623" i="4"/>
  <c r="C1623" i="4" s="1"/>
  <c r="S1519" i="4"/>
  <c r="S568" i="4"/>
  <c r="R301" i="4"/>
  <c r="S1449" i="4"/>
  <c r="C1449" i="4" s="1"/>
  <c r="R310" i="4"/>
  <c r="P393" i="4"/>
  <c r="Q393" i="4" s="1"/>
  <c r="P58" i="4"/>
  <c r="S459" i="4"/>
  <c r="S1471" i="4"/>
  <c r="R57" i="4"/>
  <c r="U992" i="4"/>
  <c r="P1127" i="4"/>
  <c r="U1209" i="4"/>
  <c r="T269" i="4"/>
  <c r="S576" i="4"/>
  <c r="R3" i="4"/>
  <c r="T184" i="4"/>
  <c r="R216" i="4"/>
  <c r="S1610" i="4"/>
  <c r="P92" i="4"/>
  <c r="P1531" i="4"/>
  <c r="Q1531" i="4" s="1"/>
  <c r="U1697" i="4"/>
  <c r="C1697" i="4" s="1"/>
  <c r="S1040" i="4"/>
  <c r="U1514" i="4"/>
  <c r="C1514" i="4" s="1"/>
  <c r="P5" i="4"/>
  <c r="Q5" i="4" s="1"/>
  <c r="U590" i="4"/>
  <c r="S3" i="14"/>
  <c r="S1235" i="4"/>
  <c r="U1510" i="4"/>
  <c r="C1510" i="4" s="1"/>
  <c r="R297" i="4"/>
  <c r="S1582" i="4"/>
  <c r="P306" i="4"/>
  <c r="Q306" i="4" s="1"/>
  <c r="P421" i="4"/>
  <c r="Q421" i="4" s="1"/>
  <c r="S184" i="4"/>
  <c r="O323" i="4"/>
  <c r="S323" i="4" s="1"/>
  <c r="P830" i="4"/>
  <c r="Q830" i="4" s="1"/>
  <c r="O297" i="4"/>
  <c r="S297" i="4" s="1"/>
  <c r="P339" i="4"/>
  <c r="Q339" i="4" s="1"/>
  <c r="U599" i="4"/>
  <c r="U456" i="4"/>
  <c r="T355" i="4"/>
  <c r="U670" i="4"/>
  <c r="U1519" i="4"/>
  <c r="S1261" i="4"/>
  <c r="S1649" i="4"/>
  <c r="U1202" i="4"/>
  <c r="U1250" i="4"/>
  <c r="U1327" i="4"/>
  <c r="P1385" i="4"/>
  <c r="U1557" i="4"/>
  <c r="S1574" i="4"/>
  <c r="U1544" i="4"/>
  <c r="R1498" i="4"/>
  <c r="U1498" i="4" s="1"/>
  <c r="S1296" i="4"/>
  <c r="U1298" i="4"/>
  <c r="C1298" i="4" s="1"/>
  <c r="U1062" i="4"/>
  <c r="U902" i="4"/>
  <c r="T186" i="4"/>
  <c r="U894" i="4"/>
  <c r="C894" i="4" s="1"/>
  <c r="U525" i="4"/>
  <c r="C525" i="4" s="1"/>
  <c r="U522" i="4"/>
  <c r="C522" i="4" s="1"/>
  <c r="U1559" i="4"/>
  <c r="S1305" i="4"/>
  <c r="S1146" i="4"/>
  <c r="U1008" i="4"/>
  <c r="U1650" i="4"/>
  <c r="S368" i="4"/>
  <c r="U1520" i="4"/>
  <c r="U448" i="4"/>
  <c r="C448" i="4" s="1"/>
  <c r="T1568" i="4"/>
  <c r="P1112" i="4"/>
  <c r="Q1112" i="4" s="1"/>
  <c r="U463" i="4"/>
  <c r="C463" i="4" s="1"/>
  <c r="T582" i="4"/>
  <c r="S1058" i="4"/>
  <c r="C1058" i="4" s="1"/>
  <c r="S1484" i="4"/>
  <c r="P48" i="4"/>
  <c r="Q48" i="4" s="1"/>
  <c r="S1469" i="4"/>
  <c r="S456" i="4"/>
  <c r="U983" i="4"/>
  <c r="S806" i="4"/>
  <c r="U881" i="4"/>
  <c r="S1681" i="4"/>
  <c r="U1390" i="4"/>
  <c r="T1112" i="4"/>
  <c r="P886" i="4"/>
  <c r="U876" i="4"/>
  <c r="C1676" i="4"/>
  <c r="T295" i="4"/>
  <c r="O48" i="4"/>
  <c r="U611" i="4"/>
  <c r="U1077" i="4"/>
  <c r="U943" i="4"/>
  <c r="C943" i="4" s="1"/>
  <c r="U901" i="4"/>
  <c r="U1055" i="4"/>
  <c r="U846" i="4"/>
  <c r="S1171" i="4"/>
  <c r="C1171" i="4" s="1"/>
  <c r="S1077" i="4"/>
  <c r="U863" i="4"/>
  <c r="U1125" i="4"/>
  <c r="S1224" i="4"/>
  <c r="S1187" i="4"/>
  <c r="C1187" i="4" s="1"/>
  <c r="P260" i="4"/>
  <c r="Q260" i="4" s="1"/>
  <c r="T329" i="4"/>
  <c r="S1557" i="4"/>
  <c r="U520" i="4"/>
  <c r="C520" i="4" s="1"/>
  <c r="U1261" i="4"/>
  <c r="P630" i="4"/>
  <c r="S637" i="4"/>
  <c r="T679" i="4"/>
  <c r="R299" i="4"/>
  <c r="P358" i="4"/>
  <c r="Q358" i="4" s="1"/>
  <c r="P320" i="4"/>
  <c r="Q320" i="4" s="1"/>
  <c r="P364" i="4"/>
  <c r="Q364" i="4" s="1"/>
  <c r="P42" i="4"/>
  <c r="S1067" i="4"/>
  <c r="P1670" i="4"/>
  <c r="S1667" i="4"/>
  <c r="C1667" i="4" s="1"/>
  <c r="U1218" i="4"/>
  <c r="O320" i="4"/>
  <c r="P392" i="4"/>
  <c r="Q392" i="4" s="1"/>
  <c r="T1496" i="4"/>
  <c r="T1195" i="4"/>
  <c r="Q85" i="4"/>
  <c r="S1472" i="4"/>
  <c r="S1686" i="4"/>
  <c r="S1209" i="4"/>
  <c r="P1195" i="4"/>
  <c r="Q1195" i="4" s="1"/>
  <c r="S1160" i="4"/>
  <c r="R219" i="4"/>
  <c r="U219" i="4" s="1"/>
  <c r="P1496" i="4"/>
  <c r="Q1496" i="4" s="1"/>
  <c r="P930" i="4"/>
  <c r="P219" i="4"/>
  <c r="Q219" i="4" s="1"/>
  <c r="S432" i="4"/>
  <c r="O20" i="4"/>
  <c r="U20" i="4" s="1"/>
  <c r="U836" i="4"/>
  <c r="S1375" i="4"/>
  <c r="O357" i="4"/>
  <c r="S357" i="4" s="1"/>
  <c r="S1264" i="4"/>
  <c r="S1617" i="4"/>
  <c r="U1737" i="4"/>
  <c r="C1737" i="4" s="1"/>
  <c r="S233" i="4"/>
  <c r="P422" i="4"/>
  <c r="Q422" i="4" s="1"/>
  <c r="T422" i="4"/>
  <c r="P51" i="4"/>
  <c r="S1531" i="4"/>
  <c r="S1118" i="4"/>
  <c r="P171" i="4"/>
  <c r="Q171" i="4" s="1"/>
  <c r="U799" i="4"/>
  <c r="U1701" i="4"/>
  <c r="S91" i="4"/>
  <c r="O296" i="4"/>
  <c r="S296" i="4" s="1"/>
  <c r="Q75" i="4"/>
  <c r="O312" i="4"/>
  <c r="S312" i="4" s="1"/>
  <c r="U576" i="4"/>
  <c r="S902" i="4"/>
  <c r="P350" i="4"/>
  <c r="Q350" i="4" s="1"/>
  <c r="O350" i="4"/>
  <c r="O78" i="4"/>
  <c r="P78" i="4"/>
  <c r="O352" i="4"/>
  <c r="T352" i="4"/>
  <c r="Q76" i="4"/>
  <c r="R261" i="4"/>
  <c r="O81" i="4"/>
  <c r="S81" i="4" s="1"/>
  <c r="P81" i="4"/>
  <c r="T81" i="4"/>
  <c r="P82" i="4"/>
  <c r="O82" i="4"/>
  <c r="S82" i="4" s="1"/>
  <c r="O356" i="4"/>
  <c r="S356" i="4" s="1"/>
  <c r="S1008" i="4"/>
  <c r="U528" i="4"/>
  <c r="C528" i="4" s="1"/>
  <c r="P277" i="4"/>
  <c r="Q277" i="4" s="1"/>
  <c r="T236" i="4"/>
  <c r="P641" i="4"/>
  <c r="O277" i="4"/>
  <c r="Q66" i="4"/>
  <c r="Q67" i="4"/>
  <c r="U465" i="4"/>
  <c r="C465" i="4" s="1"/>
  <c r="O3" i="4"/>
  <c r="U945" i="4"/>
  <c r="C945" i="4" s="1"/>
  <c r="S230" i="4"/>
  <c r="C1099" i="4"/>
  <c r="T669" i="4"/>
  <c r="P230" i="4"/>
  <c r="U464" i="4"/>
  <c r="C464" i="4" s="1"/>
  <c r="C1057" i="4"/>
  <c r="C1700" i="4"/>
  <c r="S1245" i="4"/>
  <c r="C1245" i="4" s="1"/>
  <c r="S1323" i="4"/>
  <c r="U1258" i="4"/>
  <c r="U1630" i="4"/>
  <c r="C1630" i="4" s="1"/>
  <c r="S1126" i="4"/>
  <c r="U1706" i="4"/>
  <c r="C1706" i="4" s="1"/>
  <c r="S1250" i="4"/>
  <c r="U851" i="4"/>
  <c r="C851" i="4" s="1"/>
  <c r="U1201" i="4"/>
  <c r="C1201" i="4" s="1"/>
  <c r="P1632" i="4"/>
  <c r="Q1632" i="4" s="1"/>
  <c r="S1632" i="4"/>
  <c r="U1577" i="4"/>
  <c r="C1577" i="4" s="1"/>
  <c r="U1679" i="4"/>
  <c r="S67" i="4"/>
  <c r="U455" i="4"/>
  <c r="C455" i="4" s="1"/>
  <c r="U1513" i="4"/>
  <c r="C1513" i="4" s="1"/>
  <c r="U149" i="4"/>
  <c r="T125" i="4"/>
  <c r="P149" i="4"/>
  <c r="Q149" i="4" s="1"/>
  <c r="S1679" i="4"/>
  <c r="S1042" i="4"/>
  <c r="S125" i="4"/>
  <c r="U869" i="4"/>
  <c r="U850" i="4"/>
  <c r="C850" i="4" s="1"/>
  <c r="S1505" i="4"/>
  <c r="S1359" i="4"/>
  <c r="S438" i="4"/>
  <c r="U1580" i="4"/>
  <c r="C1580" i="4" s="1"/>
  <c r="U1426" i="4"/>
  <c r="C1426" i="4" s="1"/>
  <c r="U1203" i="4"/>
  <c r="C1203" i="4" s="1"/>
  <c r="U1651" i="4"/>
  <c r="P1562" i="4"/>
  <c r="U1160" i="4"/>
  <c r="S1475" i="4"/>
  <c r="S984" i="4"/>
  <c r="U984" i="4"/>
  <c r="S1249" i="4"/>
  <c r="U1517" i="4"/>
  <c r="P26" i="4"/>
  <c r="Q26" i="4" s="1"/>
  <c r="U1103" i="4"/>
  <c r="C1103" i="4" s="1"/>
  <c r="U473" i="4"/>
  <c r="C473" i="4" s="1"/>
  <c r="S685" i="4"/>
  <c r="U1588" i="4"/>
  <c r="R279" i="4"/>
  <c r="T5" i="4"/>
  <c r="O293" i="4"/>
  <c r="S293" i="4" s="1"/>
  <c r="P192" i="4"/>
  <c r="S192" i="4"/>
  <c r="R295" i="4"/>
  <c r="U553" i="4"/>
  <c r="C553" i="4" s="1"/>
  <c r="S1339" i="4"/>
  <c r="S1651" i="4"/>
  <c r="U1645" i="4"/>
  <c r="C1645" i="4" s="1"/>
  <c r="S865" i="4"/>
  <c r="U854" i="4"/>
  <c r="C854" i="4" s="1"/>
  <c r="U1592" i="4"/>
  <c r="P1724" i="4"/>
  <c r="Q1724" i="4" s="1"/>
  <c r="S1724" i="4"/>
  <c r="P240" i="4"/>
  <c r="S240" i="4"/>
  <c r="P582" i="4"/>
  <c r="Q582" i="4" s="1"/>
  <c r="S582" i="4"/>
  <c r="U837" i="4"/>
  <c r="U536" i="4"/>
  <c r="C536" i="4" s="1"/>
  <c r="U523" i="4"/>
  <c r="C523" i="4" s="1"/>
  <c r="S90" i="4"/>
  <c r="U1716" i="4"/>
  <c r="C1716" i="4" s="1"/>
  <c r="S1062" i="4"/>
  <c r="S813" i="4"/>
  <c r="C813" i="4" s="1"/>
  <c r="P360" i="4"/>
  <c r="Q360" i="4" s="1"/>
  <c r="O305" i="4"/>
  <c r="S305" i="4" s="1"/>
  <c r="P374" i="4"/>
  <c r="Q374" i="4" s="1"/>
  <c r="O57" i="4"/>
  <c r="S57" i="4" s="1"/>
  <c r="U466" i="4"/>
  <c r="C466" i="4" s="1"/>
  <c r="U1705" i="4"/>
  <c r="P319" i="4"/>
  <c r="Q319" i="4" s="1"/>
  <c r="R408" i="4"/>
  <c r="S925" i="4"/>
  <c r="C925" i="4" s="1"/>
  <c r="P441" i="4"/>
  <c r="S441" i="4"/>
  <c r="U1466" i="4"/>
  <c r="S968" i="4"/>
  <c r="S569" i="4"/>
  <c r="U569" i="4"/>
  <c r="U1011" i="4"/>
  <c r="C1011" i="4" s="1"/>
  <c r="U1206" i="4"/>
  <c r="U515" i="4"/>
  <c r="C515" i="4" s="1"/>
  <c r="S444" i="4"/>
  <c r="O319" i="4"/>
  <c r="P312" i="4"/>
  <c r="P322" i="4"/>
  <c r="Q322" i="4" s="1"/>
  <c r="U1583" i="4"/>
  <c r="U853" i="4"/>
  <c r="C853" i="4" s="1"/>
  <c r="P1225" i="4"/>
  <c r="Q1225" i="4" s="1"/>
  <c r="S1225" i="4"/>
  <c r="U1536" i="4"/>
  <c r="C1536" i="4" s="1"/>
  <c r="U936" i="4"/>
  <c r="U527" i="4"/>
  <c r="C527" i="4" s="1"/>
  <c r="U531" i="4"/>
  <c r="C531" i="4" s="1"/>
  <c r="P34" i="4"/>
  <c r="P315" i="4"/>
  <c r="Q315" i="4" s="1"/>
  <c r="U1601" i="4"/>
  <c r="C1601" i="4" s="1"/>
  <c r="O295" i="4"/>
  <c r="S295" i="4" s="1"/>
  <c r="U1360" i="4"/>
  <c r="C1360" i="4" s="1"/>
  <c r="U1146" i="4"/>
  <c r="U555" i="4"/>
  <c r="C555" i="4" s="1"/>
  <c r="S901" i="4"/>
  <c r="U1433" i="4"/>
  <c r="U942" i="4"/>
  <c r="C942" i="4" s="1"/>
  <c r="S1327" i="4"/>
  <c r="S1405" i="4"/>
  <c r="C1405" i="4" s="1"/>
  <c r="U1059" i="4"/>
  <c r="O5" i="4"/>
  <c r="U5" i="4" s="1"/>
  <c r="P6" i="4"/>
  <c r="Q6" i="4" s="1"/>
  <c r="S1701" i="4"/>
  <c r="S1462" i="4"/>
  <c r="P296" i="4"/>
  <c r="U474" i="4"/>
  <c r="C474" i="4" s="1"/>
  <c r="O290" i="4"/>
  <c r="S290" i="4" s="1"/>
  <c r="S1413" i="4"/>
  <c r="C1413" i="4" s="1"/>
  <c r="T261" i="4"/>
  <c r="U1157" i="4"/>
  <c r="U480" i="4"/>
  <c r="U1643" i="4"/>
  <c r="C1643" i="4" s="1"/>
  <c r="U939" i="4"/>
  <c r="C939" i="4" s="1"/>
  <c r="S1453" i="4"/>
  <c r="S1559" i="4"/>
  <c r="O6" i="4"/>
  <c r="P314" i="4"/>
  <c r="Q314" i="4" s="1"/>
  <c r="T262" i="4"/>
  <c r="R319" i="4"/>
  <c r="U414" i="4"/>
  <c r="S655" i="4"/>
  <c r="C655" i="4" s="1"/>
  <c r="U1210" i="4"/>
  <c r="U1427" i="4"/>
  <c r="C1427" i="4" s="1"/>
  <c r="U23" i="4"/>
  <c r="C23" i="4" s="1"/>
  <c r="S407" i="4"/>
  <c r="P618" i="4"/>
  <c r="Q618" i="4" s="1"/>
  <c r="S618" i="4"/>
  <c r="S1636" i="4"/>
  <c r="P1636" i="4"/>
  <c r="Q1636" i="4" s="1"/>
  <c r="S1568" i="4"/>
  <c r="R2" i="14"/>
  <c r="P139" i="4"/>
  <c r="S139" i="4"/>
  <c r="P1692" i="4"/>
  <c r="Q1692" i="4" s="1"/>
  <c r="S1692" i="4"/>
  <c r="U1300" i="4"/>
  <c r="C1300" i="4" s="1"/>
  <c r="S836" i="4"/>
  <c r="P1068" i="4"/>
  <c r="S1068" i="4"/>
  <c r="U1604" i="4"/>
  <c r="C1604" i="4" s="1"/>
  <c r="U1480" i="4"/>
  <c r="C1480" i="4" s="1"/>
  <c r="P1595" i="4"/>
  <c r="S1595" i="4"/>
  <c r="S661" i="4"/>
  <c r="S449" i="4"/>
  <c r="S1520" i="4"/>
  <c r="U1504" i="4"/>
  <c r="C1504" i="4" s="1"/>
  <c r="S1436" i="4"/>
  <c r="U938" i="4"/>
  <c r="C938" i="4" s="1"/>
  <c r="S1055" i="4"/>
  <c r="U1248" i="4"/>
  <c r="O26" i="4"/>
  <c r="U1591" i="4"/>
  <c r="C1591" i="4" s="1"/>
  <c r="S1753" i="4"/>
  <c r="C1753" i="4" s="1"/>
  <c r="P278" i="4"/>
  <c r="Q278" i="4" s="1"/>
  <c r="P40" i="4"/>
  <c r="S1439" i="4"/>
  <c r="C1439" i="4" s="1"/>
  <c r="S1046" i="4"/>
  <c r="P3" i="4"/>
  <c r="Q3" i="4" s="1"/>
  <c r="T360" i="4"/>
  <c r="T300" i="4"/>
  <c r="P309" i="4"/>
  <c r="O315" i="4"/>
  <c r="T26" i="4"/>
  <c r="P2" i="14"/>
  <c r="U1461" i="4"/>
  <c r="T263" i="4"/>
  <c r="R320" i="4"/>
  <c r="S855" i="4"/>
  <c r="C855" i="4" s="1"/>
  <c r="S1730" i="4"/>
  <c r="C1730" i="4" s="1"/>
  <c r="P1303" i="4"/>
  <c r="Q1303" i="4" s="1"/>
  <c r="S1303" i="4"/>
  <c r="P1212" i="4"/>
  <c r="Q1212" i="4" s="1"/>
  <c r="S1212" i="4"/>
  <c r="P202" i="4"/>
  <c r="S202" i="4"/>
  <c r="U476" i="4"/>
  <c r="S476" i="4"/>
  <c r="U472" i="4"/>
  <c r="S472" i="4"/>
  <c r="U1744" i="4"/>
  <c r="C1744" i="4" s="1"/>
  <c r="U1642" i="4"/>
  <c r="C1642" i="4" s="1"/>
  <c r="S1218" i="4"/>
  <c r="R269" i="4"/>
  <c r="U269" i="4" s="1"/>
  <c r="S1596" i="4"/>
  <c r="P1726" i="4"/>
  <c r="S1466" i="4"/>
  <c r="S1390" i="4"/>
  <c r="P1634" i="4"/>
  <c r="S1634" i="4"/>
  <c r="P228" i="4"/>
  <c r="S228" i="4"/>
  <c r="U228" i="4"/>
  <c r="S999" i="4"/>
  <c r="C999" i="4" s="1"/>
  <c r="U487" i="4"/>
  <c r="S487" i="4"/>
  <c r="S1654" i="4"/>
  <c r="Q323" i="4"/>
  <c r="Q300" i="4"/>
  <c r="P152" i="4"/>
  <c r="S152" i="4"/>
  <c r="P266" i="4"/>
  <c r="S266" i="4"/>
  <c r="S992" i="4"/>
  <c r="U1582" i="4"/>
  <c r="U1428" i="4"/>
  <c r="C1428" i="4" s="1"/>
  <c r="U1431" i="4"/>
  <c r="C1431" i="4" s="1"/>
  <c r="S1403" i="4"/>
  <c r="U1465" i="4"/>
  <c r="C1465" i="4" s="1"/>
  <c r="U571" i="4"/>
  <c r="C1054" i="4"/>
  <c r="Q20" i="4"/>
  <c r="Q305" i="4"/>
  <c r="Q2" i="4"/>
  <c r="S471" i="4"/>
  <c r="C471" i="4" s="1"/>
  <c r="S411" i="4"/>
  <c r="T358" i="4"/>
  <c r="T42" i="4"/>
  <c r="R42" i="4"/>
  <c r="U42" i="4" s="1"/>
  <c r="C42" i="4" s="1"/>
  <c r="O59" i="4"/>
  <c r="S59" i="4" s="1"/>
  <c r="P59" i="4"/>
  <c r="P19" i="4"/>
  <c r="O291" i="4"/>
  <c r="U291" i="4" s="1"/>
  <c r="P291" i="4"/>
  <c r="O299" i="4"/>
  <c r="S299" i="4" s="1"/>
  <c r="T299" i="4"/>
  <c r="T308" i="4"/>
  <c r="O308" i="4"/>
  <c r="P308" i="4"/>
  <c r="R308" i="4"/>
  <c r="R314" i="4"/>
  <c r="T314" i="4"/>
  <c r="R322" i="4"/>
  <c r="T322" i="4"/>
  <c r="O366" i="4"/>
  <c r="S366" i="4" s="1"/>
  <c r="T366" i="4"/>
  <c r="P407" i="4"/>
  <c r="P269" i="4"/>
  <c r="P394" i="4"/>
  <c r="T394" i="4"/>
  <c r="R360" i="4"/>
  <c r="U360" i="4" s="1"/>
  <c r="T44" i="4"/>
  <c r="O44" i="4"/>
  <c r="P44" i="4"/>
  <c r="R44" i="4"/>
  <c r="T57" i="4"/>
  <c r="O65" i="4"/>
  <c r="S65" i="4" s="1"/>
  <c r="R65" i="4"/>
  <c r="P65" i="4"/>
  <c r="U1750" i="4"/>
  <c r="C1750" i="4" s="1"/>
  <c r="S611" i="4"/>
  <c r="U1036" i="4"/>
  <c r="C1036" i="4" s="1"/>
  <c r="Q357" i="4"/>
  <c r="U849" i="4"/>
  <c r="C849" i="4" s="1"/>
  <c r="S1588" i="4"/>
  <c r="Q415" i="4"/>
  <c r="Q290" i="4"/>
  <c r="S1549" i="4"/>
  <c r="S1710" i="4"/>
  <c r="P1710" i="4"/>
  <c r="U941" i="4"/>
  <c r="C941" i="4" s="1"/>
  <c r="S863" i="4"/>
  <c r="S1551" i="4"/>
  <c r="U1260" i="4"/>
  <c r="C1260" i="4" s="1"/>
  <c r="S1241" i="4"/>
  <c r="C1241" i="4" s="1"/>
  <c r="U1723" i="4"/>
  <c r="C1723" i="4" s="1"/>
  <c r="S60" i="4"/>
  <c r="U1464" i="4"/>
  <c r="C1464" i="4" s="1"/>
  <c r="S1590" i="4"/>
  <c r="C1590" i="4" s="1"/>
  <c r="P444" i="4"/>
  <c r="S1461" i="4"/>
  <c r="P186" i="4"/>
  <c r="S186" i="4"/>
  <c r="T65" i="4"/>
  <c r="R394" i="4"/>
  <c r="U394" i="4" s="1"/>
  <c r="P262" i="4"/>
  <c r="O262" i="4"/>
  <c r="U262" i="4" s="1"/>
  <c r="O415" i="4"/>
  <c r="O46" i="4"/>
  <c r="S46" i="4" s="1"/>
  <c r="R46" i="4"/>
  <c r="P46" i="4"/>
  <c r="T46" i="4"/>
  <c r="O63" i="4"/>
  <c r="P63" i="4"/>
  <c r="T271" i="4"/>
  <c r="O271" i="4"/>
  <c r="P271" i="4"/>
  <c r="P303" i="4"/>
  <c r="T303" i="4"/>
  <c r="R303" i="4"/>
  <c r="T312" i="4"/>
  <c r="R312" i="4"/>
  <c r="O318" i="4"/>
  <c r="P318" i="4"/>
  <c r="P362" i="4"/>
  <c r="T362" i="4"/>
  <c r="O362" i="4"/>
  <c r="S362" i="4" s="1"/>
  <c r="O374" i="4"/>
  <c r="S374" i="4" s="1"/>
  <c r="R374" i="4"/>
  <c r="O260" i="4"/>
  <c r="O270" i="4"/>
  <c r="S270" i="4" s="1"/>
  <c r="P270" i="4"/>
  <c r="T48" i="4"/>
  <c r="O61" i="4"/>
  <c r="S61" i="4" s="1"/>
  <c r="P61" i="4"/>
  <c r="S1583" i="4"/>
  <c r="P177" i="4"/>
  <c r="S177" i="4"/>
  <c r="S1277" i="4"/>
  <c r="Q184" i="4"/>
  <c r="R63" i="4"/>
  <c r="O408" i="4"/>
  <c r="P408" i="4"/>
  <c r="P359" i="4"/>
  <c r="R359" i="4"/>
  <c r="U359" i="4" s="1"/>
  <c r="T47" i="4"/>
  <c r="O47" i="4"/>
  <c r="S47" i="4" s="1"/>
  <c r="R47" i="4"/>
  <c r="R60" i="4"/>
  <c r="P60" i="4"/>
  <c r="O259" i="4"/>
  <c r="P259" i="4"/>
  <c r="T296" i="4"/>
  <c r="P338" i="4"/>
  <c r="O363" i="4"/>
  <c r="T363" i="4"/>
  <c r="P363" i="4"/>
  <c r="P22" i="4"/>
  <c r="T359" i="4"/>
  <c r="T63" i="4"/>
  <c r="P263" i="4"/>
  <c r="O263" i="4"/>
  <c r="T297" i="4"/>
  <c r="T306" i="4"/>
  <c r="R306" i="4"/>
  <c r="U306" i="4" s="1"/>
  <c r="R339" i="4"/>
  <c r="R364" i="4"/>
  <c r="U364" i="4" s="1"/>
  <c r="T364" i="4"/>
  <c r="T318" i="4"/>
  <c r="P261" i="4"/>
  <c r="O261" i="4"/>
  <c r="P196" i="4"/>
  <c r="S196" i="4"/>
  <c r="U196" i="4"/>
  <c r="S1273" i="4"/>
  <c r="R260" i="4"/>
  <c r="S1673" i="4"/>
  <c r="C1673" i="4" s="1"/>
  <c r="O41" i="4"/>
  <c r="S41" i="4" s="1"/>
  <c r="T41" i="4"/>
  <c r="P41" i="4"/>
  <c r="R58" i="4"/>
  <c r="P294" i="4"/>
  <c r="O294" i="4"/>
  <c r="S294" i="4" s="1"/>
  <c r="P302" i="4"/>
  <c r="T302" i="4"/>
  <c r="O302" i="4"/>
  <c r="S302" i="4" s="1"/>
  <c r="O311" i="4"/>
  <c r="S311" i="4" s="1"/>
  <c r="P311" i="4"/>
  <c r="T311" i="4"/>
  <c r="T317" i="4"/>
  <c r="P361" i="4"/>
  <c r="T361" i="4"/>
  <c r="R361" i="4"/>
  <c r="O421" i="4"/>
  <c r="R421" i="4"/>
  <c r="S1128" i="4"/>
  <c r="P1128" i="4"/>
  <c r="T393" i="4"/>
  <c r="O43" i="4"/>
  <c r="R43" i="4"/>
  <c r="T43" i="4"/>
  <c r="P56" i="4"/>
  <c r="O56" i="4"/>
  <c r="R56" i="4"/>
  <c r="P64" i="4"/>
  <c r="O64" i="4"/>
  <c r="S64" i="4" s="1"/>
  <c r="T277" i="4"/>
  <c r="O292" i="4"/>
  <c r="P292" i="4"/>
  <c r="T292" i="4"/>
  <c r="O300" i="4"/>
  <c r="R300" i="4"/>
  <c r="R309" i="4"/>
  <c r="T309" i="4"/>
  <c r="R315" i="4"/>
  <c r="T367" i="4"/>
  <c r="P367" i="4"/>
  <c r="R367" i="4"/>
  <c r="P414" i="4"/>
  <c r="P236" i="4"/>
  <c r="S236" i="4"/>
  <c r="O279" i="4"/>
  <c r="P279" i="4"/>
  <c r="R293" i="4"/>
  <c r="T293" i="4"/>
  <c r="O301" i="4"/>
  <c r="P301" i="4"/>
  <c r="T310" i="4"/>
  <c r="O316" i="4"/>
  <c r="P316" i="4"/>
  <c r="P373" i="4"/>
  <c r="O373" i="4"/>
  <c r="T373" i="4"/>
  <c r="R422" i="4"/>
  <c r="T339" i="4"/>
  <c r="P143" i="4"/>
  <c r="U143" i="4"/>
  <c r="S143" i="4"/>
  <c r="O395" i="4"/>
  <c r="T395" i="4"/>
  <c r="S1603" i="4"/>
  <c r="R316" i="4"/>
  <c r="S861" i="4"/>
  <c r="U861" i="4"/>
  <c r="R304" i="4"/>
  <c r="Q2" i="14"/>
  <c r="O2" i="4"/>
  <c r="V2" i="14" s="1"/>
  <c r="T45" i="4"/>
  <c r="P329" i="4"/>
  <c r="O329" i="4"/>
  <c r="O298" i="4"/>
  <c r="S298" i="4" s="1"/>
  <c r="P298" i="4"/>
  <c r="T298" i="4"/>
  <c r="O307" i="4"/>
  <c r="T307" i="4"/>
  <c r="R307" i="4"/>
  <c r="P313" i="4"/>
  <c r="O313" i="4"/>
  <c r="T321" i="4"/>
  <c r="O321" i="4"/>
  <c r="P321" i="4"/>
  <c r="R321" i="4"/>
  <c r="O365" i="4"/>
  <c r="S365" i="4" s="1"/>
  <c r="P365" i="4"/>
  <c r="T365" i="4"/>
  <c r="P396" i="4"/>
  <c r="R396" i="4"/>
  <c r="O396" i="4"/>
  <c r="S799" i="4"/>
  <c r="U1551" i="4"/>
  <c r="T1267" i="4"/>
  <c r="P1267" i="4"/>
  <c r="Q1267" i="4" s="1"/>
  <c r="S1267" i="4"/>
  <c r="S1362" i="4"/>
  <c r="C1362" i="4" s="1"/>
  <c r="U490" i="4"/>
  <c r="S490" i="4"/>
  <c r="S303" i="4"/>
  <c r="U1476" i="4"/>
  <c r="U1285" i="4"/>
  <c r="U1414" i="4"/>
  <c r="C1414" i="4" s="1"/>
  <c r="P1498" i="4"/>
  <c r="Q1498" i="4" s="1"/>
  <c r="S1498" i="4"/>
  <c r="P1078" i="4"/>
  <c r="Q1078" i="4" s="1"/>
  <c r="S1078" i="4"/>
  <c r="S144" i="4"/>
  <c r="P144" i="4"/>
  <c r="S1135" i="4"/>
  <c r="U1135" i="4"/>
  <c r="U1610" i="4"/>
  <c r="U1681" i="4"/>
  <c r="S573" i="4"/>
  <c r="P1685" i="4"/>
  <c r="S1685" i="4"/>
  <c r="T1110" i="4"/>
  <c r="R1110" i="4"/>
  <c r="U1110" i="4" s="1"/>
  <c r="P1110" i="4"/>
  <c r="Q1110" i="4" s="1"/>
  <c r="S1110" i="4"/>
  <c r="T156" i="4"/>
  <c r="P156" i="4"/>
  <c r="S156" i="4"/>
  <c r="R156" i="4"/>
  <c r="S1432" i="4"/>
  <c r="U1432" i="4"/>
  <c r="C982" i="4"/>
  <c r="S470" i="4"/>
  <c r="C470" i="4" s="1"/>
  <c r="S1440" i="4"/>
  <c r="C1440" i="4" s="1"/>
  <c r="U467" i="4"/>
  <c r="S467" i="4"/>
  <c r="P1709" i="4"/>
  <c r="S1709" i="4"/>
  <c r="Q27" i="4"/>
  <c r="S19" i="4"/>
  <c r="O30" i="4"/>
  <c r="T30" i="4"/>
  <c r="P30" i="4"/>
  <c r="R39" i="4"/>
  <c r="O39" i="4"/>
  <c r="P39" i="4"/>
  <c r="T39" i="4"/>
  <c r="P24" i="4"/>
  <c r="O24" i="4"/>
  <c r="P36" i="4"/>
  <c r="O36" i="4"/>
  <c r="S36" i="4" s="1"/>
  <c r="T36" i="4"/>
  <c r="U539" i="4"/>
  <c r="C539" i="4" s="1"/>
  <c r="S491" i="4"/>
  <c r="O28" i="4"/>
  <c r="P28" i="4"/>
  <c r="T28" i="4"/>
  <c r="T171" i="4"/>
  <c r="S171" i="4"/>
  <c r="Q3" i="14"/>
  <c r="P3" i="14"/>
  <c r="U3" i="14"/>
  <c r="T34" i="4"/>
  <c r="R34" i="4"/>
  <c r="U34" i="4" s="1"/>
  <c r="U1484" i="4"/>
  <c r="Q25" i="4"/>
  <c r="C12" i="4"/>
  <c r="U1322" i="4"/>
  <c r="C1322" i="4" s="1"/>
  <c r="U963" i="4"/>
  <c r="C963" i="4" s="1"/>
  <c r="S338" i="4"/>
  <c r="T685" i="4"/>
  <c r="P685" i="4"/>
  <c r="S654" i="4"/>
  <c r="C654" i="4" s="1"/>
  <c r="R6" i="4"/>
  <c r="O25" i="4"/>
  <c r="R25" i="4"/>
  <c r="P14" i="4"/>
  <c r="O14" i="4"/>
  <c r="P35" i="4"/>
  <c r="O35" i="4"/>
  <c r="S35" i="4" s="1"/>
  <c r="T35" i="4"/>
  <c r="P679" i="4"/>
  <c r="S679" i="4"/>
  <c r="R26" i="4"/>
  <c r="O32" i="4"/>
  <c r="S32" i="4" s="1"/>
  <c r="T32" i="4"/>
  <c r="P32" i="4"/>
  <c r="T40" i="4"/>
  <c r="R40" i="4"/>
  <c r="U40" i="4" s="1"/>
  <c r="S1060" i="4"/>
  <c r="C1060" i="4" s="1"/>
  <c r="T25" i="4"/>
  <c r="P37" i="4"/>
  <c r="R37" i="4"/>
  <c r="O37" i="4"/>
  <c r="T37" i="4"/>
  <c r="P216" i="4"/>
  <c r="G216" i="4"/>
  <c r="O29" i="4"/>
  <c r="S29" i="4" s="1"/>
  <c r="T29" i="4"/>
  <c r="P29" i="4"/>
  <c r="O38" i="4"/>
  <c r="S38" i="4" s="1"/>
  <c r="P38" i="4"/>
  <c r="T38" i="4"/>
  <c r="P1384" i="4"/>
  <c r="S1384" i="4"/>
  <c r="S983" i="4"/>
  <c r="U21" i="4"/>
  <c r="S21" i="4"/>
  <c r="S575" i="4"/>
  <c r="S454" i="4"/>
  <c r="U454" i="4"/>
  <c r="S499" i="4"/>
  <c r="C499" i="4" s="1"/>
  <c r="U1506" i="4"/>
  <c r="S1506" i="4"/>
  <c r="U568" i="4"/>
  <c r="U1752" i="4"/>
  <c r="C1752" i="4" s="1"/>
  <c r="S601" i="4"/>
  <c r="U634" i="4"/>
  <c r="U848" i="4"/>
  <c r="C848" i="4" s="1"/>
  <c r="S1365" i="4"/>
  <c r="U1365" i="4"/>
  <c r="S1712" i="4"/>
  <c r="C1712" i="4" s="1"/>
  <c r="U450" i="4"/>
  <c r="S1650" i="4"/>
  <c r="U1197" i="4"/>
  <c r="S1197" i="4"/>
  <c r="U1100" i="4"/>
  <c r="S1100" i="4"/>
  <c r="S1207" i="4"/>
  <c r="U13" i="4"/>
  <c r="S13" i="4"/>
  <c r="S309" i="4"/>
  <c r="C557" i="4"/>
  <c r="S1592" i="4"/>
  <c r="S815" i="4"/>
  <c r="U815" i="4"/>
  <c r="S1333" i="4"/>
  <c r="U1333" i="4"/>
  <c r="U1207" i="4"/>
  <c r="S1153" i="4"/>
  <c r="S436" i="4"/>
  <c r="U824" i="4"/>
  <c r="S824" i="4"/>
  <c r="S1521" i="4"/>
  <c r="U22" i="4"/>
  <c r="S22" i="4"/>
  <c r="S1652" i="4"/>
  <c r="S1125" i="4"/>
  <c r="U1677" i="4"/>
  <c r="S1202" i="4"/>
  <c r="U995" i="4"/>
  <c r="C995" i="4" s="1"/>
  <c r="U1678" i="4"/>
  <c r="S1678" i="4"/>
  <c r="U835" i="4"/>
  <c r="S835" i="4"/>
  <c r="U636" i="4"/>
  <c r="C636" i="4" s="1"/>
  <c r="U1199" i="4"/>
  <c r="C1199" i="4" s="1"/>
  <c r="U1415" i="4"/>
  <c r="S957" i="4"/>
  <c r="O4" i="4"/>
  <c r="P4" i="4"/>
  <c r="P4" i="14"/>
  <c r="Q4" i="14"/>
  <c r="U4" i="14"/>
  <c r="S1124" i="4"/>
  <c r="U1124" i="4"/>
  <c r="U538" i="4"/>
  <c r="S538" i="4"/>
  <c r="U687" i="4"/>
  <c r="S687" i="4"/>
  <c r="T4" i="4"/>
  <c r="U1652" i="4"/>
  <c r="S1415" i="4"/>
  <c r="S1064" i="4"/>
  <c r="U1064" i="4"/>
  <c r="S946" i="4"/>
  <c r="S1581" i="4"/>
  <c r="U1581" i="4"/>
  <c r="S918" i="4"/>
  <c r="U918" i="4"/>
  <c r="U1442" i="4"/>
  <c r="S1442" i="4"/>
  <c r="S610" i="4"/>
  <c r="U610" i="4"/>
  <c r="S40" i="4"/>
  <c r="O33" i="4"/>
  <c r="S33" i="4" s="1"/>
  <c r="P33" i="4"/>
  <c r="R33" i="4"/>
  <c r="T33" i="4"/>
  <c r="S477" i="4"/>
  <c r="U477" i="4"/>
  <c r="S1512" i="4"/>
  <c r="U1512" i="4"/>
  <c r="U946" i="4"/>
  <c r="U1521" i="4"/>
  <c r="S1137" i="4"/>
  <c r="S1086" i="4"/>
  <c r="U278" i="4"/>
  <c r="U62" i="4"/>
  <c r="S62" i="4"/>
  <c r="U588" i="4"/>
  <c r="S588" i="4"/>
  <c r="U822" i="4"/>
  <c r="S822" i="4"/>
  <c r="U1137" i="4"/>
  <c r="S1680" i="4"/>
  <c r="U1680" i="4"/>
  <c r="S1236" i="4"/>
  <c r="S1573" i="4"/>
  <c r="S1198" i="4"/>
  <c r="U1198" i="4"/>
  <c r="S603" i="4"/>
  <c r="S1698" i="4"/>
  <c r="U1698" i="4"/>
  <c r="U657" i="4"/>
  <c r="S657" i="4"/>
  <c r="U862" i="4"/>
  <c r="S862" i="4"/>
  <c r="S860" i="4"/>
  <c r="U860" i="4"/>
  <c r="S1073" i="4"/>
  <c r="U1086" i="4"/>
  <c r="U452" i="4"/>
  <c r="S452" i="4"/>
  <c r="S912" i="4"/>
  <c r="U912" i="4"/>
  <c r="S1200" i="4"/>
  <c r="U1200" i="4"/>
  <c r="S1437" i="4"/>
  <c r="S1379" i="4"/>
  <c r="U1379" i="4"/>
  <c r="U993" i="4"/>
  <c r="S993" i="4"/>
  <c r="S1454" i="4"/>
  <c r="U1454" i="4"/>
  <c r="S1691" i="4"/>
  <c r="S1569" i="4"/>
  <c r="U1155" i="4"/>
  <c r="U1344" i="4"/>
  <c r="C1344" i="4" s="1"/>
  <c r="C1648" i="4"/>
  <c r="S1572" i="4"/>
  <c r="S1052" i="4"/>
  <c r="U1475" i="4"/>
  <c r="S1242" i="4"/>
  <c r="U1242" i="4"/>
  <c r="S1116" i="4"/>
  <c r="S1239" i="4"/>
  <c r="U1437" i="4"/>
  <c r="S1666" i="4"/>
  <c r="S1620" i="4"/>
  <c r="S484" i="4"/>
  <c r="S34" i="4"/>
  <c r="U392" i="4"/>
  <c r="S392" i="4"/>
  <c r="U791" i="4"/>
  <c r="S791" i="4"/>
  <c r="S880" i="4"/>
  <c r="U880" i="4"/>
  <c r="U1222" i="4"/>
  <c r="S1222" i="4"/>
  <c r="S1121" i="4"/>
  <c r="U1121" i="4"/>
  <c r="U1479" i="4"/>
  <c r="C1479" i="4" s="1"/>
  <c r="S1754" i="4"/>
  <c r="C1754" i="4" s="1"/>
  <c r="U375" i="4"/>
  <c r="U1612" i="4"/>
  <c r="S1612" i="4"/>
  <c r="U1746" i="4"/>
  <c r="S1746" i="4"/>
  <c r="S1204" i="4"/>
  <c r="C1204" i="4" s="1"/>
  <c r="U1278" i="4"/>
  <c r="C1278" i="4" s="1"/>
  <c r="S1677" i="4"/>
  <c r="U997" i="4"/>
  <c r="C997" i="4" s="1"/>
  <c r="U1223" i="4"/>
  <c r="C1223" i="4" s="1"/>
  <c r="U1270" i="4"/>
  <c r="S1477" i="4"/>
  <c r="S1148" i="4"/>
  <c r="S1435" i="4"/>
  <c r="U1435" i="4"/>
  <c r="S1156" i="4"/>
  <c r="U1156" i="4"/>
  <c r="S608" i="4"/>
  <c r="U608" i="4"/>
  <c r="U1751" i="4"/>
  <c r="C1751" i="4" s="1"/>
  <c r="U1003" i="4"/>
  <c r="C1003" i="4" s="1"/>
  <c r="U926" i="4"/>
  <c r="C926" i="4" s="1"/>
  <c r="S996" i="4"/>
  <c r="C996" i="4" s="1"/>
  <c r="S1243" i="4"/>
  <c r="S852" i="4"/>
  <c r="S1674" i="4"/>
  <c r="U1674" i="4"/>
  <c r="U1366" i="4"/>
  <c r="S1366" i="4"/>
  <c r="U1243" i="4"/>
  <c r="S1270" i="4"/>
  <c r="S1237" i="4"/>
  <c r="U1237" i="4"/>
  <c r="S1364" i="4"/>
  <c r="U1364" i="4"/>
  <c r="U1020" i="4"/>
  <c r="S1487" i="4"/>
  <c r="U1487" i="4"/>
  <c r="S1555" i="4"/>
  <c r="U1555" i="4"/>
  <c r="U1649" i="4"/>
  <c r="U1665" i="4"/>
  <c r="R236" i="4"/>
  <c r="R233" i="4"/>
  <c r="U1104" i="4"/>
  <c r="S1104" i="4"/>
  <c r="R665" i="4"/>
  <c r="R666" i="4"/>
  <c r="R667" i="4"/>
  <c r="R663" i="4"/>
  <c r="U663" i="4" s="1"/>
  <c r="R664" i="4"/>
  <c r="R866" i="4"/>
  <c r="U866" i="4" s="1"/>
  <c r="R868" i="4"/>
  <c r="R867" i="4"/>
  <c r="S375" i="4"/>
  <c r="S955" i="4"/>
  <c r="S1560" i="4"/>
  <c r="S1196" i="4"/>
  <c r="U1196" i="4"/>
  <c r="S1319" i="4"/>
  <c r="U1319" i="4"/>
  <c r="S1119" i="4"/>
  <c r="U1704" i="4"/>
  <c r="S1704" i="4"/>
  <c r="S1378" i="4"/>
  <c r="U1378" i="4"/>
  <c r="S1619" i="4"/>
  <c r="S1554" i="4"/>
  <c r="U1554" i="4"/>
  <c r="U1450" i="4"/>
  <c r="S1450" i="4"/>
  <c r="U1075" i="4"/>
  <c r="S1075" i="4"/>
  <c r="U1404" i="4"/>
  <c r="S1404" i="4"/>
  <c r="S1463" i="4"/>
  <c r="U1463" i="4"/>
  <c r="S829" i="4"/>
  <c r="U829" i="4"/>
  <c r="U1664" i="4"/>
  <c r="S1664" i="4"/>
  <c r="S589" i="4"/>
  <c r="U1629" i="4"/>
  <c r="S1629" i="4"/>
  <c r="U1703" i="4"/>
  <c r="S1703" i="4"/>
  <c r="U589" i="4"/>
  <c r="S798" i="4"/>
  <c r="S1280" i="4"/>
  <c r="P841" i="4"/>
  <c r="S841" i="4"/>
  <c r="T841" i="4"/>
  <c r="R841" i="4"/>
  <c r="U841" i="4" s="1"/>
  <c r="T919" i="4"/>
  <c r="R919" i="4"/>
  <c r="U919" i="4" s="1"/>
  <c r="P919" i="4"/>
  <c r="Q919" i="4" s="1"/>
  <c r="S919" i="4"/>
  <c r="R1532" i="4"/>
  <c r="U1532" i="4" s="1"/>
  <c r="T1532" i="4"/>
  <c r="P1532" i="4"/>
  <c r="Q1532" i="4" s="1"/>
  <c r="S1532" i="4"/>
  <c r="R168" i="4"/>
  <c r="P168" i="4"/>
  <c r="S168" i="4"/>
  <c r="P627" i="4"/>
  <c r="T627" i="4"/>
  <c r="S627" i="4"/>
  <c r="P1266" i="4"/>
  <c r="Q1266" i="4" s="1"/>
  <c r="S1266" i="4"/>
  <c r="P1263" i="4"/>
  <c r="R1263" i="4"/>
  <c r="U1263" i="4" s="1"/>
  <c r="T1263" i="4"/>
  <c r="S1263" i="4"/>
  <c r="P1292" i="4"/>
  <c r="T1292" i="4"/>
  <c r="R1292" i="4"/>
  <c r="U1292" i="4" s="1"/>
  <c r="S1292" i="4"/>
  <c r="P623" i="4"/>
  <c r="Q623" i="4" s="1"/>
  <c r="T623" i="4"/>
  <c r="S623" i="4"/>
  <c r="P1310" i="4"/>
  <c r="Q1310" i="4" s="1"/>
  <c r="T1310" i="4"/>
  <c r="S1310" i="4"/>
  <c r="T370" i="4"/>
  <c r="R370" i="4"/>
  <c r="P370" i="4"/>
  <c r="S370" i="4"/>
  <c r="P1529" i="4"/>
  <c r="Q1529" i="4" s="1"/>
  <c r="T1529" i="4"/>
  <c r="S1529" i="4"/>
  <c r="T427" i="4"/>
  <c r="S427" i="4"/>
  <c r="R427" i="4"/>
  <c r="U427" i="4" s="1"/>
  <c r="P427" i="4"/>
  <c r="P410" i="4"/>
  <c r="T410" i="4"/>
  <c r="R410" i="4"/>
  <c r="S410" i="4"/>
  <c r="S96" i="4"/>
  <c r="T96" i="4"/>
  <c r="P96" i="4"/>
  <c r="S1050" i="4"/>
  <c r="S1396" i="4"/>
  <c r="S1481" i="4"/>
  <c r="C990" i="4"/>
  <c r="S1488" i="4"/>
  <c r="S451" i="4"/>
  <c r="U451" i="4"/>
  <c r="S1585" i="4"/>
  <c r="S1545" i="4"/>
  <c r="U1545" i="4"/>
  <c r="U1401" i="4"/>
  <c r="S1401" i="4"/>
  <c r="S1014" i="4"/>
  <c r="S516" i="4"/>
  <c r="S532" i="4"/>
  <c r="S574" i="4"/>
  <c r="U574" i="4"/>
  <c r="S796" i="4"/>
  <c r="S825" i="4"/>
  <c r="U825" i="4"/>
  <c r="S905" i="4"/>
  <c r="U905" i="4"/>
  <c r="S1102" i="4"/>
  <c r="U1102" i="4"/>
  <c r="U998" i="4"/>
  <c r="S998" i="4"/>
  <c r="U1000" i="4"/>
  <c r="S1000" i="4"/>
  <c r="U1325" i="4"/>
  <c r="S1325" i="4"/>
  <c r="S1553" i="4"/>
  <c r="U1553" i="4"/>
  <c r="U1441" i="4"/>
  <c r="S1441" i="4"/>
  <c r="U1747" i="4"/>
  <c r="S1747" i="4"/>
  <c r="S794" i="4"/>
  <c r="U899" i="4"/>
  <c r="S899" i="4"/>
  <c r="S1076" i="4"/>
  <c r="U1076" i="4"/>
  <c r="U1185" i="4"/>
  <c r="S1185" i="4"/>
  <c r="U1259" i="4"/>
  <c r="S1259" i="4"/>
  <c r="U1301" i="4"/>
  <c r="S1301" i="4"/>
  <c r="U1398" i="4"/>
  <c r="S1398" i="4"/>
  <c r="S1502" i="4"/>
  <c r="S1524" i="4"/>
  <c r="S1586" i="4"/>
  <c r="S503" i="4"/>
  <c r="S524" i="4"/>
  <c r="S564" i="4"/>
  <c r="U808" i="4"/>
  <c r="S808" i="4"/>
  <c r="S915" i="4"/>
  <c r="U1013" i="4"/>
  <c r="S1013" i="4"/>
  <c r="S1132" i="4"/>
  <c r="S1211" i="4"/>
  <c r="U1332" i="4"/>
  <c r="S1332" i="4"/>
  <c r="S1455" i="4"/>
  <c r="S1542" i="4"/>
  <c r="L74" i="12"/>
  <c r="R173" i="4" s="1"/>
  <c r="L168" i="12"/>
  <c r="R1167" i="4" s="1"/>
  <c r="U1167" i="4" s="1"/>
  <c r="T625" i="4"/>
  <c r="T630" i="4"/>
  <c r="U801" i="4"/>
  <c r="C801" i="4" s="1"/>
  <c r="U475" i="4"/>
  <c r="C475" i="4" s="1"/>
  <c r="S1154" i="4"/>
  <c r="C1154" i="4" s="1"/>
  <c r="S1491" i="4"/>
  <c r="U1491" i="4"/>
  <c r="L140" i="12"/>
  <c r="R405" i="4" s="1"/>
  <c r="K68" i="12"/>
  <c r="T168" i="4" s="1"/>
  <c r="K8" i="12"/>
  <c r="T1266" i="4" s="1"/>
  <c r="L176" i="12"/>
  <c r="R1530" i="4" s="1"/>
  <c r="U1530" i="4" s="1"/>
  <c r="P1304" i="4"/>
  <c r="T1304" i="4"/>
  <c r="S1304" i="4"/>
  <c r="R1304" i="4"/>
  <c r="U1304" i="4" s="1"/>
  <c r="T831" i="4"/>
  <c r="P831" i="4"/>
  <c r="R831" i="4"/>
  <c r="U831" i="4" s="1"/>
  <c r="S831" i="4"/>
  <c r="T1227" i="4"/>
  <c r="R1227" i="4"/>
  <c r="U1227" i="4" s="1"/>
  <c r="S1227" i="4"/>
  <c r="P1227" i="4"/>
  <c r="P412" i="4"/>
  <c r="R412" i="4"/>
  <c r="T412" i="4"/>
  <c r="S412" i="4"/>
  <c r="T871" i="4"/>
  <c r="P871" i="4"/>
  <c r="Q871" i="4" s="1"/>
  <c r="R871" i="4"/>
  <c r="U871" i="4" s="1"/>
  <c r="S871" i="4"/>
  <c r="P970" i="4"/>
  <c r="Q970" i="4" s="1"/>
  <c r="T970" i="4"/>
  <c r="R970" i="4"/>
  <c r="U970" i="4" s="1"/>
  <c r="S970" i="4"/>
  <c r="T578" i="4"/>
  <c r="R578" i="4"/>
  <c r="U578" i="4" s="1"/>
  <c r="P578" i="4"/>
  <c r="Q578" i="4" s="1"/>
  <c r="S578" i="4"/>
  <c r="T1564" i="4"/>
  <c r="P1564" i="4"/>
  <c r="S1564" i="4"/>
  <c r="R1564" i="4"/>
  <c r="U1564" i="4" s="1"/>
  <c r="P907" i="4"/>
  <c r="R907" i="4"/>
  <c r="U907" i="4" s="1"/>
  <c r="T907" i="4"/>
  <c r="S907" i="4"/>
  <c r="T544" i="4"/>
  <c r="R544" i="4"/>
  <c r="U544" i="4" s="1"/>
  <c r="P544" i="4"/>
  <c r="S544" i="4"/>
  <c r="R150" i="4"/>
  <c r="P150" i="4"/>
  <c r="T150" i="4"/>
  <c r="S150" i="4"/>
  <c r="P138" i="4"/>
  <c r="U138" i="4"/>
  <c r="S138" i="4"/>
  <c r="T274" i="4"/>
  <c r="P274" i="4"/>
  <c r="R274" i="4"/>
  <c r="S274" i="4"/>
  <c r="P247" i="4"/>
  <c r="Q247" i="4" s="1"/>
  <c r="S247" i="4"/>
  <c r="P10" i="4"/>
  <c r="T10" i="4"/>
  <c r="R10" i="4"/>
  <c r="S10" i="4"/>
  <c r="S1109" i="4"/>
  <c r="P1109" i="4"/>
  <c r="Q1109" i="4" s="1"/>
  <c r="T1406" i="4"/>
  <c r="R1406" i="4"/>
  <c r="U1406" i="4" s="1"/>
  <c r="P1406" i="4"/>
  <c r="Q1406" i="4" s="1"/>
  <c r="S1406" i="4"/>
  <c r="R201" i="4"/>
  <c r="P201" i="4"/>
  <c r="S201" i="4"/>
  <c r="R845" i="4"/>
  <c r="U845" i="4" s="1"/>
  <c r="T845" i="4"/>
  <c r="P845" i="4"/>
  <c r="Q845" i="4" s="1"/>
  <c r="S845" i="4"/>
  <c r="P146" i="4"/>
  <c r="T146" i="4"/>
  <c r="R146" i="4"/>
  <c r="S146" i="4"/>
  <c r="R832" i="4"/>
  <c r="U832" i="4" s="1"/>
  <c r="T832" i="4"/>
  <c r="S832" i="4"/>
  <c r="P832" i="4"/>
  <c r="P680" i="4"/>
  <c r="Q680" i="4" s="1"/>
  <c r="R680" i="4"/>
  <c r="U680" i="4" s="1"/>
  <c r="T680" i="4"/>
  <c r="S680" i="4"/>
  <c r="C680" i="4"/>
  <c r="T1106" i="4"/>
  <c r="P1106" i="4"/>
  <c r="R1106" i="4"/>
  <c r="U1106" i="4" s="1"/>
  <c r="S1106" i="4"/>
  <c r="P1683" i="4"/>
  <c r="Q1683" i="4" s="1"/>
  <c r="T1683" i="4"/>
  <c r="R1683" i="4"/>
  <c r="U1683" i="4" s="1"/>
  <c r="S1683" i="4"/>
  <c r="R966" i="4"/>
  <c r="U966" i="4" s="1"/>
  <c r="T966" i="4"/>
  <c r="P966" i="4"/>
  <c r="S966" i="4"/>
  <c r="T561" i="4"/>
  <c r="P561" i="4"/>
  <c r="R561" i="4"/>
  <c r="U561" i="4" s="1"/>
  <c r="S561" i="4"/>
  <c r="T1373" i="4"/>
  <c r="P1373" i="4"/>
  <c r="S1373" i="4"/>
  <c r="S98" i="4"/>
  <c r="T98" i="4"/>
  <c r="P98" i="4"/>
  <c r="P1164" i="4"/>
  <c r="T1164" i="4"/>
  <c r="S1164" i="4"/>
  <c r="R1164" i="4"/>
  <c r="U1164" i="4" s="1"/>
  <c r="R922" i="4"/>
  <c r="U922" i="4" s="1"/>
  <c r="T922" i="4"/>
  <c r="P922" i="4"/>
  <c r="S922" i="4"/>
  <c r="R215" i="4"/>
  <c r="P215" i="4"/>
  <c r="T215" i="4"/>
  <c r="S215" i="4"/>
  <c r="P426" i="4"/>
  <c r="S426" i="4"/>
  <c r="R426" i="4"/>
  <c r="U426" i="4" s="1"/>
  <c r="T426" i="4"/>
  <c r="R1213" i="4"/>
  <c r="U1213" i="4" s="1"/>
  <c r="P1213" i="4"/>
  <c r="T1213" i="4"/>
  <c r="S1213" i="4"/>
  <c r="P1143" i="4"/>
  <c r="Q1143" i="4" s="1"/>
  <c r="R1143" i="4"/>
  <c r="U1143" i="4" s="1"/>
  <c r="T1143" i="4"/>
  <c r="S1143" i="4"/>
  <c r="P179" i="4"/>
  <c r="T179" i="4"/>
  <c r="S179" i="4"/>
  <c r="T108" i="4"/>
  <c r="P108" i="4"/>
  <c r="Q108" i="4" s="1"/>
  <c r="S108" i="4"/>
  <c r="R804" i="4"/>
  <c r="U804" i="4" s="1"/>
  <c r="P804" i="4"/>
  <c r="T804" i="4"/>
  <c r="S804" i="4"/>
  <c r="T620" i="4"/>
  <c r="R620" i="4"/>
  <c r="U620" i="4" s="1"/>
  <c r="P620" i="4"/>
  <c r="S620" i="4"/>
  <c r="P642" i="4"/>
  <c r="Q642" i="4" s="1"/>
  <c r="S642" i="4"/>
  <c r="T227" i="4"/>
  <c r="P227" i="4"/>
  <c r="R227" i="4"/>
  <c r="S227" i="4"/>
  <c r="T210" i="4"/>
  <c r="R210" i="4"/>
  <c r="P210" i="4"/>
  <c r="S210" i="4"/>
  <c r="P1633" i="4"/>
  <c r="R1633" i="4"/>
  <c r="U1633" i="4" s="1"/>
  <c r="T1633" i="4"/>
  <c r="S1633" i="4"/>
  <c r="P1725" i="4"/>
  <c r="T1725" i="4"/>
  <c r="R1725" i="4"/>
  <c r="U1725" i="4" s="1"/>
  <c r="S1725" i="4"/>
  <c r="P103" i="4"/>
  <c r="R103" i="4"/>
  <c r="T103" i="4"/>
  <c r="C103" i="4"/>
  <c r="S103" i="4"/>
  <c r="P581" i="4"/>
  <c r="R581" i="4"/>
  <c r="U581" i="4" s="1"/>
  <c r="S581" i="4"/>
  <c r="T581" i="4"/>
  <c r="P683" i="4"/>
  <c r="T683" i="4"/>
  <c r="S683" i="4"/>
  <c r="T242" i="4"/>
  <c r="P242" i="4"/>
  <c r="S242" i="4"/>
  <c r="P163" i="4"/>
  <c r="T163" i="4"/>
  <c r="S163" i="4"/>
  <c r="P418" i="4"/>
  <c r="R418" i="4"/>
  <c r="T418" i="4"/>
  <c r="S418" i="4"/>
  <c r="T224" i="4"/>
  <c r="R224" i="4"/>
  <c r="P224" i="4"/>
  <c r="S224" i="4"/>
  <c r="P49" i="4"/>
  <c r="T49" i="4"/>
  <c r="R49" i="4"/>
  <c r="S49" i="4"/>
  <c r="P101" i="4"/>
  <c r="T101" i="4"/>
  <c r="R101" i="4"/>
  <c r="S101" i="4"/>
  <c r="C101" i="4"/>
  <c r="P888" i="4"/>
  <c r="Q888" i="4" s="1"/>
  <c r="R888" i="4"/>
  <c r="U888" i="4" s="1"/>
  <c r="T888" i="4"/>
  <c r="S888" i="4"/>
  <c r="P579" i="4"/>
  <c r="R579" i="4"/>
  <c r="U579" i="4" s="1"/>
  <c r="T579" i="4"/>
  <c r="S579" i="4"/>
  <c r="T111" i="4"/>
  <c r="R111" i="4"/>
  <c r="U111" i="4" s="1"/>
  <c r="S111" i="4"/>
  <c r="P111" i="4"/>
  <c r="T105" i="4"/>
  <c r="P105" i="4"/>
  <c r="S105" i="4"/>
  <c r="T1368" i="4"/>
  <c r="P1368" i="4"/>
  <c r="R1368" i="4"/>
  <c r="U1368" i="4" s="1"/>
  <c r="S1368" i="4"/>
  <c r="P672" i="4"/>
  <c r="R672" i="4"/>
  <c r="U672" i="4" s="1"/>
  <c r="T672" i="4"/>
  <c r="S672" i="4"/>
  <c r="R1138" i="4"/>
  <c r="U1138" i="4" s="1"/>
  <c r="T1138" i="4"/>
  <c r="S1138" i="4"/>
  <c r="P1138" i="4"/>
  <c r="Q1138" i="4" s="1"/>
  <c r="P678" i="4"/>
  <c r="T678" i="4"/>
  <c r="R678" i="4"/>
  <c r="U678" i="4" s="1"/>
  <c r="S678" i="4"/>
  <c r="R447" i="4"/>
  <c r="U447" i="4" s="1"/>
  <c r="T447" i="4"/>
  <c r="P447" i="4"/>
  <c r="Q447" i="4" s="1"/>
  <c r="S447" i="4"/>
  <c r="P18" i="4"/>
  <c r="S18" i="4"/>
  <c r="U18" i="4"/>
  <c r="T628" i="4"/>
  <c r="P628" i="4"/>
  <c r="S628" i="4"/>
  <c r="T884" i="4"/>
  <c r="R884" i="4"/>
  <c r="U884" i="4" s="1"/>
  <c r="P884" i="4"/>
  <c r="S884" i="4"/>
  <c r="P287" i="4"/>
  <c r="T287" i="4"/>
  <c r="R287" i="4"/>
  <c r="S287" i="4"/>
  <c r="P264" i="4"/>
  <c r="T264" i="4"/>
  <c r="R264" i="4"/>
  <c r="S264" i="4"/>
  <c r="T164" i="4"/>
  <c r="P164" i="4"/>
  <c r="S164" i="4"/>
  <c r="T507" i="4"/>
  <c r="R507" i="4"/>
  <c r="U507" i="4" s="1"/>
  <c r="P507" i="4"/>
  <c r="S507" i="4"/>
  <c r="T967" i="4"/>
  <c r="R967" i="4"/>
  <c r="U967" i="4" s="1"/>
  <c r="S967" i="4"/>
  <c r="P967" i="4"/>
  <c r="T237" i="4"/>
  <c r="R237" i="4"/>
  <c r="P237" i="4"/>
  <c r="S237" i="4"/>
  <c r="P251" i="4"/>
  <c r="S251" i="4"/>
  <c r="T251" i="4"/>
  <c r="P167" i="4"/>
  <c r="U167" i="4"/>
  <c r="S167" i="4"/>
  <c r="R1614" i="4"/>
  <c r="U1614" i="4" s="1"/>
  <c r="P1614" i="4"/>
  <c r="Q1614" i="4" s="1"/>
  <c r="T1614" i="4"/>
  <c r="S1614" i="4"/>
  <c r="R1493" i="4"/>
  <c r="U1493" i="4" s="1"/>
  <c r="T1493" i="4"/>
  <c r="P1493" i="4"/>
  <c r="S1493" i="4"/>
  <c r="P951" i="4"/>
  <c r="Q951" i="4" s="1"/>
  <c r="S951" i="4"/>
  <c r="R1734" i="4"/>
  <c r="U1734" i="4" s="1"/>
  <c r="P1734" i="4"/>
  <c r="S1734" i="4"/>
  <c r="T1734" i="4"/>
  <c r="P843" i="4"/>
  <c r="Q843" i="4" s="1"/>
  <c r="T843" i="4"/>
  <c r="S843" i="4"/>
  <c r="R843" i="4"/>
  <c r="U843" i="4" s="1"/>
  <c r="P440" i="4"/>
  <c r="S440" i="4"/>
  <c r="U440" i="4"/>
  <c r="T1214" i="4"/>
  <c r="R1214" i="4"/>
  <c r="U1214" i="4" s="1"/>
  <c r="P1214" i="4"/>
  <c r="S1214" i="4"/>
  <c r="P170" i="4"/>
  <c r="T170" i="4"/>
  <c r="S170" i="4"/>
  <c r="T400" i="4"/>
  <c r="R400" i="4"/>
  <c r="P400" i="4"/>
  <c r="S400" i="4"/>
  <c r="T1474" i="4"/>
  <c r="P1474" i="4"/>
  <c r="Q1474" i="4" s="1"/>
  <c r="R1474" i="4"/>
  <c r="U1474" i="4" s="1"/>
  <c r="S1474" i="4"/>
  <c r="P289" i="4"/>
  <c r="R289" i="4"/>
  <c r="T289" i="4"/>
  <c r="S289" i="4"/>
  <c r="R1671" i="4"/>
  <c r="U1671" i="4" s="1"/>
  <c r="T1671" i="4"/>
  <c r="S1671" i="4"/>
  <c r="P1671" i="4"/>
  <c r="S380" i="4"/>
  <c r="P380" i="4"/>
  <c r="Q380" i="4" s="1"/>
  <c r="P495" i="4"/>
  <c r="T495" i="4"/>
  <c r="R495" i="4"/>
  <c r="U495" i="4" s="1"/>
  <c r="S495" i="4"/>
  <c r="R1039" i="4"/>
  <c r="U1039" i="4" s="1"/>
  <c r="P1039" i="4"/>
  <c r="S1039" i="4"/>
  <c r="T1039" i="4"/>
  <c r="T218" i="4"/>
  <c r="P218" i="4"/>
  <c r="S218" i="4"/>
  <c r="P71" i="4"/>
  <c r="Q71" i="4" s="1"/>
  <c r="S71" i="4"/>
  <c r="P1497" i="4"/>
  <c r="Q1497" i="4" s="1"/>
  <c r="T1497" i="4"/>
  <c r="S1497" i="4"/>
  <c r="T173" i="4"/>
  <c r="P173" i="4"/>
  <c r="S173" i="4"/>
  <c r="P428" i="4"/>
  <c r="Q428" i="4" s="1"/>
  <c r="S428" i="4"/>
  <c r="S106" i="4"/>
  <c r="U106" i="4"/>
  <c r="P106" i="4"/>
  <c r="Q106" i="4" s="1"/>
  <c r="C106" i="4" s="1"/>
  <c r="P95" i="4"/>
  <c r="S95" i="4"/>
  <c r="T95" i="4"/>
  <c r="T676" i="4"/>
  <c r="P676" i="4"/>
  <c r="Q676" i="4" s="1"/>
  <c r="S676" i="4"/>
  <c r="T638" i="4"/>
  <c r="P638" i="4"/>
  <c r="Q638" i="4" s="1"/>
  <c r="S638" i="4"/>
  <c r="R638" i="4"/>
  <c r="U638" i="4" s="1"/>
  <c r="P1421" i="4"/>
  <c r="Q1421" i="4" s="1"/>
  <c r="R1421" i="4"/>
  <c r="U1421" i="4" s="1"/>
  <c r="T1421" i="4"/>
  <c r="S1421" i="4"/>
  <c r="T506" i="4"/>
  <c r="R506" i="4"/>
  <c r="U506" i="4" s="1"/>
  <c r="P506" i="4"/>
  <c r="S506" i="4"/>
  <c r="T559" i="4"/>
  <c r="P559" i="4"/>
  <c r="S559" i="4"/>
  <c r="R559" i="4"/>
  <c r="U559" i="4" s="1"/>
  <c r="P1566" i="4"/>
  <c r="Q1566" i="4" s="1"/>
  <c r="T1566" i="4"/>
  <c r="R1566" i="4"/>
  <c r="U1566" i="4" s="1"/>
  <c r="S1566" i="4"/>
  <c r="R1527" i="4"/>
  <c r="U1527" i="4" s="1"/>
  <c r="P1527" i="4"/>
  <c r="T1527" i="4"/>
  <c r="S1527" i="4"/>
  <c r="R102" i="4"/>
  <c r="P102" i="4"/>
  <c r="T102" i="4"/>
  <c r="S102" i="4"/>
  <c r="C102" i="4"/>
  <c r="P548" i="4"/>
  <c r="Q548" i="4" s="1"/>
  <c r="T548" i="4"/>
  <c r="S548" i="4"/>
  <c r="R443" i="4"/>
  <c r="T443" i="4"/>
  <c r="P443" i="4"/>
  <c r="S443" i="4"/>
  <c r="T1669" i="4"/>
  <c r="R1669" i="4"/>
  <c r="U1669" i="4" s="1"/>
  <c r="P1669" i="4"/>
  <c r="S1669" i="4"/>
  <c r="R7" i="4"/>
  <c r="P7" i="4"/>
  <c r="T7" i="4"/>
  <c r="S7" i="4"/>
  <c r="T155" i="4"/>
  <c r="P155" i="4"/>
  <c r="R155" i="4"/>
  <c r="S155" i="4"/>
  <c r="L1123" i="11" a="1"/>
  <c r="L1123" i="11" s="1"/>
  <c r="R1205" i="4" s="1"/>
  <c r="U1205" i="4" s="1"/>
  <c r="K1319" i="11"/>
  <c r="T668" i="4" s="1"/>
  <c r="U668" i="4" s="1"/>
  <c r="C668" i="4" s="1"/>
  <c r="K1371" i="11"/>
  <c r="T913" i="4" s="1"/>
  <c r="K1391" i="11"/>
  <c r="U864" i="4"/>
  <c r="P1597" i="4"/>
  <c r="Q1597" i="4" s="1"/>
  <c r="S1597" i="4"/>
  <c r="T1335" i="4"/>
  <c r="P1335" i="4"/>
  <c r="R1335" i="4"/>
  <c r="U1335" i="4" s="1"/>
  <c r="S1335" i="4"/>
  <c r="P405" i="4"/>
  <c r="T405" i="4"/>
  <c r="S405" i="4"/>
  <c r="P369" i="4"/>
  <c r="S369" i="4"/>
  <c r="R369" i="4"/>
  <c r="T369" i="4"/>
  <c r="R267" i="4"/>
  <c r="P267" i="4"/>
  <c r="T267" i="4"/>
  <c r="S267" i="4"/>
  <c r="R174" i="4"/>
  <c r="P174" i="4"/>
  <c r="T174" i="4"/>
  <c r="S174" i="4"/>
  <c r="T214" i="4"/>
  <c r="P214" i="4"/>
  <c r="S214" i="4"/>
  <c r="R931" i="4"/>
  <c r="U931" i="4" s="1"/>
  <c r="P931" i="4"/>
  <c r="T931" i="4"/>
  <c r="S931" i="4"/>
  <c r="R9" i="4"/>
  <c r="T9" i="4"/>
  <c r="P9" i="4"/>
  <c r="S9" i="4"/>
  <c r="R284" i="4"/>
  <c r="P284" i="4"/>
  <c r="T284" i="4"/>
  <c r="S284" i="4"/>
  <c r="T1377" i="4"/>
  <c r="P1377" i="4"/>
  <c r="S1377" i="4"/>
  <c r="P1467" i="4"/>
  <c r="Q1467" i="4" s="1"/>
  <c r="S1467" i="4"/>
  <c r="R1467" i="4"/>
  <c r="U1467" i="4" s="1"/>
  <c r="T1467" i="4"/>
  <c r="R885" i="4"/>
  <c r="U885" i="4" s="1"/>
  <c r="T885" i="4"/>
  <c r="S885" i="4"/>
  <c r="P885" i="4"/>
  <c r="R140" i="4"/>
  <c r="T140" i="4"/>
  <c r="P140" i="4"/>
  <c r="S140" i="4"/>
  <c r="T1162" i="4"/>
  <c r="T368" i="4"/>
  <c r="U1132" i="4"/>
  <c r="U1508" i="4"/>
  <c r="U1578" i="4"/>
  <c r="S1578" i="4"/>
  <c r="U1534" i="4"/>
  <c r="U503" i="4"/>
  <c r="U955" i="4"/>
  <c r="U1646" i="4"/>
  <c r="C1646" i="4" s="1"/>
  <c r="U1280" i="4"/>
  <c r="U1488" i="4"/>
  <c r="U512" i="4"/>
  <c r="C512" i="4" s="1"/>
  <c r="U518" i="4"/>
  <c r="U517" i="4"/>
  <c r="C517" i="4" s="1"/>
  <c r="U535" i="4"/>
  <c r="C535" i="4" s="1"/>
  <c r="S1244" i="4"/>
  <c r="U1244" i="4"/>
  <c r="U1381" i="4"/>
  <c r="S1381" i="4"/>
  <c r="S1345" i="4"/>
  <c r="S1233" i="4"/>
  <c r="S648" i="4"/>
  <c r="S991" i="4"/>
  <c r="S1320" i="4"/>
  <c r="K102" i="12"/>
  <c r="T202" i="4" s="1"/>
  <c r="U1122" i="4"/>
  <c r="S1122" i="4"/>
  <c r="S864" i="4"/>
  <c r="S1660" i="4"/>
  <c r="S1587" i="4"/>
  <c r="S1186" i="4"/>
  <c r="U1186" i="4"/>
  <c r="S1688" i="4"/>
  <c r="U1688" i="4"/>
  <c r="S1543" i="4"/>
  <c r="S1508" i="4"/>
  <c r="U1161" i="4"/>
  <c r="S1161" i="4"/>
  <c r="U1556" i="4"/>
  <c r="S1556" i="4"/>
  <c r="U469" i="4"/>
  <c r="C469" i="4" s="1"/>
  <c r="S635" i="4"/>
  <c r="C635" i="4" s="1"/>
  <c r="U816" i="4"/>
  <c r="C816" i="4" s="1"/>
  <c r="S1208" i="4"/>
  <c r="S1297" i="4"/>
  <c r="S1548" i="4"/>
  <c r="U1755" i="4"/>
  <c r="C1755" i="4" s="1"/>
  <c r="K50" i="12"/>
  <c r="T144" i="4" s="1"/>
  <c r="K99" i="12"/>
  <c r="T197" i="4" s="1"/>
  <c r="L148" i="12"/>
  <c r="R497" i="4" s="1"/>
  <c r="U497" i="4" s="1"/>
  <c r="P142" i="4"/>
  <c r="T142" i="4"/>
  <c r="S142" i="4"/>
  <c r="R460" i="4"/>
  <c r="U460" i="4" s="1"/>
  <c r="T460" i="4"/>
  <c r="P460" i="4"/>
  <c r="S460" i="4"/>
  <c r="R197" i="4"/>
  <c r="P197" i="4"/>
  <c r="S197" i="4"/>
  <c r="P1387" i="4"/>
  <c r="Q1387" i="4" s="1"/>
  <c r="R1387" i="4"/>
  <c r="U1387" i="4" s="1"/>
  <c r="T1387" i="4"/>
  <c r="S1387" i="4"/>
  <c r="T160" i="4"/>
  <c r="P160" i="4"/>
  <c r="S160" i="4"/>
  <c r="T377" i="4"/>
  <c r="R377" i="4"/>
  <c r="U377" i="4" s="1"/>
  <c r="P377" i="4"/>
  <c r="S377" i="4"/>
  <c r="T803" i="4"/>
  <c r="P803" i="4"/>
  <c r="Q803" i="4" s="1"/>
  <c r="R803" i="4"/>
  <c r="U803" i="4" s="1"/>
  <c r="S803" i="4"/>
  <c r="P117" i="4"/>
  <c r="Q117" i="4" s="1"/>
  <c r="T117" i="4"/>
  <c r="S117" i="4"/>
  <c r="T1668" i="4"/>
  <c r="R1668" i="4"/>
  <c r="U1668" i="4" s="1"/>
  <c r="P1668" i="4"/>
  <c r="Q1668" i="4" s="1"/>
  <c r="S1668" i="4"/>
  <c r="P183" i="4"/>
  <c r="S183" i="4"/>
  <c r="U183" i="4"/>
  <c r="R112" i="4"/>
  <c r="U112" i="4" s="1"/>
  <c r="S112" i="4"/>
  <c r="P112" i="4"/>
  <c r="T112" i="4"/>
  <c r="R671" i="4"/>
  <c r="U671" i="4" s="1"/>
  <c r="P671" i="4"/>
  <c r="Q671" i="4" s="1"/>
  <c r="T671" i="4"/>
  <c r="S671" i="4"/>
  <c r="P1334" i="4"/>
  <c r="Q1334" i="4" s="1"/>
  <c r="R1334" i="4"/>
  <c r="U1334" i="4" s="1"/>
  <c r="T1334" i="4"/>
  <c r="S1334" i="4"/>
  <c r="T120" i="4"/>
  <c r="S120" i="4"/>
  <c r="P120" i="4"/>
  <c r="P1718" i="4"/>
  <c r="T1718" i="4"/>
  <c r="R1718" i="4"/>
  <c r="U1718" i="4" s="1"/>
  <c r="S1718" i="4"/>
  <c r="P932" i="4"/>
  <c r="Q932" i="4" s="1"/>
  <c r="S932" i="4"/>
  <c r="P122" i="4"/>
  <c r="S122" i="4"/>
  <c r="T122" i="4"/>
  <c r="T181" i="4"/>
  <c r="R181" i="4"/>
  <c r="P181" i="4"/>
  <c r="S181" i="4"/>
  <c r="T68" i="4"/>
  <c r="R68" i="4"/>
  <c r="U68" i="4" s="1"/>
  <c r="P68" i="4"/>
  <c r="S68" i="4"/>
  <c r="T243" i="4"/>
  <c r="R243" i="4"/>
  <c r="U243" i="4" s="1"/>
  <c r="P243" i="4"/>
  <c r="S243" i="4"/>
  <c r="R1083" i="4"/>
  <c r="U1083" i="4" s="1"/>
  <c r="T1083" i="4"/>
  <c r="P1083" i="4"/>
  <c r="Q1083" i="4" s="1"/>
  <c r="S1083" i="4"/>
  <c r="T1707" i="4"/>
  <c r="R1707" i="4"/>
  <c r="U1707" i="4" s="1"/>
  <c r="P1707" i="4"/>
  <c r="Q1707" i="4" s="1"/>
  <c r="S1707" i="4"/>
  <c r="T253" i="4"/>
  <c r="P253" i="4"/>
  <c r="S253" i="4"/>
  <c r="P324" i="4"/>
  <c r="R324" i="4"/>
  <c r="T324" i="4"/>
  <c r="S324" i="4"/>
  <c r="P189" i="4"/>
  <c r="S189" i="4"/>
  <c r="U189" i="4"/>
  <c r="P344" i="4"/>
  <c r="R344" i="4"/>
  <c r="U344" i="4" s="1"/>
  <c r="S344" i="4"/>
  <c r="T344" i="4"/>
  <c r="T1376" i="4"/>
  <c r="P1376" i="4"/>
  <c r="S1376" i="4"/>
  <c r="P83" i="4"/>
  <c r="S83" i="4"/>
  <c r="U83" i="4"/>
  <c r="P346" i="4"/>
  <c r="Q346" i="4" s="1"/>
  <c r="R346" i="4"/>
  <c r="U346" i="4" s="1"/>
  <c r="T346" i="4"/>
  <c r="S346" i="4"/>
  <c r="P494" i="4"/>
  <c r="R494" i="4"/>
  <c r="U494" i="4" s="1"/>
  <c r="S494" i="4"/>
  <c r="T494" i="4"/>
  <c r="T223" i="4"/>
  <c r="P223" i="4"/>
  <c r="R223" i="4"/>
  <c r="S223" i="4"/>
  <c r="T348" i="4"/>
  <c r="P348" i="4"/>
  <c r="Q348" i="4" s="1"/>
  <c r="R348" i="4"/>
  <c r="U348" i="4" s="1"/>
  <c r="S348" i="4"/>
  <c r="P169" i="4"/>
  <c r="T169" i="4"/>
  <c r="S169" i="4"/>
  <c r="P595" i="4"/>
  <c r="Q595" i="4" s="1"/>
  <c r="S595" i="4"/>
  <c r="P190" i="4"/>
  <c r="R190" i="4"/>
  <c r="T190" i="4"/>
  <c r="S190" i="4"/>
  <c r="P285" i="4"/>
  <c r="R285" i="4"/>
  <c r="T285" i="4"/>
  <c r="S285" i="4"/>
  <c r="P1163" i="4"/>
  <c r="R1163" i="4"/>
  <c r="U1163" i="4" s="1"/>
  <c r="T1163" i="4"/>
  <c r="S1163" i="4"/>
  <c r="T1530" i="4"/>
  <c r="P1530" i="4"/>
  <c r="Q1530" i="4" s="1"/>
  <c r="S1530" i="4"/>
  <c r="T640" i="4"/>
  <c r="R640" i="4"/>
  <c r="U640" i="4" s="1"/>
  <c r="S640" i="4"/>
  <c r="P640" i="4"/>
  <c r="T431" i="4"/>
  <c r="P431" i="4"/>
  <c r="Q431" i="4" s="1"/>
  <c r="S431" i="4"/>
  <c r="P1684" i="4"/>
  <c r="T1684" i="4"/>
  <c r="R1684" i="4"/>
  <c r="U1684" i="4" s="1"/>
  <c r="S1684" i="4"/>
  <c r="P200" i="4"/>
  <c r="R200" i="4"/>
  <c r="S200" i="4"/>
  <c r="P89" i="4"/>
  <c r="S89" i="4"/>
  <c r="R89" i="4"/>
  <c r="T89" i="4"/>
  <c r="P172" i="4"/>
  <c r="U172" i="4"/>
  <c r="S172" i="4"/>
  <c r="P1386" i="4"/>
  <c r="Q1386" i="4" s="1"/>
  <c r="S1386" i="4"/>
  <c r="P686" i="4"/>
  <c r="T686" i="4"/>
  <c r="S686" i="4"/>
  <c r="T1594" i="4"/>
  <c r="P1594" i="4"/>
  <c r="R1594" i="4"/>
  <c r="U1594" i="4" s="1"/>
  <c r="S1594" i="4"/>
  <c r="R558" i="4"/>
  <c r="U558" i="4" s="1"/>
  <c r="P558" i="4"/>
  <c r="Q558" i="4" s="1"/>
  <c r="T558" i="4"/>
  <c r="S558" i="4"/>
  <c r="P1495" i="4"/>
  <c r="T1495" i="4"/>
  <c r="R1495" i="4"/>
  <c r="U1495" i="4" s="1"/>
  <c r="S1495" i="4"/>
  <c r="R148" i="4"/>
  <c r="P148" i="4"/>
  <c r="T148" i="4"/>
  <c r="S148" i="4"/>
  <c r="P1262" i="4"/>
  <c r="Q1262" i="4" s="1"/>
  <c r="T1262" i="4"/>
  <c r="R1262" i="4"/>
  <c r="U1262" i="4" s="1"/>
  <c r="S1262" i="4"/>
  <c r="P492" i="4"/>
  <c r="Q492" i="4" s="1"/>
  <c r="R492" i="4"/>
  <c r="U492" i="4" s="1"/>
  <c r="S492" i="4"/>
  <c r="T492" i="4"/>
  <c r="P1082" i="4"/>
  <c r="Q1082" i="4" s="1"/>
  <c r="S1082" i="4"/>
  <c r="P1129" i="4"/>
  <c r="T1129" i="4"/>
  <c r="R1129" i="4"/>
  <c r="U1129" i="4" s="1"/>
  <c r="S1129" i="4"/>
  <c r="R283" i="4"/>
  <c r="T283" i="4"/>
  <c r="P283" i="4"/>
  <c r="S283" i="4"/>
  <c r="P1693" i="4"/>
  <c r="T1693" i="4"/>
  <c r="S1693" i="4"/>
  <c r="R1693" i="4"/>
  <c r="U1693" i="4" s="1"/>
  <c r="P1308" i="4"/>
  <c r="Q1308" i="4" s="1"/>
  <c r="T1308" i="4"/>
  <c r="R1308" i="4"/>
  <c r="U1308" i="4" s="1"/>
  <c r="S1308" i="4"/>
  <c r="R211" i="4"/>
  <c r="T211" i="4"/>
  <c r="P211" i="4"/>
  <c r="S211" i="4"/>
  <c r="T543" i="4"/>
  <c r="P543" i="4"/>
  <c r="R543" i="4"/>
  <c r="U543" i="4" s="1"/>
  <c r="S543" i="4"/>
  <c r="R1293" i="4"/>
  <c r="U1293" i="4" s="1"/>
  <c r="P1293" i="4"/>
  <c r="T1293" i="4"/>
  <c r="S1293" i="4"/>
  <c r="R1108" i="4"/>
  <c r="U1108" i="4" s="1"/>
  <c r="S1108" i="4"/>
  <c r="T1108" i="4"/>
  <c r="P1108" i="4"/>
  <c r="P238" i="4"/>
  <c r="S238" i="4"/>
  <c r="U238" i="4"/>
  <c r="S1350" i="4"/>
  <c r="P1350" i="4"/>
  <c r="Q1350" i="4" s="1"/>
  <c r="T639" i="4"/>
  <c r="R639" i="4"/>
  <c r="U639" i="4" s="1"/>
  <c r="S639" i="4"/>
  <c r="P639" i="4"/>
  <c r="T409" i="4"/>
  <c r="P409" i="4"/>
  <c r="R409" i="4"/>
  <c r="S409" i="4"/>
  <c r="P425" i="4"/>
  <c r="S425" i="4"/>
  <c r="R425" i="4"/>
  <c r="U425" i="4" s="1"/>
  <c r="T425" i="4"/>
  <c r="P677" i="4"/>
  <c r="T677" i="4"/>
  <c r="S677" i="4"/>
  <c r="R419" i="4"/>
  <c r="T419" i="4"/>
  <c r="S419" i="4"/>
  <c r="P419" i="4"/>
  <c r="P954" i="4"/>
  <c r="Q954" i="4" s="1"/>
  <c r="T954" i="4"/>
  <c r="R954" i="4"/>
  <c r="U954" i="4" s="1"/>
  <c r="S954" i="4"/>
  <c r="P1492" i="4"/>
  <c r="Q1492" i="4" s="1"/>
  <c r="R1492" i="4"/>
  <c r="U1492" i="4" s="1"/>
  <c r="T1492" i="4"/>
  <c r="S1492" i="4"/>
  <c r="R114" i="4"/>
  <c r="U114" i="4" s="1"/>
  <c r="P114" i="4"/>
  <c r="T114" i="4"/>
  <c r="S114" i="4"/>
  <c r="T1409" i="4"/>
  <c r="P1409" i="4"/>
  <c r="S1409" i="4"/>
  <c r="R1409" i="4"/>
  <c r="U1409" i="4" s="1"/>
  <c r="T429" i="4"/>
  <c r="P429" i="4"/>
  <c r="Q429" i="4" s="1"/>
  <c r="R429" i="4"/>
  <c r="U429" i="4" s="1"/>
  <c r="S429" i="4"/>
  <c r="P493" i="4"/>
  <c r="R493" i="4"/>
  <c r="U493" i="4" s="1"/>
  <c r="T493" i="4"/>
  <c r="S493" i="4"/>
  <c r="R1189" i="4"/>
  <c r="U1189" i="4" s="1"/>
  <c r="T1189" i="4"/>
  <c r="S1189" i="4"/>
  <c r="P1189" i="4"/>
  <c r="R1528" i="4"/>
  <c r="U1528" i="4" s="1"/>
  <c r="T1528" i="4"/>
  <c r="P1528" i="4"/>
  <c r="S1528" i="4"/>
  <c r="P1382" i="4"/>
  <c r="Q1382" i="4" s="1"/>
  <c r="T1382" i="4"/>
  <c r="R1382" i="4"/>
  <c r="U1382" i="4" s="1"/>
  <c r="S1382" i="4"/>
  <c r="T1456" i="4"/>
  <c r="R1456" i="4"/>
  <c r="U1456" i="4" s="1"/>
  <c r="P1456" i="4"/>
  <c r="Q1456" i="4" s="1"/>
  <c r="S1456" i="4"/>
  <c r="T546" i="4"/>
  <c r="R546" i="4"/>
  <c r="U546" i="4" s="1"/>
  <c r="P546" i="4"/>
  <c r="Q546" i="4" s="1"/>
  <c r="S546" i="4"/>
  <c r="R158" i="4"/>
  <c r="T158" i="4"/>
  <c r="P158" i="4"/>
  <c r="S158" i="4"/>
  <c r="R1615" i="4"/>
  <c r="U1615" i="4" s="1"/>
  <c r="T1615" i="4"/>
  <c r="S1615" i="4"/>
  <c r="P1615" i="4"/>
  <c r="T594" i="4"/>
  <c r="S594" i="4"/>
  <c r="P594" i="4"/>
  <c r="R594" i="4"/>
  <c r="U594" i="4" s="1"/>
  <c r="P1041" i="4"/>
  <c r="R1041" i="4"/>
  <c r="U1041" i="4" s="1"/>
  <c r="T1041" i="4"/>
  <c r="S1041" i="4"/>
  <c r="T1370" i="4"/>
  <c r="P1370" i="4"/>
  <c r="R1370" i="4"/>
  <c r="U1370" i="4" s="1"/>
  <c r="S1370" i="4"/>
  <c r="P965" i="4"/>
  <c r="Q965" i="4" s="1"/>
  <c r="R965" i="4"/>
  <c r="U965" i="4" s="1"/>
  <c r="T965" i="4"/>
  <c r="S965" i="4"/>
  <c r="T327" i="4"/>
  <c r="R327" i="4"/>
  <c r="P327" i="4"/>
  <c r="S327" i="4"/>
  <c r="P1470" i="4"/>
  <c r="T1470" i="4"/>
  <c r="R1470" i="4"/>
  <c r="U1470" i="4" s="1"/>
  <c r="S1470" i="4"/>
  <c r="P1526" i="4"/>
  <c r="T1526" i="4"/>
  <c r="R1526" i="4"/>
  <c r="U1526" i="4" s="1"/>
  <c r="S1526" i="4"/>
  <c r="T254" i="4"/>
  <c r="P254" i="4"/>
  <c r="S254" i="4"/>
  <c r="P626" i="4"/>
  <c r="T626" i="4"/>
  <c r="S626" i="4"/>
  <c r="P1593" i="4"/>
  <c r="Q1593" i="4" s="1"/>
  <c r="T1593" i="4"/>
  <c r="R1593" i="4"/>
  <c r="U1593" i="4" s="1"/>
  <c r="S1593" i="4"/>
  <c r="P162" i="4"/>
  <c r="T162" i="4"/>
  <c r="S162" i="4"/>
  <c r="P88" i="4"/>
  <c r="S88" i="4"/>
  <c r="T88" i="4"/>
  <c r="P107" i="4"/>
  <c r="Q107" i="4" s="1"/>
  <c r="R107" i="4"/>
  <c r="T107" i="4"/>
  <c r="S107" i="4"/>
  <c r="P258" i="4"/>
  <c r="T258" i="4"/>
  <c r="S258" i="4"/>
  <c r="P947" i="4"/>
  <c r="Q947" i="4" s="1"/>
  <c r="R947" i="4"/>
  <c r="U947" i="4" s="1"/>
  <c r="S947" i="4"/>
  <c r="T947" i="4"/>
  <c r="T8" i="4"/>
  <c r="P8" i="4"/>
  <c r="R8" i="4"/>
  <c r="S8" i="4"/>
  <c r="P969" i="4"/>
  <c r="Q969" i="4" s="1"/>
  <c r="S969" i="4"/>
  <c r="P250" i="4"/>
  <c r="Q250" i="4" s="1"/>
  <c r="T250" i="4"/>
  <c r="R250" i="4"/>
  <c r="U250" i="4" s="1"/>
  <c r="S250" i="4"/>
  <c r="R1418" i="4"/>
  <c r="U1418" i="4" s="1"/>
  <c r="T1418" i="4"/>
  <c r="P1418" i="4"/>
  <c r="S1418" i="4"/>
  <c r="R1457" i="4"/>
  <c r="U1457" i="4" s="1"/>
  <c r="P1457" i="4"/>
  <c r="T1457" i="4"/>
  <c r="S1457" i="4"/>
  <c r="T1228" i="4"/>
  <c r="P1228" i="4"/>
  <c r="R1228" i="4"/>
  <c r="U1228" i="4" s="1"/>
  <c r="S1228" i="4"/>
  <c r="P209" i="4"/>
  <c r="T209" i="4"/>
  <c r="R209" i="4"/>
  <c r="S209" i="4"/>
  <c r="T195" i="4"/>
  <c r="P195" i="4"/>
  <c r="S195" i="4"/>
  <c r="T621" i="4"/>
  <c r="R621" i="4"/>
  <c r="U621" i="4" s="1"/>
  <c r="P621" i="4"/>
  <c r="S621" i="4"/>
  <c r="P282" i="4"/>
  <c r="T282" i="4"/>
  <c r="R282" i="4"/>
  <c r="S282" i="4"/>
  <c r="P591" i="4"/>
  <c r="Q591" i="4" s="1"/>
  <c r="S591" i="4"/>
  <c r="T591" i="4"/>
  <c r="R591" i="4"/>
  <c r="U591" i="4" s="1"/>
  <c r="P15" i="4"/>
  <c r="S15" i="4"/>
  <c r="U15" i="4"/>
  <c r="U913" i="4"/>
  <c r="S913" i="4"/>
  <c r="K1535" i="11"/>
  <c r="R1738" i="4"/>
  <c r="U1738" i="4" s="1"/>
  <c r="T1738" i="4"/>
  <c r="P1738" i="4"/>
  <c r="Q1738" i="4" s="1"/>
  <c r="S1738" i="4"/>
  <c r="T616" i="4"/>
  <c r="P616" i="4"/>
  <c r="S616" i="4"/>
  <c r="R616" i="4"/>
  <c r="U616" i="4" s="1"/>
  <c r="R406" i="4"/>
  <c r="T406" i="4"/>
  <c r="P406" i="4"/>
  <c r="S406" i="4"/>
  <c r="P265" i="4"/>
  <c r="R265" i="4"/>
  <c r="T265" i="4"/>
  <c r="S265" i="4"/>
  <c r="P631" i="4"/>
  <c r="T631" i="4"/>
  <c r="S631" i="4"/>
  <c r="P220" i="4"/>
  <c r="U220" i="4"/>
  <c r="S220" i="4"/>
  <c r="R1416" i="4"/>
  <c r="U1416" i="4" s="1"/>
  <c r="T1416" i="4"/>
  <c r="S1416" i="4"/>
  <c r="P1416" i="4"/>
  <c r="Q1416" i="4" s="1"/>
  <c r="T1079" i="4"/>
  <c r="S1079" i="4"/>
  <c r="P1079" i="4"/>
  <c r="R1079" i="4"/>
  <c r="U1079" i="4" s="1"/>
  <c r="T1367" i="4"/>
  <c r="R1367" i="4"/>
  <c r="U1367" i="4" s="1"/>
  <c r="P1367" i="4"/>
  <c r="Q1367" i="4" s="1"/>
  <c r="S1367" i="4"/>
  <c r="T1232" i="4"/>
  <c r="S1232" i="4"/>
  <c r="P1232" i="4"/>
  <c r="Q1232" i="4" s="1"/>
  <c r="P74" i="4"/>
  <c r="Q74" i="4" s="1"/>
  <c r="R74" i="4"/>
  <c r="U74" i="4" s="1"/>
  <c r="S74" i="4"/>
  <c r="T74" i="4"/>
  <c r="P1525" i="4"/>
  <c r="Q1525" i="4" s="1"/>
  <c r="R1525" i="4"/>
  <c r="U1525" i="4" s="1"/>
  <c r="T1525" i="4"/>
  <c r="S1525" i="4"/>
  <c r="P1165" i="4"/>
  <c r="R1165" i="4"/>
  <c r="U1165" i="4" s="1"/>
  <c r="T1165" i="4"/>
  <c r="S1165" i="4"/>
  <c r="R1221" i="4"/>
  <c r="U1221" i="4" s="1"/>
  <c r="R1219" i="4"/>
  <c r="U1219" i="4" s="1"/>
  <c r="R1220" i="4"/>
  <c r="U1220" i="4" s="1"/>
  <c r="C1220" i="4" s="1"/>
  <c r="U878" i="4"/>
  <c r="S878" i="4"/>
  <c r="R444" i="4"/>
  <c r="R1710" i="4"/>
  <c r="U1710" i="4" s="1"/>
  <c r="R1127" i="4"/>
  <c r="U1127" i="4" s="1"/>
  <c r="C1127" i="4" s="1"/>
  <c r="R806" i="4"/>
  <c r="U806" i="4" s="1"/>
  <c r="R1305" i="4"/>
  <c r="U1305" i="4" s="1"/>
  <c r="R1225" i="4"/>
  <c r="U1225" i="4" s="1"/>
  <c r="R1067" i="4"/>
  <c r="U1067" i="4" s="1"/>
  <c r="R1215" i="4"/>
  <c r="U1215" i="4" s="1"/>
  <c r="R1348" i="4"/>
  <c r="U1348" i="4" s="1"/>
  <c r="R1040" i="4"/>
  <c r="U1040" i="4" s="1"/>
  <c r="R343" i="4"/>
  <c r="U343" i="4" s="1"/>
  <c r="C343" i="4" s="1"/>
  <c r="R1709" i="4"/>
  <c r="U1709" i="4" s="1"/>
  <c r="R1191" i="4"/>
  <c r="U1191" i="4" s="1"/>
  <c r="C1191" i="4" s="1"/>
  <c r="R67" i="4"/>
  <c r="U67" i="4" s="1"/>
  <c r="R1126" i="4"/>
  <c r="U1126" i="4" s="1"/>
  <c r="R1385" i="4"/>
  <c r="U1385" i="4" s="1"/>
  <c r="C1385" i="4" s="1"/>
  <c r="R1632" i="4"/>
  <c r="U1632" i="4" s="1"/>
  <c r="R908" i="4"/>
  <c r="U908" i="4" s="1"/>
  <c r="R830" i="4"/>
  <c r="U830" i="4" s="1"/>
  <c r="R1128" i="4"/>
  <c r="U1128" i="4" s="1"/>
  <c r="R379" i="4"/>
  <c r="U379" i="4" s="1"/>
  <c r="C379" i="4" s="1"/>
  <c r="R1212" i="4"/>
  <c r="U1212" i="4" s="1"/>
  <c r="R51" i="4"/>
  <c r="R272" i="4"/>
  <c r="R1724" i="4"/>
  <c r="U1724" i="4" s="1"/>
  <c r="R1686" i="4"/>
  <c r="U1686" i="4" s="1"/>
  <c r="R641" i="4"/>
  <c r="U641" i="4" s="1"/>
  <c r="C641" i="4" s="1"/>
  <c r="R1726" i="4"/>
  <c r="U1726" i="4" s="1"/>
  <c r="C1726" i="4" s="1"/>
  <c r="R90" i="4"/>
  <c r="R1596" i="4"/>
  <c r="U1596" i="4" s="1"/>
  <c r="R341" i="4"/>
  <c r="U341" i="4" s="1"/>
  <c r="R1016" i="4"/>
  <c r="U1016" i="4" s="1"/>
  <c r="R930" i="4"/>
  <c r="U930" i="4" s="1"/>
  <c r="C930" i="4" s="1"/>
  <c r="R92" i="4"/>
  <c r="R1562" i="4"/>
  <c r="U1562" i="4" s="1"/>
  <c r="C1562" i="4" s="1"/>
  <c r="R886" i="4"/>
  <c r="U886" i="4" s="1"/>
  <c r="C886" i="4" s="1"/>
  <c r="R1384" i="4"/>
  <c r="U1384" i="4" s="1"/>
  <c r="R266" i="4"/>
  <c r="R542" i="4"/>
  <c r="U542" i="4" s="1"/>
  <c r="R1068" i="4"/>
  <c r="U1068" i="4" s="1"/>
  <c r="R1617" i="4"/>
  <c r="U1617" i="4" s="1"/>
  <c r="R1595" i="4"/>
  <c r="U1595" i="4" s="1"/>
  <c r="R1162" i="4"/>
  <c r="U1162" i="4" s="1"/>
  <c r="R968" i="4"/>
  <c r="U968" i="4" s="1"/>
  <c r="R1469" i="4"/>
  <c r="U1469" i="4" s="1"/>
  <c r="R1634" i="4"/>
  <c r="U1634" i="4" s="1"/>
  <c r="R91" i="4"/>
  <c r="R1337" i="4"/>
  <c r="U1337" i="4" s="1"/>
  <c r="R1303" i="4"/>
  <c r="U1303" i="4" s="1"/>
  <c r="L1379" i="11" a="1"/>
  <c r="L1379" i="11" s="1"/>
  <c r="T641" i="4"/>
  <c r="U1507" i="4"/>
  <c r="U1211" i="4"/>
  <c r="S1641" i="4"/>
  <c r="U1641" i="4"/>
  <c r="U1619" i="4"/>
  <c r="U1425" i="4"/>
  <c r="S1425" i="4"/>
  <c r="U1560" i="4"/>
  <c r="U532" i="4"/>
  <c r="U511" i="4"/>
  <c r="C511" i="4" s="1"/>
  <c r="U510" i="4"/>
  <c r="U1297" i="4"/>
  <c r="S1613" i="4"/>
  <c r="U1613" i="4"/>
  <c r="S1445" i="4"/>
  <c r="U1445" i="4"/>
  <c r="S1538" i="4"/>
  <c r="S1402" i="4"/>
  <c r="U1402" i="4"/>
  <c r="U1001" i="4"/>
  <c r="S1001" i="4"/>
  <c r="S1662" i="4"/>
  <c r="S1534" i="4"/>
  <c r="U1486" i="4"/>
  <c r="S1486" i="4"/>
  <c r="S1133" i="4"/>
  <c r="S510" i="4"/>
  <c r="S526" i="4"/>
  <c r="U565" i="4"/>
  <c r="S565" i="4"/>
  <c r="U814" i="4"/>
  <c r="S814" i="4"/>
  <c r="S876" i="4"/>
  <c r="S468" i="4"/>
  <c r="U468" i="4"/>
  <c r="U994" i="4"/>
  <c r="S994" i="4"/>
  <c r="S1136" i="4"/>
  <c r="S1221" i="4"/>
  <c r="S1289" i="4"/>
  <c r="U1343" i="4"/>
  <c r="S1343" i="4"/>
  <c r="U1438" i="4"/>
  <c r="S1438" i="4"/>
  <c r="S1509" i="4"/>
  <c r="U1509" i="4"/>
  <c r="U1558" i="4"/>
  <c r="S1558" i="4"/>
  <c r="S1609" i="4"/>
  <c r="U1609" i="4"/>
  <c r="S607" i="4"/>
  <c r="U607" i="4"/>
  <c r="S810" i="4"/>
  <c r="S868" i="4"/>
  <c r="U944" i="4"/>
  <c r="S944" i="4"/>
  <c r="U1035" i="4"/>
  <c r="S1035" i="4"/>
  <c r="S1134" i="4"/>
  <c r="S1287" i="4"/>
  <c r="U1483" i="4"/>
  <c r="S1483" i="4"/>
  <c r="S1537" i="4"/>
  <c r="U1537" i="4"/>
  <c r="S1661" i="4"/>
  <c r="U1736" i="4"/>
  <c r="S1736" i="4"/>
  <c r="S518" i="4"/>
  <c r="S534" i="4"/>
  <c r="S823" i="4"/>
  <c r="U823" i="4"/>
  <c r="S881" i="4"/>
  <c r="U1004" i="4"/>
  <c r="S1004" i="4"/>
  <c r="S1074" i="4"/>
  <c r="S1158" i="4"/>
  <c r="S1247" i="4"/>
  <c r="U1247" i="4"/>
  <c r="U1299" i="4"/>
  <c r="S1299" i="4"/>
  <c r="U1380" i="4"/>
  <c r="S1380" i="4"/>
  <c r="S1507" i="4"/>
  <c r="S1579" i="4"/>
  <c r="U1579" i="4"/>
  <c r="S1446" i="4"/>
  <c r="U1446" i="4"/>
  <c r="S660" i="4"/>
  <c r="S879" i="4"/>
  <c r="U1002" i="4"/>
  <c r="C1002" i="4" s="1"/>
  <c r="U1136" i="4"/>
  <c r="T110" i="4"/>
  <c r="P110" i="4"/>
  <c r="R110" i="4"/>
  <c r="U110" i="4" s="1"/>
  <c r="S110" i="4"/>
  <c r="P497" i="4"/>
  <c r="Q497" i="4" s="1"/>
  <c r="T497" i="4"/>
  <c r="S497" i="4"/>
  <c r="T1635" i="4"/>
  <c r="R1635" i="4"/>
  <c r="U1635" i="4" s="1"/>
  <c r="P1635" i="4"/>
  <c r="S1635" i="4"/>
  <c r="P326" i="4"/>
  <c r="R326" i="4"/>
  <c r="T326" i="4"/>
  <c r="S326" i="4"/>
  <c r="R1080" i="4"/>
  <c r="U1080" i="4" s="1"/>
  <c r="T1080" i="4"/>
  <c r="S1080" i="4"/>
  <c r="P1080" i="4"/>
  <c r="T119" i="4"/>
  <c r="P119" i="4"/>
  <c r="S119" i="4"/>
  <c r="T245" i="4"/>
  <c r="R245" i="4"/>
  <c r="U245" i="4" s="1"/>
  <c r="P245" i="4"/>
  <c r="S245" i="4"/>
  <c r="R397" i="4"/>
  <c r="P397" i="4"/>
  <c r="T397" i="4"/>
  <c r="S397" i="4"/>
  <c r="P154" i="4"/>
  <c r="T154" i="4"/>
  <c r="R154" i="4"/>
  <c r="S154" i="4"/>
  <c r="T890" i="4"/>
  <c r="S890" i="4"/>
  <c r="P890" i="4"/>
  <c r="Q890" i="4" s="1"/>
  <c r="R159" i="4"/>
  <c r="T159" i="4"/>
  <c r="P159" i="4"/>
  <c r="S159" i="4"/>
  <c r="P1140" i="4"/>
  <c r="R1140" i="4"/>
  <c r="U1140" i="4" s="1"/>
  <c r="T1140" i="4"/>
  <c r="S1140" i="4"/>
  <c r="P281" i="4"/>
  <c r="T281" i="4"/>
  <c r="S281" i="4"/>
  <c r="R613" i="4"/>
  <c r="U613" i="4" s="1"/>
  <c r="T613" i="4"/>
  <c r="S613" i="4"/>
  <c r="P613" i="4"/>
  <c r="Q613" i="4" s="1"/>
  <c r="T950" i="4"/>
  <c r="P950" i="4"/>
  <c r="S950" i="4"/>
  <c r="R950" i="4"/>
  <c r="U950" i="4" s="1"/>
  <c r="R1252" i="4"/>
  <c r="U1252" i="4" s="1"/>
  <c r="T1252" i="4"/>
  <c r="P1252" i="4"/>
  <c r="Q1252" i="4" s="1"/>
  <c r="S1252" i="4"/>
  <c r="R193" i="4"/>
  <c r="T193" i="4"/>
  <c r="P193" i="4"/>
  <c r="S193" i="4"/>
  <c r="P1307" i="4"/>
  <c r="Q1307" i="4" s="1"/>
  <c r="S1307" i="4"/>
  <c r="T817" i="4"/>
  <c r="R817" i="4"/>
  <c r="U817" i="4" s="1"/>
  <c r="P817" i="4"/>
  <c r="Q817" i="4" s="1"/>
  <c r="S817" i="4"/>
  <c r="T109" i="4"/>
  <c r="P109" i="4"/>
  <c r="S109" i="4"/>
  <c r="R109" i="4"/>
  <c r="U109" i="4" s="1"/>
  <c r="P1065" i="4"/>
  <c r="Q1065" i="4" s="1"/>
  <c r="R1065" i="4"/>
  <c r="U1065" i="4" s="1"/>
  <c r="T1065" i="4"/>
  <c r="S1065" i="4"/>
  <c r="T952" i="4"/>
  <c r="P952" i="4"/>
  <c r="Q952" i="4" s="1"/>
  <c r="R952" i="4"/>
  <c r="U952" i="4" s="1"/>
  <c r="S952" i="4"/>
  <c r="T1290" i="4"/>
  <c r="P1290" i="4"/>
  <c r="Q1290" i="4" s="1"/>
  <c r="S1290" i="4"/>
  <c r="R1290" i="4"/>
  <c r="U1290" i="4" s="1"/>
  <c r="T205" i="4"/>
  <c r="P205" i="4"/>
  <c r="S205" i="4"/>
  <c r="R1733" i="4"/>
  <c r="U1733" i="4" s="1"/>
  <c r="T1733" i="4"/>
  <c r="S1733" i="4"/>
  <c r="P1733" i="4"/>
  <c r="P198" i="4"/>
  <c r="T198" i="4"/>
  <c r="S198" i="4"/>
  <c r="P378" i="4"/>
  <c r="R378" i="4"/>
  <c r="U378" i="4" s="1"/>
  <c r="S378" i="4"/>
  <c r="T378" i="4"/>
  <c r="P87" i="4"/>
  <c r="S87" i="4"/>
  <c r="R87" i="4"/>
  <c r="T87" i="4"/>
  <c r="R398" i="4"/>
  <c r="T398" i="4"/>
  <c r="S398" i="4"/>
  <c r="P398" i="4"/>
  <c r="R217" i="4"/>
  <c r="T217" i="4"/>
  <c r="P217" i="4"/>
  <c r="G217" i="4"/>
  <c r="P1420" i="4"/>
  <c r="Q1420" i="4" s="1"/>
  <c r="S1420" i="4"/>
  <c r="T1018" i="4"/>
  <c r="R1018" i="4"/>
  <c r="U1018" i="4" s="1"/>
  <c r="P1018" i="4"/>
  <c r="S1018" i="4"/>
  <c r="P1038" i="4"/>
  <c r="Q1038" i="4" s="1"/>
  <c r="R1038" i="4"/>
  <c r="U1038" i="4" s="1"/>
  <c r="T1038" i="4"/>
  <c r="S1038" i="4"/>
  <c r="P1193" i="4"/>
  <c r="Q1193" i="4" s="1"/>
  <c r="R1193" i="4"/>
  <c r="U1193" i="4" s="1"/>
  <c r="S1193" i="4"/>
  <c r="T1193" i="4"/>
  <c r="T838" i="4"/>
  <c r="P838" i="4"/>
  <c r="Q838" i="4" s="1"/>
  <c r="S838" i="4"/>
  <c r="R838" i="4"/>
  <c r="U838" i="4" s="1"/>
  <c r="P371" i="4"/>
  <c r="R371" i="4"/>
  <c r="S371" i="4"/>
  <c r="T371" i="4"/>
  <c r="T232" i="4"/>
  <c r="R232" i="4"/>
  <c r="P232" i="4"/>
  <c r="S232" i="4"/>
  <c r="T1423" i="4"/>
  <c r="R1423" i="4"/>
  <c r="U1423" i="4" s="1"/>
  <c r="P1423" i="4"/>
  <c r="Q1423" i="4" s="1"/>
  <c r="S1423" i="4"/>
  <c r="P1708" i="4"/>
  <c r="T1708" i="4"/>
  <c r="S1708" i="4"/>
  <c r="R1708" i="4"/>
  <c r="U1708" i="4" s="1"/>
  <c r="P257" i="4"/>
  <c r="T257" i="4"/>
  <c r="S257" i="4"/>
  <c r="R1417" i="4"/>
  <c r="U1417" i="4" s="1"/>
  <c r="P1417" i="4"/>
  <c r="T1417" i="4"/>
  <c r="S1417" i="4"/>
  <c r="R325" i="4"/>
  <c r="P325" i="4"/>
  <c r="T325" i="4"/>
  <c r="S325" i="4"/>
  <c r="P194" i="4"/>
  <c r="U194" i="4"/>
  <c r="S194" i="4"/>
  <c r="T1226" i="4"/>
  <c r="P1226" i="4"/>
  <c r="S1226" i="4"/>
  <c r="R1226" i="4"/>
  <c r="U1226" i="4" s="1"/>
  <c r="R622" i="4"/>
  <c r="U622" i="4" s="1"/>
  <c r="P622" i="4"/>
  <c r="T622" i="4"/>
  <c r="S622" i="4"/>
  <c r="P123" i="4"/>
  <c r="T123" i="4"/>
  <c r="S123" i="4"/>
  <c r="R442" i="4"/>
  <c r="T442" i="4"/>
  <c r="S442" i="4"/>
  <c r="P442" i="4"/>
  <c r="P973" i="4"/>
  <c r="Q973" i="4" s="1"/>
  <c r="T973" i="4"/>
  <c r="R973" i="4"/>
  <c r="U973" i="4" s="1"/>
  <c r="S973" i="4"/>
  <c r="P402" i="4"/>
  <c r="U402" i="4"/>
  <c r="S402" i="4"/>
  <c r="R1269" i="4"/>
  <c r="U1269" i="4" s="1"/>
  <c r="T1269" i="4"/>
  <c r="P1269" i="4"/>
  <c r="Q1269" i="4" s="1"/>
  <c r="S1269" i="4"/>
  <c r="P457" i="4"/>
  <c r="Q457" i="4" s="1"/>
  <c r="T457" i="4"/>
  <c r="R457" i="4"/>
  <c r="U457" i="4" s="1"/>
  <c r="S457" i="4"/>
  <c r="P1142" i="4"/>
  <c r="Q1142" i="4" s="1"/>
  <c r="S1142" i="4"/>
  <c r="T1458" i="4"/>
  <c r="P1458" i="4"/>
  <c r="R1458" i="4"/>
  <c r="U1458" i="4" s="1"/>
  <c r="S1458" i="4"/>
  <c r="R225" i="4"/>
  <c r="P225" i="4"/>
  <c r="T225" i="4"/>
  <c r="S225" i="4"/>
  <c r="T839" i="4"/>
  <c r="R839" i="4"/>
  <c r="U839" i="4" s="1"/>
  <c r="P839" i="4"/>
  <c r="S839" i="4"/>
  <c r="P84" i="4"/>
  <c r="S84" i="4"/>
  <c r="R84" i="4"/>
  <c r="T84" i="4"/>
  <c r="T255" i="4"/>
  <c r="P255" i="4"/>
  <c r="S255" i="4"/>
  <c r="P1229" i="4"/>
  <c r="Q1229" i="4" s="1"/>
  <c r="S1229" i="4"/>
  <c r="R614" i="4"/>
  <c r="U614" i="4" s="1"/>
  <c r="T614" i="4"/>
  <c r="S614" i="4"/>
  <c r="P614" i="4"/>
  <c r="R1598" i="4"/>
  <c r="U1598" i="4" s="1"/>
  <c r="T1598" i="4"/>
  <c r="P1598" i="4"/>
  <c r="Q1598" i="4" s="1"/>
  <c r="S1598" i="4"/>
  <c r="P207" i="4"/>
  <c r="T207" i="4"/>
  <c r="S207" i="4"/>
  <c r="T883" i="4"/>
  <c r="R883" i="4"/>
  <c r="U883" i="4" s="1"/>
  <c r="P883" i="4"/>
  <c r="Q883" i="4" s="1"/>
  <c r="S883" i="4"/>
  <c r="P203" i="4"/>
  <c r="R203" i="4"/>
  <c r="S203" i="4"/>
  <c r="R141" i="4"/>
  <c r="P141" i="4"/>
  <c r="T141" i="4"/>
  <c r="S141" i="4"/>
  <c r="P1347" i="4"/>
  <c r="R1347" i="4"/>
  <c r="U1347" i="4" s="1"/>
  <c r="T1347" i="4"/>
  <c r="S1347" i="4"/>
  <c r="R1741" i="4"/>
  <c r="U1741" i="4" s="1"/>
  <c r="P1741" i="4"/>
  <c r="T1741" i="4"/>
  <c r="S1741" i="4"/>
  <c r="P244" i="4"/>
  <c r="T244" i="4"/>
  <c r="R244" i="4"/>
  <c r="U244" i="4" s="1"/>
  <c r="S244" i="4"/>
  <c r="T176" i="4"/>
  <c r="P176" i="4"/>
  <c r="S176" i="4"/>
  <c r="P1468" i="4"/>
  <c r="T1468" i="4"/>
  <c r="R1468" i="4"/>
  <c r="U1468" i="4" s="1"/>
  <c r="S1468" i="4"/>
  <c r="R241" i="4"/>
  <c r="P241" i="4"/>
  <c r="T241" i="4"/>
  <c r="S241" i="4"/>
  <c r="T504" i="4"/>
  <c r="P504" i="4"/>
  <c r="Q504" i="4" s="1"/>
  <c r="R504" i="4"/>
  <c r="U504" i="4" s="1"/>
  <c r="S504" i="4"/>
  <c r="T246" i="4"/>
  <c r="R246" i="4"/>
  <c r="U246" i="4" s="1"/>
  <c r="P246" i="4"/>
  <c r="S246" i="4"/>
  <c r="P887" i="4"/>
  <c r="Q887" i="4" s="1"/>
  <c r="S887" i="4"/>
  <c r="R1740" i="4"/>
  <c r="U1740" i="4" s="1"/>
  <c r="T1740" i="4"/>
  <c r="P1740" i="4"/>
  <c r="S1740" i="4"/>
  <c r="R1459" i="4"/>
  <c r="U1459" i="4" s="1"/>
  <c r="P1459" i="4"/>
  <c r="S1459" i="4"/>
  <c r="T1459" i="4"/>
  <c r="P153" i="4"/>
  <c r="T153" i="4"/>
  <c r="S153" i="4"/>
  <c r="R1739" i="4"/>
  <c r="U1739" i="4" s="1"/>
  <c r="P1739" i="4"/>
  <c r="T1739" i="4"/>
  <c r="S1739" i="4"/>
  <c r="T187" i="4"/>
  <c r="P187" i="4"/>
  <c r="S187" i="4"/>
  <c r="R1731" i="4"/>
  <c r="U1731" i="4" s="1"/>
  <c r="P1731" i="4"/>
  <c r="Q1731" i="4" s="1"/>
  <c r="T1731" i="4"/>
  <c r="S1731" i="4"/>
  <c r="R342" i="4"/>
  <c r="U342" i="4" s="1"/>
  <c r="P342" i="4"/>
  <c r="S342" i="4"/>
  <c r="T342" i="4"/>
  <c r="T288" i="4"/>
  <c r="R288" i="4"/>
  <c r="P288" i="4"/>
  <c r="S288" i="4"/>
  <c r="P1565" i="4"/>
  <c r="Q1565" i="4" s="1"/>
  <c r="S1565" i="4"/>
  <c r="P188" i="4"/>
  <c r="U188" i="4"/>
  <c r="S188" i="4"/>
  <c r="R1658" i="4"/>
  <c r="U1658" i="4" s="1"/>
  <c r="P1658" i="4"/>
  <c r="T1658" i="4"/>
  <c r="S1658" i="4"/>
  <c r="R596" i="4"/>
  <c r="U596" i="4" s="1"/>
  <c r="P596" i="4"/>
  <c r="Q596" i="4" s="1"/>
  <c r="S596" i="4"/>
  <c r="T596" i="4"/>
  <c r="P208" i="4"/>
  <c r="T208" i="4"/>
  <c r="S208" i="4"/>
  <c r="P833" i="4"/>
  <c r="T833" i="4"/>
  <c r="R833" i="4"/>
  <c r="U833" i="4" s="1"/>
  <c r="S833" i="4"/>
  <c r="R1190" i="4"/>
  <c r="U1190" i="4" s="1"/>
  <c r="P1190" i="4"/>
  <c r="T1190" i="4"/>
  <c r="S1190" i="4"/>
  <c r="T1254" i="4"/>
  <c r="P1254" i="4"/>
  <c r="S1254" i="4"/>
  <c r="R1254" i="4"/>
  <c r="U1254" i="4" s="1"/>
  <c r="P1045" i="4"/>
  <c r="Q1045" i="4" s="1"/>
  <c r="T1045" i="4"/>
  <c r="S1045" i="4"/>
  <c r="R1045" i="4"/>
  <c r="U1045" i="4" s="1"/>
  <c r="R874" i="4"/>
  <c r="U874" i="4" s="1"/>
  <c r="P874" i="4"/>
  <c r="T874" i="4"/>
  <c r="S874" i="4"/>
  <c r="R1637" i="4"/>
  <c r="U1637" i="4" s="1"/>
  <c r="P1637" i="4"/>
  <c r="Q1637" i="4" s="1"/>
  <c r="S1637" i="4"/>
  <c r="T1637" i="4"/>
  <c r="T446" i="4"/>
  <c r="P446" i="4"/>
  <c r="S446" i="4"/>
  <c r="R53" i="4"/>
  <c r="S53" i="4"/>
  <c r="P53" i="4"/>
  <c r="T53" i="4"/>
  <c r="R819" i="4"/>
  <c r="U819" i="4" s="1"/>
  <c r="T819" i="4"/>
  <c r="P819" i="4"/>
  <c r="S819" i="4"/>
  <c r="T275" i="4"/>
  <c r="P275" i="4"/>
  <c r="R275" i="4"/>
  <c r="S275" i="4"/>
  <c r="P1561" i="4"/>
  <c r="Q1561" i="4" s="1"/>
  <c r="R1561" i="4"/>
  <c r="U1561" i="4" s="1"/>
  <c r="S1561" i="4"/>
  <c r="T1561" i="4"/>
  <c r="R1105" i="4"/>
  <c r="U1105" i="4" s="1"/>
  <c r="S1105" i="4"/>
  <c r="P1105" i="4"/>
  <c r="Q1105" i="4" s="1"/>
  <c r="T1105" i="4"/>
  <c r="T948" i="4"/>
  <c r="R948" i="4"/>
  <c r="U948" i="4" s="1"/>
  <c r="P948" i="4"/>
  <c r="S948" i="4"/>
  <c r="T1336" i="4"/>
  <c r="R1336" i="4"/>
  <c r="U1336" i="4" s="1"/>
  <c r="P1336" i="4"/>
  <c r="S1336" i="4"/>
  <c r="P280" i="4"/>
  <c r="S280" i="4"/>
  <c r="U280" i="4"/>
  <c r="R458" i="4"/>
  <c r="U458" i="4" s="1"/>
  <c r="T458" i="4"/>
  <c r="S458" i="4"/>
  <c r="P458" i="4"/>
  <c r="R1656" i="4"/>
  <c r="U1656" i="4" s="1"/>
  <c r="T1656" i="4"/>
  <c r="P1656" i="4"/>
  <c r="S1656" i="4"/>
  <c r="R592" i="4"/>
  <c r="U592" i="4" s="1"/>
  <c r="T592" i="4"/>
  <c r="S592" i="4"/>
  <c r="P592" i="4"/>
  <c r="R928" i="4"/>
  <c r="U928" i="4" s="1"/>
  <c r="P928" i="4"/>
  <c r="Q928" i="4" s="1"/>
  <c r="T928" i="4"/>
  <c r="S928" i="4"/>
  <c r="P72" i="4"/>
  <c r="T72" i="4"/>
  <c r="R72" i="4"/>
  <c r="S72" i="4"/>
  <c r="T69" i="4"/>
  <c r="S69" i="4"/>
  <c r="P69" i="4"/>
  <c r="R69" i="4"/>
  <c r="U69" i="4" s="1"/>
  <c r="P99" i="4"/>
  <c r="S99" i="4"/>
  <c r="T99" i="4"/>
  <c r="L567" i="11" a="1"/>
  <c r="L567" i="11" s="1"/>
  <c r="S566" i="4"/>
  <c r="U566" i="4"/>
  <c r="T617" i="4"/>
  <c r="R617" i="4"/>
  <c r="U617" i="4" s="1"/>
  <c r="P617" i="4"/>
  <c r="Q617" i="4" s="1"/>
  <c r="S617" i="4"/>
  <c r="R1563" i="4"/>
  <c r="U1563" i="4" s="1"/>
  <c r="S1563" i="4"/>
  <c r="T1563" i="4"/>
  <c r="P1563" i="4"/>
  <c r="T1230" i="4"/>
  <c r="S1230" i="4"/>
  <c r="R1230" i="4"/>
  <c r="U1230" i="4" s="1"/>
  <c r="P1230" i="4"/>
  <c r="Q1230" i="4" s="1"/>
  <c r="P234" i="4"/>
  <c r="R234" i="4"/>
  <c r="T234" i="4"/>
  <c r="S234" i="4"/>
  <c r="P118" i="4"/>
  <c r="T118" i="4"/>
  <c r="S118" i="4"/>
  <c r="T593" i="4"/>
  <c r="R593" i="4"/>
  <c r="U593" i="4" s="1"/>
  <c r="P593" i="4"/>
  <c r="S593" i="4"/>
  <c r="R1351" i="4"/>
  <c r="U1351" i="4" s="1"/>
  <c r="S1351" i="4"/>
  <c r="P1351" i="4"/>
  <c r="Q1351" i="4" s="1"/>
  <c r="T1351" i="4"/>
  <c r="P684" i="4"/>
  <c r="T684" i="4"/>
  <c r="S684" i="4"/>
  <c r="P1383" i="4"/>
  <c r="R1383" i="4"/>
  <c r="U1383" i="4" s="1"/>
  <c r="T1383" i="4"/>
  <c r="S1383" i="4"/>
  <c r="P935" i="4"/>
  <c r="Q935" i="4" s="1"/>
  <c r="R935" i="4"/>
  <c r="U935" i="4" s="1"/>
  <c r="T935" i="4"/>
  <c r="S935" i="4"/>
  <c r="P1732" i="4"/>
  <c r="T1732" i="4"/>
  <c r="S1732" i="4"/>
  <c r="R1732" i="4"/>
  <c r="U1732" i="4" s="1"/>
  <c r="P404" i="4"/>
  <c r="R404" i="4"/>
  <c r="S404" i="4"/>
  <c r="P178" i="4"/>
  <c r="U178" i="4"/>
  <c r="S178" i="4"/>
  <c r="T1068" i="4"/>
  <c r="T1562" i="4"/>
  <c r="T968" i="4"/>
  <c r="T1469" i="4"/>
  <c r="T1212" i="4"/>
  <c r="T1692" i="4"/>
  <c r="T1126" i="4"/>
  <c r="T272" i="4"/>
  <c r="T1710" i="4"/>
  <c r="T91" i="4"/>
  <c r="T1337" i="4"/>
  <c r="T1632" i="4"/>
  <c r="T806" i="4"/>
  <c r="T1596" i="4"/>
  <c r="T379" i="4"/>
  <c r="T542" i="4"/>
  <c r="T1264" i="4"/>
  <c r="T1016" i="4"/>
  <c r="T1040" i="4"/>
  <c r="T70" i="4"/>
  <c r="T343" i="4"/>
  <c r="T930" i="4"/>
  <c r="T1078" i="4"/>
  <c r="T1686" i="4"/>
  <c r="T1726" i="4"/>
  <c r="T1303" i="4"/>
  <c r="T1067" i="4"/>
  <c r="T1617" i="4"/>
  <c r="T1215" i="4"/>
  <c r="T1384" i="4"/>
  <c r="T266" i="4"/>
  <c r="T411" i="4"/>
  <c r="T67" i="4"/>
  <c r="T459" i="4"/>
  <c r="T1634" i="4"/>
  <c r="T1685" i="4"/>
  <c r="T908" i="4"/>
  <c r="T1127" i="4"/>
  <c r="T90" i="4"/>
  <c r="T1128" i="4"/>
  <c r="T1017" i="4"/>
  <c r="T1305" i="4"/>
  <c r="T341" i="4"/>
  <c r="T1225" i="4"/>
  <c r="T444" i="4"/>
  <c r="T1724" i="4"/>
  <c r="T1385" i="4"/>
  <c r="T886" i="4"/>
  <c r="T1670" i="4"/>
  <c r="T441" i="4"/>
  <c r="T1348" i="4"/>
  <c r="T51" i="4"/>
  <c r="T830" i="4"/>
  <c r="R70" i="4"/>
  <c r="U70" i="4" s="1"/>
  <c r="C70" i="4" s="1"/>
  <c r="R1017" i="4"/>
  <c r="U1017" i="4" s="1"/>
  <c r="U847" i="4"/>
  <c r="S847" i="4"/>
  <c r="U1662" i="4"/>
  <c r="U1320" i="4"/>
  <c r="U1501" i="4"/>
  <c r="S1501" i="4"/>
  <c r="S937" i="4"/>
  <c r="U937" i="4"/>
  <c r="U1430" i="4"/>
  <c r="C1430" i="4" s="1"/>
  <c r="U1345" i="4"/>
  <c r="U1587" i="4"/>
  <c r="U1524" i="4"/>
  <c r="U509" i="4"/>
  <c r="S509" i="4"/>
  <c r="U514" i="4"/>
  <c r="C514" i="4" s="1"/>
  <c r="U516" i="4"/>
  <c r="U526" i="4"/>
  <c r="U1134" i="4"/>
  <c r="U564" i="4"/>
  <c r="S927" i="4"/>
  <c r="S1644" i="4"/>
  <c r="S1434" i="4"/>
  <c r="U1412" i="4"/>
  <c r="S1412" i="4"/>
  <c r="U1328" i="4"/>
  <c r="S1328" i="4"/>
  <c r="U1516" i="4"/>
  <c r="S1516" i="4"/>
  <c r="S1544" i="4"/>
  <c r="S1010" i="4"/>
  <c r="L62" i="12"/>
  <c r="R162" i="4" s="1"/>
  <c r="S1515" i="4"/>
  <c r="U1535" i="4"/>
  <c r="C1535" i="4" s="1"/>
  <c r="T619" i="4"/>
  <c r="P619" i="4"/>
  <c r="Q619" i="4" s="1"/>
  <c r="R619" i="4"/>
  <c r="U619" i="4" s="1"/>
  <c r="S619" i="4"/>
  <c r="P1499" i="4"/>
  <c r="Q1499" i="4" s="1"/>
  <c r="R1499" i="4"/>
  <c r="U1499" i="4" s="1"/>
  <c r="T1499" i="4"/>
  <c r="S1499" i="4"/>
  <c r="T1720" i="4"/>
  <c r="R1720" i="4"/>
  <c r="U1720" i="4" s="1"/>
  <c r="P1720" i="4"/>
  <c r="S1720" i="4"/>
  <c r="P598" i="4"/>
  <c r="Q598" i="4" s="1"/>
  <c r="S598" i="4"/>
  <c r="R598" i="4"/>
  <c r="U598" i="4" s="1"/>
  <c r="T598" i="4"/>
  <c r="T1657" i="4"/>
  <c r="R1657" i="4"/>
  <c r="U1657" i="4" s="1"/>
  <c r="P1657" i="4"/>
  <c r="S1657" i="4"/>
  <c r="T403" i="4"/>
  <c r="R403" i="4"/>
  <c r="P403" i="4"/>
  <c r="S403" i="4"/>
  <c r="P820" i="4"/>
  <c r="R820" i="4"/>
  <c r="U820" i="4" s="1"/>
  <c r="T820" i="4"/>
  <c r="S820" i="4"/>
  <c r="T381" i="4"/>
  <c r="P381" i="4"/>
  <c r="Q381" i="4" s="1"/>
  <c r="R381" i="4"/>
  <c r="U381" i="4" s="1"/>
  <c r="S381" i="4"/>
  <c r="T673" i="4"/>
  <c r="P673" i="4"/>
  <c r="R673" i="4"/>
  <c r="U673" i="4" s="1"/>
  <c r="S673" i="4"/>
  <c r="P920" i="4"/>
  <c r="R920" i="4"/>
  <c r="U920" i="4" s="1"/>
  <c r="T920" i="4"/>
  <c r="S920" i="4"/>
  <c r="P629" i="4"/>
  <c r="T629" i="4"/>
  <c r="S629" i="4"/>
  <c r="R1353" i="4"/>
  <c r="U1353" i="4" s="1"/>
  <c r="T1353" i="4"/>
  <c r="P1353" i="4"/>
  <c r="Q1353" i="4" s="1"/>
  <c r="S1353" i="4"/>
  <c r="P1265" i="4"/>
  <c r="T1265" i="4"/>
  <c r="R1265" i="4"/>
  <c r="U1265" i="4" s="1"/>
  <c r="S1265" i="4"/>
  <c r="T1081" i="4"/>
  <c r="P1081" i="4"/>
  <c r="R1081" i="4"/>
  <c r="U1081" i="4" s="1"/>
  <c r="S1081" i="4"/>
  <c r="T417" i="4"/>
  <c r="P417" i="4"/>
  <c r="R417" i="4"/>
  <c r="S417" i="4"/>
  <c r="T424" i="4"/>
  <c r="P424" i="4"/>
  <c r="Q424" i="4" s="1"/>
  <c r="R424" i="4"/>
  <c r="U424" i="4" s="1"/>
  <c r="S424" i="4"/>
  <c r="T52" i="4"/>
  <c r="R52" i="4"/>
  <c r="P52" i="4"/>
  <c r="S52" i="4"/>
  <c r="T185" i="4"/>
  <c r="P185" i="4"/>
  <c r="R185" i="4"/>
  <c r="S185" i="4"/>
  <c r="T1727" i="4"/>
  <c r="P1727" i="4"/>
  <c r="R1727" i="4"/>
  <c r="U1727" i="4" s="1"/>
  <c r="S1727" i="4"/>
  <c r="T1167" i="4"/>
  <c r="P1167" i="4"/>
  <c r="Q1167" i="4" s="1"/>
  <c r="S1167" i="4"/>
  <c r="T1107" i="4"/>
  <c r="R1107" i="4"/>
  <c r="U1107" i="4" s="1"/>
  <c r="P1107" i="4"/>
  <c r="S1107" i="4"/>
  <c r="R1408" i="4"/>
  <c r="U1408" i="4" s="1"/>
  <c r="P1408" i="4"/>
  <c r="S1408" i="4"/>
  <c r="T1408" i="4"/>
  <c r="T1419" i="4"/>
  <c r="P1419" i="4"/>
  <c r="R1419" i="4"/>
  <c r="U1419" i="4" s="1"/>
  <c r="S1419" i="4"/>
  <c r="T1291" i="4"/>
  <c r="P1291" i="4"/>
  <c r="R1291" i="4"/>
  <c r="U1291" i="4" s="1"/>
  <c r="S1291" i="4"/>
  <c r="R286" i="4"/>
  <c r="P286" i="4"/>
  <c r="T286" i="4"/>
  <c r="S286" i="4"/>
  <c r="T1253" i="4"/>
  <c r="R1253" i="4"/>
  <c r="U1253" i="4" s="1"/>
  <c r="P1253" i="4"/>
  <c r="S1253" i="4"/>
  <c r="P1145" i="4"/>
  <c r="Q1145" i="4" s="1"/>
  <c r="R1145" i="4"/>
  <c r="U1145" i="4" s="1"/>
  <c r="T1145" i="4"/>
  <c r="S1145" i="4"/>
  <c r="P204" i="4"/>
  <c r="R204" i="4"/>
  <c r="T204" i="4"/>
  <c r="S204" i="4"/>
  <c r="P643" i="4"/>
  <c r="Q643" i="4" s="1"/>
  <c r="T643" i="4"/>
  <c r="R643" i="4"/>
  <c r="U643" i="4" s="1"/>
  <c r="S643" i="4"/>
  <c r="T1694" i="4"/>
  <c r="R1694" i="4"/>
  <c r="U1694" i="4" s="1"/>
  <c r="P1694" i="4"/>
  <c r="S1694" i="4"/>
  <c r="R1389" i="4"/>
  <c r="U1389" i="4" s="1"/>
  <c r="P1389" i="4"/>
  <c r="Q1389" i="4" s="1"/>
  <c r="T1389" i="4"/>
  <c r="S1389" i="4"/>
  <c r="P1369" i="4"/>
  <c r="R1369" i="4"/>
  <c r="U1369" i="4" s="1"/>
  <c r="T1369" i="4"/>
  <c r="S1369" i="4"/>
  <c r="T624" i="4"/>
  <c r="P624" i="4"/>
  <c r="S624" i="4"/>
  <c r="T906" i="4"/>
  <c r="P906" i="4"/>
  <c r="Q906" i="4" s="1"/>
  <c r="R906" i="4"/>
  <c r="U906" i="4" s="1"/>
  <c r="S906" i="4"/>
  <c r="T949" i="4"/>
  <c r="R949" i="4"/>
  <c r="U949" i="4" s="1"/>
  <c r="P949" i="4"/>
  <c r="S949" i="4"/>
  <c r="R1015" i="4"/>
  <c r="U1015" i="4" s="1"/>
  <c r="P1015" i="4"/>
  <c r="Q1015" i="4" s="1"/>
  <c r="T1015" i="4"/>
  <c r="S1015" i="4"/>
  <c r="P157" i="4"/>
  <c r="R157" i="4"/>
  <c r="T157" i="4"/>
  <c r="S157" i="4"/>
  <c r="R1639" i="4"/>
  <c r="U1639" i="4" s="1"/>
  <c r="T1639" i="4"/>
  <c r="P1639" i="4"/>
  <c r="Q1639" i="4" s="1"/>
  <c r="S1639" i="4"/>
  <c r="R50" i="4"/>
  <c r="T50" i="4"/>
  <c r="S50" i="4"/>
  <c r="P50" i="4"/>
  <c r="T256" i="4"/>
  <c r="S256" i="4"/>
  <c r="P256" i="4"/>
  <c r="P86" i="4"/>
  <c r="S86" i="4"/>
  <c r="T86" i="4"/>
  <c r="R191" i="4"/>
  <c r="P191" i="4"/>
  <c r="T191" i="4"/>
  <c r="S191" i="4"/>
  <c r="T1374" i="4"/>
  <c r="P1374" i="4"/>
  <c r="S1374" i="4"/>
  <c r="T273" i="4"/>
  <c r="P273" i="4"/>
  <c r="R273" i="4"/>
  <c r="S273" i="4"/>
  <c r="P161" i="4"/>
  <c r="T161" i="4"/>
  <c r="S161" i="4"/>
  <c r="P1719" i="4"/>
  <c r="T1719" i="4"/>
  <c r="S1719" i="4"/>
  <c r="R1719" i="4"/>
  <c r="U1719" i="4" s="1"/>
  <c r="T1306" i="4"/>
  <c r="P1306" i="4"/>
  <c r="S1306" i="4"/>
  <c r="R1306" i="4"/>
  <c r="U1306" i="4" s="1"/>
  <c r="P805" i="4"/>
  <c r="T805" i="4"/>
  <c r="S805" i="4"/>
  <c r="R805" i="4"/>
  <c r="U805" i="4" s="1"/>
  <c r="R873" i="4"/>
  <c r="U873" i="4" s="1"/>
  <c r="T873" i="4"/>
  <c r="S873" i="4"/>
  <c r="P873" i="4"/>
  <c r="T182" i="4"/>
  <c r="P182" i="4"/>
  <c r="R182" i="4"/>
  <c r="S182" i="4"/>
  <c r="P818" i="4"/>
  <c r="R818" i="4"/>
  <c r="U818" i="4" s="1"/>
  <c r="S818" i="4"/>
  <c r="T818" i="4"/>
  <c r="P1139" i="4"/>
  <c r="R1139" i="4"/>
  <c r="U1139" i="4" s="1"/>
  <c r="S1139" i="4"/>
  <c r="T1139" i="4"/>
  <c r="R1616" i="4"/>
  <c r="U1616" i="4" s="1"/>
  <c r="T1616" i="4"/>
  <c r="P1616" i="4"/>
  <c r="S1616" i="4"/>
  <c r="S252" i="4"/>
  <c r="T252" i="4"/>
  <c r="P252" i="4"/>
  <c r="P104" i="4"/>
  <c r="R104" i="4"/>
  <c r="T104" i="4"/>
  <c r="C104" i="4"/>
  <c r="S104" i="4"/>
  <c r="R416" i="4"/>
  <c r="P416" i="4"/>
  <c r="T416" i="4"/>
  <c r="S416" i="4"/>
  <c r="P645" i="4"/>
  <c r="Q645" i="4" s="1"/>
  <c r="R645" i="4"/>
  <c r="U645" i="4" s="1"/>
  <c r="T645" i="4"/>
  <c r="S645" i="4"/>
  <c r="T145" i="4"/>
  <c r="P145" i="4"/>
  <c r="R145" i="4"/>
  <c r="S145" i="4"/>
  <c r="R1695" i="4"/>
  <c r="U1695" i="4" s="1"/>
  <c r="T1695" i="4"/>
  <c r="S1695" i="4"/>
  <c r="P1695" i="4"/>
  <c r="T1085" i="4"/>
  <c r="R1085" i="4"/>
  <c r="U1085" i="4" s="1"/>
  <c r="P1085" i="4"/>
  <c r="Q1085" i="4" s="1"/>
  <c r="S1085" i="4"/>
  <c r="T675" i="4"/>
  <c r="P675" i="4"/>
  <c r="Q675" i="4" s="1"/>
  <c r="S675" i="4"/>
  <c r="P929" i="4"/>
  <c r="R929" i="4"/>
  <c r="U929" i="4" s="1"/>
  <c r="T929" i="4"/>
  <c r="S929" i="4"/>
  <c r="P1410" i="4"/>
  <c r="Q1410" i="4" s="1"/>
  <c r="T1410" i="4"/>
  <c r="S1410" i="4"/>
  <c r="R872" i="4"/>
  <c r="U872" i="4" s="1"/>
  <c r="T872" i="4"/>
  <c r="P872" i="4"/>
  <c r="S872" i="4"/>
  <c r="R1188" i="4"/>
  <c r="U1188" i="4" s="1"/>
  <c r="P1188" i="4"/>
  <c r="Q1188" i="4" s="1"/>
  <c r="T1188" i="4"/>
  <c r="S1188" i="4"/>
  <c r="T151" i="4"/>
  <c r="P151" i="4"/>
  <c r="S151" i="4"/>
  <c r="R541" i="4"/>
  <c r="U541" i="4" s="1"/>
  <c r="P541" i="4"/>
  <c r="Q541" i="4" s="1"/>
  <c r="S541" i="4"/>
  <c r="T541" i="4"/>
  <c r="R226" i="4"/>
  <c r="T226" i="4"/>
  <c r="P226" i="4"/>
  <c r="S226" i="4"/>
  <c r="P1066" i="4"/>
  <c r="R1066" i="4"/>
  <c r="U1066" i="4" s="1"/>
  <c r="T1066" i="4"/>
  <c r="S1066" i="4"/>
  <c r="P248" i="4"/>
  <c r="Q248" i="4" s="1"/>
  <c r="R248" i="4"/>
  <c r="U248" i="4" s="1"/>
  <c r="T248" i="4"/>
  <c r="S248" i="4"/>
  <c r="P229" i="4"/>
  <c r="U229" i="4"/>
  <c r="S229" i="4"/>
  <c r="S1192" i="4"/>
  <c r="P1192" i="4"/>
  <c r="Q1192" i="4" s="1"/>
  <c r="P682" i="4"/>
  <c r="Q682" i="4" s="1"/>
  <c r="T682" i="4"/>
  <c r="S682" i="4"/>
  <c r="P199" i="4"/>
  <c r="R199" i="4"/>
  <c r="T199" i="4"/>
  <c r="S199" i="4"/>
  <c r="P1141" i="4"/>
  <c r="T1141" i="4"/>
  <c r="R1141" i="4"/>
  <c r="U1141" i="4" s="1"/>
  <c r="S1141" i="4"/>
  <c r="R1255" i="4"/>
  <c r="U1255" i="4" s="1"/>
  <c r="S1255" i="4"/>
  <c r="T1255" i="4"/>
  <c r="P1255" i="4"/>
  <c r="P376" i="4"/>
  <c r="Q376" i="4" s="1"/>
  <c r="S376" i="4"/>
  <c r="T376" i="4"/>
  <c r="R376" i="4"/>
  <c r="U376" i="4" s="1"/>
  <c r="R55" i="4"/>
  <c r="P55" i="4"/>
  <c r="S55" i="4"/>
  <c r="T55" i="4"/>
  <c r="P1717" i="4"/>
  <c r="Q1717" i="4" s="1"/>
  <c r="T1717" i="4"/>
  <c r="R1717" i="4"/>
  <c r="U1717" i="4" s="1"/>
  <c r="S1717" i="4"/>
  <c r="P235" i="4"/>
  <c r="R235" i="4"/>
  <c r="T235" i="4"/>
  <c r="S235" i="4"/>
  <c r="P615" i="4"/>
  <c r="T615" i="4"/>
  <c r="R615" i="4"/>
  <c r="U615" i="4" s="1"/>
  <c r="S615" i="4"/>
  <c r="P1655" i="4"/>
  <c r="Q1655" i="4" s="1"/>
  <c r="T1655" i="4"/>
  <c r="R1655" i="4"/>
  <c r="U1655" i="4" s="1"/>
  <c r="S1655" i="4"/>
  <c r="P399" i="4"/>
  <c r="T399" i="4"/>
  <c r="S399" i="4"/>
  <c r="R399" i="4"/>
  <c r="P842" i="4"/>
  <c r="Q842" i="4" s="1"/>
  <c r="S842" i="4"/>
  <c r="P1166" i="4"/>
  <c r="Q1166" i="4" s="1"/>
  <c r="T1166" i="4"/>
  <c r="R1166" i="4"/>
  <c r="U1166" i="4" s="1"/>
  <c r="S1166" i="4"/>
  <c r="P222" i="4"/>
  <c r="R222" i="4"/>
  <c r="T222" i="4"/>
  <c r="S222" i="4"/>
  <c r="R1043" i="4"/>
  <c r="U1043" i="4" s="1"/>
  <c r="T1043" i="4"/>
  <c r="S1043" i="4"/>
  <c r="P1043" i="4"/>
  <c r="Q1043" i="4" s="1"/>
  <c r="T1407" i="4"/>
  <c r="R1407" i="4"/>
  <c r="U1407" i="4" s="1"/>
  <c r="P1407" i="4"/>
  <c r="S1407" i="4"/>
  <c r="P113" i="4"/>
  <c r="S113" i="4"/>
  <c r="T1494" i="4"/>
  <c r="R1494" i="4"/>
  <c r="U1494" i="4" s="1"/>
  <c r="P1494" i="4"/>
  <c r="S1494" i="4"/>
  <c r="U1014" i="4"/>
  <c r="T868" i="4"/>
  <c r="P206" i="4"/>
  <c r="T206" i="4"/>
  <c r="S206" i="4"/>
  <c r="P1349" i="4"/>
  <c r="R1349" i="4"/>
  <c r="U1349" i="4" s="1"/>
  <c r="S1349" i="4"/>
  <c r="T1349" i="4"/>
  <c r="P345" i="4"/>
  <c r="Q345" i="4" s="1"/>
  <c r="S345" i="4"/>
  <c r="P212" i="4"/>
  <c r="R212" i="4"/>
  <c r="T212" i="4"/>
  <c r="S212" i="4"/>
  <c r="R840" i="4"/>
  <c r="U840" i="4" s="1"/>
  <c r="P840" i="4"/>
  <c r="T840" i="4"/>
  <c r="S840" i="4"/>
  <c r="R909" i="4"/>
  <c r="U909" i="4" s="1"/>
  <c r="T909" i="4"/>
  <c r="S909" i="4"/>
  <c r="P909" i="4"/>
  <c r="P580" i="4"/>
  <c r="R580" i="4"/>
  <c r="U580" i="4" s="1"/>
  <c r="T580" i="4"/>
  <c r="S580" i="4"/>
  <c r="P921" i="4"/>
  <c r="R921" i="4"/>
  <c r="U921" i="4" s="1"/>
  <c r="T921" i="4"/>
  <c r="S921" i="4"/>
  <c r="R1346" i="4"/>
  <c r="U1346" i="4" s="1"/>
  <c r="T1346" i="4"/>
  <c r="S1346" i="4"/>
  <c r="P1346" i="4"/>
  <c r="Q1346" i="4" s="1"/>
  <c r="R674" i="4"/>
  <c r="U674" i="4" s="1"/>
  <c r="T674" i="4"/>
  <c r="P674" i="4"/>
  <c r="S674" i="4"/>
  <c r="R560" i="4"/>
  <c r="U560" i="4" s="1"/>
  <c r="T560" i="4"/>
  <c r="P560" i="4"/>
  <c r="S560" i="4"/>
  <c r="R383" i="4"/>
  <c r="U383" i="4" s="1"/>
  <c r="T383" i="4"/>
  <c r="P383" i="4"/>
  <c r="Q383" i="4" s="1"/>
  <c r="S383" i="4"/>
  <c r="T124" i="4"/>
  <c r="P124" i="4"/>
  <c r="S124" i="4"/>
  <c r="R505" i="4"/>
  <c r="U505" i="4" s="1"/>
  <c r="P505" i="4"/>
  <c r="S505" i="4"/>
  <c r="T505" i="4"/>
  <c r="U1660" i="4"/>
  <c r="T1372" i="4"/>
  <c r="U1550" i="4"/>
  <c r="S1550" i="4"/>
  <c r="R1078" i="4"/>
  <c r="U1078" i="4" s="1"/>
  <c r="R411" i="4"/>
  <c r="R368" i="4"/>
  <c r="T1595" i="4"/>
  <c r="T1709" i="4"/>
  <c r="U1515" i="4"/>
  <c r="U1661" i="4"/>
  <c r="S462" i="4"/>
  <c r="U462" i="4"/>
  <c r="U1158" i="4"/>
  <c r="U1644" i="4"/>
  <c r="U1748" i="4"/>
  <c r="U927" i="4"/>
  <c r="U1434" i="4"/>
  <c r="U915" i="4"/>
  <c r="U519" i="4"/>
  <c r="C519" i="4" s="1"/>
  <c r="U534" i="4"/>
  <c r="U529" i="4"/>
  <c r="C529" i="4" s="1"/>
  <c r="U530" i="4"/>
  <c r="C530" i="4" s="1"/>
  <c r="U524" i="4"/>
  <c r="U1455" i="4"/>
  <c r="U1538" i="4"/>
  <c r="U879" i="4"/>
  <c r="U911" i="4" l="1"/>
  <c r="S292" i="4"/>
  <c r="S612" i="4"/>
  <c r="S384" i="4"/>
  <c r="U964" i="4"/>
  <c r="S1552" i="4"/>
  <c r="U1251" i="4"/>
  <c r="S1012" i="4"/>
  <c r="S917" i="4"/>
  <c r="S1424" i="4"/>
  <c r="U1281" i="4"/>
  <c r="C1281" i="4" s="1"/>
  <c r="U1397" i="4"/>
  <c r="C1397" i="4" s="1"/>
  <c r="S892" i="4"/>
  <c r="S1399" i="4"/>
  <c r="S1113" i="4"/>
  <c r="U1481" i="4"/>
  <c r="C1481" i="4" s="1"/>
  <c r="U900" i="4"/>
  <c r="S317" i="4"/>
  <c r="U389" i="4"/>
  <c r="C389" i="4" s="1"/>
  <c r="U1518" i="4"/>
  <c r="C1518" i="4" s="1"/>
  <c r="S1611" i="4"/>
  <c r="C1611" i="4" s="1"/>
  <c r="S1063" i="4"/>
  <c r="U1489" i="4"/>
  <c r="U898" i="4"/>
  <c r="C898" i="4" s="1"/>
  <c r="S916" i="4"/>
  <c r="C916" i="4" s="1"/>
  <c r="S1217" i="4"/>
  <c r="C1217" i="4" s="1"/>
  <c r="S856" i="4"/>
  <c r="S75" i="4"/>
  <c r="S1123" i="4"/>
  <c r="U1451" i="4"/>
  <c r="C1451" i="4" s="1"/>
  <c r="S1071" i="4"/>
  <c r="C1071" i="4" s="1"/>
  <c r="S1715" i="4"/>
  <c r="C1715" i="4" s="1"/>
  <c r="U572" i="4"/>
  <c r="S1234" i="4"/>
  <c r="C1234" i="4" s="1"/>
  <c r="S478" i="4"/>
  <c r="U48" i="4"/>
  <c r="S1745" i="4"/>
  <c r="C1745" i="4" s="1"/>
  <c r="S974" i="4"/>
  <c r="C974" i="4" s="1"/>
  <c r="U388" i="4"/>
  <c r="C388" i="4" s="1"/>
  <c r="U66" i="4"/>
  <c r="S550" i="4"/>
  <c r="C550" i="4" s="1"/>
  <c r="S1006" i="4"/>
  <c r="C1006" i="4" s="1"/>
  <c r="U1037" i="4"/>
  <c r="S1283" i="4"/>
  <c r="U893" i="4"/>
  <c r="C893" i="4" s="1"/>
  <c r="U387" i="4"/>
  <c r="C387" i="4" s="1"/>
  <c r="R4" i="4"/>
  <c r="S4" i="4" s="1"/>
  <c r="U570" i="4"/>
  <c r="C570" i="4" s="1"/>
  <c r="S1061" i="4"/>
  <c r="C1061" i="4" s="1"/>
  <c r="S904" i="4"/>
  <c r="C904" i="4" s="1"/>
  <c r="S1321" i="4"/>
  <c r="C1321" i="4" s="1"/>
  <c r="U1447" i="4"/>
  <c r="C1447" i="4" s="1"/>
  <c r="U797" i="4"/>
  <c r="C797" i="4" s="1"/>
  <c r="R1548" i="4"/>
  <c r="U1548" i="4" s="1"/>
  <c r="C1548" i="4" s="1"/>
  <c r="R1547" i="4"/>
  <c r="U1547" i="4" s="1"/>
  <c r="C1547" i="4" s="1"/>
  <c r="R1549" i="4"/>
  <c r="U1549" i="4" s="1"/>
  <c r="C1549" i="4" s="1"/>
  <c r="R1546" i="4"/>
  <c r="S669" i="4"/>
  <c r="R77" i="4"/>
  <c r="U77" i="4" s="1"/>
  <c r="C77" i="4" s="1"/>
  <c r="R76" i="4"/>
  <c r="R78" i="4"/>
  <c r="U78" i="4" s="1"/>
  <c r="R82" i="4"/>
  <c r="U82" i="4" s="1"/>
  <c r="C82" i="4" s="1"/>
  <c r="U895" i="4"/>
  <c r="C895" i="4" s="1"/>
  <c r="C583" i="4"/>
  <c r="C221" i="4"/>
  <c r="C584" i="4"/>
  <c r="U1743" i="4"/>
  <c r="S792" i="4"/>
  <c r="C792" i="4" s="1"/>
  <c r="U1444" i="4"/>
  <c r="C1444" i="4" s="1"/>
  <c r="S656" i="4"/>
  <c r="C656" i="4" s="1"/>
  <c r="U500" i="4"/>
  <c r="C500" i="4" s="1"/>
  <c r="S870" i="4"/>
  <c r="C870" i="4" s="1"/>
  <c r="S27" i="4"/>
  <c r="C27" i="4" s="1"/>
  <c r="S688" i="4"/>
  <c r="C688" i="4" s="1"/>
  <c r="C585" i="4"/>
  <c r="C633" i="4"/>
  <c r="U1394" i="4"/>
  <c r="C1394" i="4" s="1"/>
  <c r="R32" i="4"/>
  <c r="U32" i="4" s="1"/>
  <c r="C32" i="4" s="1"/>
  <c r="R59" i="4"/>
  <c r="R36" i="4"/>
  <c r="U36" i="4" s="1"/>
  <c r="C36" i="4" s="1"/>
  <c r="R1117" i="4"/>
  <c r="U1117" i="4" s="1"/>
  <c r="C1117" i="4" s="1"/>
  <c r="R1119" i="4"/>
  <c r="U1119" i="4" s="1"/>
  <c r="C1119" i="4" s="1"/>
  <c r="R1115" i="4"/>
  <c r="U1115" i="4" s="1"/>
  <c r="C1115" i="4" s="1"/>
  <c r="R1118" i="4"/>
  <c r="U1118" i="4" s="1"/>
  <c r="C1118" i="4" s="1"/>
  <c r="R1120" i="4"/>
  <c r="U1120" i="4" s="1"/>
  <c r="C1120" i="4" s="1"/>
  <c r="R1116" i="4"/>
  <c r="U1116" i="4" s="1"/>
  <c r="C1116" i="4" s="1"/>
  <c r="R1114" i="4"/>
  <c r="R28" i="4"/>
  <c r="U28" i="4" s="1"/>
  <c r="R35" i="4"/>
  <c r="U35" i="4" s="1"/>
  <c r="C35" i="4" s="1"/>
  <c r="R1049" i="4"/>
  <c r="U1049" i="4" s="1"/>
  <c r="C1049" i="4" s="1"/>
  <c r="R1052" i="4"/>
  <c r="U1052" i="4" s="1"/>
  <c r="R1051" i="4"/>
  <c r="U1051" i="4" s="1"/>
  <c r="C1051" i="4" s="1"/>
  <c r="R1053" i="4"/>
  <c r="U1053" i="4" s="1"/>
  <c r="C1053" i="4" s="1"/>
  <c r="R1048" i="4"/>
  <c r="U1048" i="4" s="1"/>
  <c r="C1048" i="4" s="1"/>
  <c r="R1050" i="4"/>
  <c r="U1050" i="4" s="1"/>
  <c r="C1050" i="4" s="1"/>
  <c r="R1047" i="4"/>
  <c r="R858" i="4"/>
  <c r="R859" i="4"/>
  <c r="U859" i="4" s="1"/>
  <c r="C859" i="4" s="1"/>
  <c r="R356" i="4"/>
  <c r="R254" i="4"/>
  <c r="U254" i="4" s="1"/>
  <c r="C254" i="4" s="1"/>
  <c r="R122" i="4"/>
  <c r="U122" i="4" s="1"/>
  <c r="C122" i="4" s="1"/>
  <c r="R120" i="4"/>
  <c r="U120" i="4" s="1"/>
  <c r="C120" i="4" s="1"/>
  <c r="R676" i="4"/>
  <c r="U676" i="4" s="1"/>
  <c r="C676" i="4" s="1"/>
  <c r="S1282" i="4"/>
  <c r="C1282" i="4" s="1"/>
  <c r="R679" i="4"/>
  <c r="U679" i="4" s="1"/>
  <c r="C679" i="4" s="1"/>
  <c r="U796" i="4"/>
  <c r="C796" i="4" s="1"/>
  <c r="U1393" i="4"/>
  <c r="C1393" i="4" s="1"/>
  <c r="R256" i="4"/>
  <c r="U256" i="4" s="1"/>
  <c r="C256" i="4" s="1"/>
  <c r="R253" i="4"/>
  <c r="U253" i="4" s="1"/>
  <c r="C253" i="4" s="1"/>
  <c r="R117" i="4"/>
  <c r="U117" i="4" s="1"/>
  <c r="C117" i="4" s="1"/>
  <c r="R124" i="4"/>
  <c r="U124" i="4" s="1"/>
  <c r="C124" i="4" s="1"/>
  <c r="R255" i="4"/>
  <c r="U255" i="4" s="1"/>
  <c r="C255" i="4" s="1"/>
  <c r="R257" i="4"/>
  <c r="U257" i="4" s="1"/>
  <c r="C257" i="4" s="1"/>
  <c r="R890" i="4"/>
  <c r="U890" i="4" s="1"/>
  <c r="C890" i="4" s="1"/>
  <c r="R1232" i="4"/>
  <c r="U1232" i="4" s="1"/>
  <c r="R258" i="4"/>
  <c r="U258" i="4" s="1"/>
  <c r="C258" i="4" s="1"/>
  <c r="R431" i="4"/>
  <c r="U431" i="4" s="1"/>
  <c r="C431" i="4" s="1"/>
  <c r="R1310" i="4"/>
  <c r="U1310" i="4" s="1"/>
  <c r="C1310" i="4" s="1"/>
  <c r="R252" i="4"/>
  <c r="U252" i="4" s="1"/>
  <c r="R119" i="4"/>
  <c r="U119" i="4" s="1"/>
  <c r="S1009" i="4"/>
  <c r="C1009" i="4" s="1"/>
  <c r="U609" i="4"/>
  <c r="C609" i="4" s="1"/>
  <c r="R1600" i="4"/>
  <c r="U1600" i="4" s="1"/>
  <c r="U896" i="4"/>
  <c r="C896" i="4" s="1"/>
  <c r="R1195" i="4"/>
  <c r="U1195" i="4" s="1"/>
  <c r="C1195" i="4" s="1"/>
  <c r="R1112" i="4"/>
  <c r="U1112" i="4" s="1"/>
  <c r="C1112" i="4" s="1"/>
  <c r="R123" i="4"/>
  <c r="U123" i="4" s="1"/>
  <c r="C123" i="4" s="1"/>
  <c r="R624" i="4"/>
  <c r="U624" i="4" s="1"/>
  <c r="C624" i="4" s="1"/>
  <c r="R548" i="4"/>
  <c r="U548" i="4" s="1"/>
  <c r="C548" i="4" s="1"/>
  <c r="R125" i="4"/>
  <c r="U125" i="4" s="1"/>
  <c r="C125" i="4" s="1"/>
  <c r="R1073" i="4"/>
  <c r="S502" i="4"/>
  <c r="C502" i="4" s="1"/>
  <c r="R1072" i="4"/>
  <c r="U1072" i="4" s="1"/>
  <c r="U1396" i="4"/>
  <c r="C1396" i="4" s="1"/>
  <c r="U795" i="4"/>
  <c r="C795" i="4" s="1"/>
  <c r="S1101" i="4"/>
  <c r="C1101" i="4" s="1"/>
  <c r="S1589" i="4"/>
  <c r="C1589" i="4" s="1"/>
  <c r="S924" i="4"/>
  <c r="C924" i="4" s="1"/>
  <c r="U1295" i="4"/>
  <c r="C1665" i="4"/>
  <c r="U798" i="4"/>
  <c r="S549" i="4"/>
  <c r="C549" i="4" s="1"/>
  <c r="U794" i="4"/>
  <c r="C794" i="4" s="1"/>
  <c r="U1392" i="4"/>
  <c r="C1392" i="4" s="1"/>
  <c r="S479" i="4"/>
  <c r="C479" i="4" s="1"/>
  <c r="C1020" i="4"/>
  <c r="R41" i="4"/>
  <c r="R38" i="4"/>
  <c r="U38" i="4" s="1"/>
  <c r="R30" i="4"/>
  <c r="U30" i="4" s="1"/>
  <c r="R29" i="4"/>
  <c r="U29" i="4" s="1"/>
  <c r="C29" i="4" s="1"/>
  <c r="R1572" i="4"/>
  <c r="U1572" i="4" s="1"/>
  <c r="C1572" i="4" s="1"/>
  <c r="R1576" i="4"/>
  <c r="U1576" i="4" s="1"/>
  <c r="C1576" i="4" s="1"/>
  <c r="R1570" i="4"/>
  <c r="R1573" i="4"/>
  <c r="U1573" i="4" s="1"/>
  <c r="C1573" i="4" s="1"/>
  <c r="R1571" i="4"/>
  <c r="U1571" i="4" s="1"/>
  <c r="C1571" i="4" s="1"/>
  <c r="R1575" i="4"/>
  <c r="U1575" i="4" s="1"/>
  <c r="C1575" i="4" s="1"/>
  <c r="R1574" i="4"/>
  <c r="U1574" i="4" s="1"/>
  <c r="C1574" i="4" s="1"/>
  <c r="R433" i="4"/>
  <c r="R435" i="4"/>
  <c r="U435" i="4" s="1"/>
  <c r="C435" i="4" s="1"/>
  <c r="R434" i="4"/>
  <c r="U434" i="4" s="1"/>
  <c r="C434" i="4" s="1"/>
  <c r="R437" i="4"/>
  <c r="U437" i="4" s="1"/>
  <c r="C437" i="4" s="1"/>
  <c r="R439" i="4"/>
  <c r="U439" i="4" s="1"/>
  <c r="C439" i="4" s="1"/>
  <c r="R436" i="4"/>
  <c r="U436" i="4" s="1"/>
  <c r="C436" i="4" s="1"/>
  <c r="R438" i="4"/>
  <c r="U438" i="4" s="1"/>
  <c r="C438" i="4" s="1"/>
  <c r="C332" i="4"/>
  <c r="C333" i="4"/>
  <c r="R959" i="4"/>
  <c r="U959" i="4" s="1"/>
  <c r="C959" i="4" s="1"/>
  <c r="R958" i="4"/>
  <c r="U958" i="4" s="1"/>
  <c r="C958" i="4" s="1"/>
  <c r="R956" i="4"/>
  <c r="R961" i="4"/>
  <c r="U961" i="4" s="1"/>
  <c r="C961" i="4" s="1"/>
  <c r="R962" i="4"/>
  <c r="U962" i="4" s="1"/>
  <c r="C962" i="4" s="1"/>
  <c r="R957" i="4"/>
  <c r="U957" i="4" s="1"/>
  <c r="C957" i="4" s="1"/>
  <c r="R960" i="4"/>
  <c r="U960" i="4" s="1"/>
  <c r="C960" i="4" s="1"/>
  <c r="R1148" i="4"/>
  <c r="U1148" i="4" s="1"/>
  <c r="C1148" i="4" s="1"/>
  <c r="R1151" i="4"/>
  <c r="U1151" i="4" s="1"/>
  <c r="C1151" i="4" s="1"/>
  <c r="R1149" i="4"/>
  <c r="U1149" i="4" s="1"/>
  <c r="C1149" i="4" s="1"/>
  <c r="R1150" i="4"/>
  <c r="U1150" i="4" s="1"/>
  <c r="C1150" i="4" s="1"/>
  <c r="R1152" i="4"/>
  <c r="U1152" i="4" s="1"/>
  <c r="C1152" i="4" s="1"/>
  <c r="R1153" i="4"/>
  <c r="U1153" i="4" s="1"/>
  <c r="C1153" i="4" s="1"/>
  <c r="R1147" i="4"/>
  <c r="U334" i="4"/>
  <c r="S334" i="4"/>
  <c r="U1324" i="4"/>
  <c r="C1324" i="4" s="1"/>
  <c r="C130" i="4"/>
  <c r="C127" i="4"/>
  <c r="C1095" i="4"/>
  <c r="C1098" i="4"/>
  <c r="C136" i="4"/>
  <c r="C989" i="4"/>
  <c r="C1069" i="4"/>
  <c r="C986" i="4"/>
  <c r="U80" i="4"/>
  <c r="C80" i="4" s="1"/>
  <c r="C131" i="4"/>
  <c r="C239" i="4"/>
  <c r="C1666" i="4"/>
  <c r="T113" i="4"/>
  <c r="R251" i="4"/>
  <c r="U251" i="4" s="1"/>
  <c r="C1473" i="4"/>
  <c r="R684" i="4"/>
  <c r="U684" i="4" s="1"/>
  <c r="C684" i="4" s="1"/>
  <c r="R683" i="4"/>
  <c r="U683" i="4" s="1"/>
  <c r="C683" i="4" s="1"/>
  <c r="R685" i="4"/>
  <c r="U685" i="4" s="1"/>
  <c r="C685" i="4" s="1"/>
  <c r="R686" i="4"/>
  <c r="U686" i="4" s="1"/>
  <c r="C686" i="4" s="1"/>
  <c r="U1511" i="4"/>
  <c r="C1511" i="4" s="1"/>
  <c r="C1097" i="4"/>
  <c r="C137" i="4"/>
  <c r="C1130" i="4"/>
  <c r="C1096" i="4"/>
  <c r="C1371" i="4"/>
  <c r="C1094" i="4"/>
  <c r="C1216" i="4"/>
  <c r="C1388" i="4"/>
  <c r="C1460" i="4"/>
  <c r="C430" i="4"/>
  <c r="C461" i="4"/>
  <c r="C1687" i="4"/>
  <c r="C1338" i="4"/>
  <c r="C93" i="4"/>
  <c r="C382" i="4"/>
  <c r="C807" i="4"/>
  <c r="C1309" i="4"/>
  <c r="C1728" i="4"/>
  <c r="C1599" i="4"/>
  <c r="C508" i="4"/>
  <c r="C1019" i="4"/>
  <c r="C1352" i="4"/>
  <c r="C910" i="4"/>
  <c r="C445" i="4"/>
  <c r="C347" i="4"/>
  <c r="C834" i="4"/>
  <c r="C1659" i="4"/>
  <c r="C401" i="4"/>
  <c r="C1422" i="4"/>
  <c r="C1256" i="4"/>
  <c r="C1044" i="4"/>
  <c r="C115" i="4"/>
  <c r="C1144" i="4"/>
  <c r="C875" i="4"/>
  <c r="C821" i="4"/>
  <c r="C276" i="4"/>
  <c r="C372" i="4"/>
  <c r="C1231" i="4"/>
  <c r="C1533" i="4"/>
  <c r="C1638" i="4"/>
  <c r="C953" i="4"/>
  <c r="C1194" i="4"/>
  <c r="C562" i="4"/>
  <c r="C1672" i="4"/>
  <c r="C681" i="4"/>
  <c r="C1411" i="4"/>
  <c r="C972" i="4"/>
  <c r="C268" i="4"/>
  <c r="C597" i="4"/>
  <c r="C923" i="4"/>
  <c r="C1721" i="4"/>
  <c r="C1168" i="4"/>
  <c r="C1070" i="4"/>
  <c r="C420" i="4"/>
  <c r="C889" i="4"/>
  <c r="C1268" i="4"/>
  <c r="C213" i="4"/>
  <c r="C1742" i="4"/>
  <c r="C1084" i="4"/>
  <c r="C1567" i="4"/>
  <c r="C1500" i="4"/>
  <c r="C496" i="4"/>
  <c r="C1111" i="4"/>
  <c r="C632" i="4"/>
  <c r="C73" i="4"/>
  <c r="C1618" i="4"/>
  <c r="C249" i="4"/>
  <c r="C1696" i="4"/>
  <c r="C644" i="4"/>
  <c r="C1294" i="4"/>
  <c r="C328" i="4"/>
  <c r="C934" i="4"/>
  <c r="C844" i="4"/>
  <c r="C413" i="4"/>
  <c r="C547" i="4"/>
  <c r="C1711" i="4"/>
  <c r="C971" i="4"/>
  <c r="C586" i="4"/>
  <c r="C54" i="4"/>
  <c r="C1735" i="4"/>
  <c r="C11" i="4"/>
  <c r="C231" i="4"/>
  <c r="C116" i="4"/>
  <c r="R1350" i="4"/>
  <c r="U1350" i="4" s="1"/>
  <c r="C1350" i="4" s="1"/>
  <c r="R1471" i="4"/>
  <c r="U1471" i="4" s="1"/>
  <c r="C1471" i="4" s="1"/>
  <c r="R1374" i="4"/>
  <c r="U1374" i="4" s="1"/>
  <c r="C1374" i="4" s="1"/>
  <c r="R1109" i="4"/>
  <c r="U1109" i="4" s="1"/>
  <c r="C1109" i="4" s="1"/>
  <c r="U1007" i="4"/>
  <c r="C1007" i="4" s="1"/>
  <c r="R108" i="4"/>
  <c r="U108" i="4" s="1"/>
  <c r="C108" i="4" s="1"/>
  <c r="R345" i="4"/>
  <c r="U345" i="4" s="1"/>
  <c r="C345" i="4" s="1"/>
  <c r="R1307" i="4"/>
  <c r="U1307" i="4" s="1"/>
  <c r="C1307" i="4" s="1"/>
  <c r="R1636" i="4"/>
  <c r="U1636" i="4" s="1"/>
  <c r="C1636" i="4" s="1"/>
  <c r="R1565" i="4"/>
  <c r="U1565" i="4" s="1"/>
  <c r="C1565" i="4" s="1"/>
  <c r="R932" i="4"/>
  <c r="U932" i="4" s="1"/>
  <c r="C932" i="4" s="1"/>
  <c r="R1042" i="4"/>
  <c r="U1042" i="4" s="1"/>
  <c r="C1042" i="4" s="1"/>
  <c r="R113" i="4"/>
  <c r="U113" i="4" s="1"/>
  <c r="R1386" i="4"/>
  <c r="U1386" i="4" s="1"/>
  <c r="C1386" i="4" s="1"/>
  <c r="R1597" i="4"/>
  <c r="U1597" i="4" s="1"/>
  <c r="C1597" i="4" s="1"/>
  <c r="R951" i="4"/>
  <c r="U951" i="4" s="1"/>
  <c r="C951" i="4" s="1"/>
  <c r="R545" i="4"/>
  <c r="U545" i="4" s="1"/>
  <c r="C545" i="4" s="1"/>
  <c r="R887" i="4"/>
  <c r="U887" i="4" s="1"/>
  <c r="C887" i="4" s="1"/>
  <c r="R595" i="4"/>
  <c r="U595" i="4" s="1"/>
  <c r="C595" i="4" s="1"/>
  <c r="R1373" i="4"/>
  <c r="U1373" i="4" s="1"/>
  <c r="C1373" i="4" s="1"/>
  <c r="R842" i="4"/>
  <c r="U842" i="4" s="1"/>
  <c r="C842" i="4" s="1"/>
  <c r="R1192" i="4"/>
  <c r="U1192" i="4" s="1"/>
  <c r="C1192" i="4" s="1"/>
  <c r="R1229" i="4"/>
  <c r="U1229" i="4" s="1"/>
  <c r="C1229" i="4" s="1"/>
  <c r="R1142" i="4"/>
  <c r="U1142" i="4" s="1"/>
  <c r="C1142" i="4" s="1"/>
  <c r="R1420" i="4"/>
  <c r="U1420" i="4" s="1"/>
  <c r="C1420" i="4" s="1"/>
  <c r="R969" i="4"/>
  <c r="U969" i="4" s="1"/>
  <c r="C969" i="4" s="1"/>
  <c r="R1082" i="4"/>
  <c r="U1082" i="4" s="1"/>
  <c r="C1082" i="4" s="1"/>
  <c r="R1377" i="4"/>
  <c r="U1377" i="4" s="1"/>
  <c r="C1377" i="4" s="1"/>
  <c r="R642" i="4"/>
  <c r="U642" i="4" s="1"/>
  <c r="C642" i="4" s="1"/>
  <c r="R247" i="4"/>
  <c r="U247" i="4" s="1"/>
  <c r="C247" i="4" s="1"/>
  <c r="R1266" i="4"/>
  <c r="U1266" i="4" s="1"/>
  <c r="C1266" i="4" s="1"/>
  <c r="R1376" i="4"/>
  <c r="U1376" i="4" s="1"/>
  <c r="C1376" i="4" s="1"/>
  <c r="R428" i="4"/>
  <c r="U428" i="4" s="1"/>
  <c r="C428" i="4" s="1"/>
  <c r="R71" i="4"/>
  <c r="U71" i="4" s="1"/>
  <c r="C71" i="4" s="1"/>
  <c r="C1289" i="4"/>
  <c r="U1312" i="4"/>
  <c r="C1312" i="4" s="1"/>
  <c r="R96" i="4"/>
  <c r="U96" i="4" s="1"/>
  <c r="R95" i="4"/>
  <c r="U95" i="4" s="1"/>
  <c r="C95" i="4" s="1"/>
  <c r="R94" i="4"/>
  <c r="U94" i="4" s="1"/>
  <c r="C94" i="4" s="1"/>
  <c r="R99" i="4"/>
  <c r="U99" i="4" s="1"/>
  <c r="S587" i="4"/>
  <c r="C587" i="4" s="1"/>
  <c r="T345" i="4"/>
  <c r="C128" i="4"/>
  <c r="C988" i="4"/>
  <c r="C987" i="4"/>
  <c r="C985" i="4"/>
  <c r="T842" i="4"/>
  <c r="T1192" i="4"/>
  <c r="T1565" i="4"/>
  <c r="C129" i="4"/>
  <c r="T1307" i="4"/>
  <c r="C126" i="4"/>
  <c r="C1017" i="4"/>
  <c r="C1037" i="4"/>
  <c r="C135" i="4"/>
  <c r="C908" i="4"/>
  <c r="S1257" i="4"/>
  <c r="C1257" i="4" s="1"/>
  <c r="C846" i="4"/>
  <c r="C133" i="4"/>
  <c r="C132" i="4"/>
  <c r="C134" i="4"/>
  <c r="T1229" i="4"/>
  <c r="T887" i="4"/>
  <c r="C166" i="4"/>
  <c r="C165" i="4"/>
  <c r="C16" i="4"/>
  <c r="T1082" i="4"/>
  <c r="T1386" i="4"/>
  <c r="T1142" i="4"/>
  <c r="T1420" i="4"/>
  <c r="U1689" i="4"/>
  <c r="C1689" i="4" s="1"/>
  <c r="S1699" i="4"/>
  <c r="C1699" i="4" s="1"/>
  <c r="U1056" i="4"/>
  <c r="C1056" i="4" s="1"/>
  <c r="C991" i="4"/>
  <c r="U1400" i="4"/>
  <c r="C1400" i="4" s="1"/>
  <c r="C1372" i="4"/>
  <c r="C1403" i="4"/>
  <c r="T932" i="4"/>
  <c r="T428" i="4"/>
  <c r="T951" i="4"/>
  <c r="T1109" i="4"/>
  <c r="T1350" i="4"/>
  <c r="T595" i="4"/>
  <c r="T200" i="4"/>
  <c r="T203" i="4"/>
  <c r="T1597" i="4"/>
  <c r="T969" i="4"/>
  <c r="S1722" i="4"/>
  <c r="C1722" i="4" s="1"/>
  <c r="C1433" i="4"/>
  <c r="S1714" i="4"/>
  <c r="C1714" i="4" s="1"/>
  <c r="C121" i="4"/>
  <c r="C1206" i="4"/>
  <c r="U1284" i="4"/>
  <c r="C1284" i="4" s="1"/>
  <c r="C1133" i="4"/>
  <c r="S1340" i="4"/>
  <c r="C1340" i="4" s="1"/>
  <c r="T71" i="4"/>
  <c r="U1326" i="4"/>
  <c r="C1326" i="4" s="1"/>
  <c r="C1157" i="4"/>
  <c r="U1341" i="4"/>
  <c r="C1341" i="4" s="1"/>
  <c r="U577" i="4"/>
  <c r="C577" i="4" s="1"/>
  <c r="S646" i="4"/>
  <c r="C646" i="4" s="1"/>
  <c r="U498" i="4"/>
  <c r="C498" i="4" s="1"/>
  <c r="S1452" i="4"/>
  <c r="C1452" i="4" s="1"/>
  <c r="U787" i="4"/>
  <c r="U788" i="4"/>
  <c r="C788" i="4" s="1"/>
  <c r="S1602" i="4"/>
  <c r="C1602" i="4" s="1"/>
  <c r="R623" i="4"/>
  <c r="U623" i="4" s="1"/>
  <c r="C623" i="4" s="1"/>
  <c r="S1288" i="4"/>
  <c r="C1288" i="4" s="1"/>
  <c r="T59" i="4"/>
  <c r="R1277" i="4"/>
  <c r="U1277" i="4" s="1"/>
  <c r="C1277" i="4" s="1"/>
  <c r="R1276" i="4"/>
  <c r="U1276" i="4" s="1"/>
  <c r="C1276" i="4" s="1"/>
  <c r="R1271" i="4"/>
  <c r="R1275" i="4"/>
  <c r="U1275" i="4" s="1"/>
  <c r="C1275" i="4" s="1"/>
  <c r="R1274" i="4"/>
  <c r="U1274" i="4" s="1"/>
  <c r="C1274" i="4" s="1"/>
  <c r="R1273" i="4"/>
  <c r="U1273" i="4" s="1"/>
  <c r="C1273" i="4" s="1"/>
  <c r="R1272" i="4"/>
  <c r="U1272" i="4" s="1"/>
  <c r="C1272" i="4" s="1"/>
  <c r="U486" i="4"/>
  <c r="C486" i="4" s="1"/>
  <c r="R626" i="4"/>
  <c r="U626" i="4" s="1"/>
  <c r="C626" i="4" s="1"/>
  <c r="R625" i="4"/>
  <c r="U625" i="4" s="1"/>
  <c r="C625" i="4" s="1"/>
  <c r="T58" i="4"/>
  <c r="U58" i="4" s="1"/>
  <c r="C58" i="4" s="1"/>
  <c r="U1391" i="4"/>
  <c r="C1391" i="4" s="1"/>
  <c r="R630" i="4"/>
  <c r="U630" i="4" s="1"/>
  <c r="C630" i="4" s="1"/>
  <c r="R811" i="4"/>
  <c r="U811" i="4" s="1"/>
  <c r="C811" i="4" s="1"/>
  <c r="R812" i="4"/>
  <c r="U812" i="4" s="1"/>
  <c r="C812" i="4" s="1"/>
  <c r="R629" i="4"/>
  <c r="U629" i="4" s="1"/>
  <c r="C629" i="4" s="1"/>
  <c r="T380" i="4"/>
  <c r="R628" i="4"/>
  <c r="U628" i="4" s="1"/>
  <c r="C628" i="4" s="1"/>
  <c r="T642" i="4"/>
  <c r="T61" i="4"/>
  <c r="U61" i="4" s="1"/>
  <c r="R351" i="4"/>
  <c r="U351" i="4" s="1"/>
  <c r="C351" i="4" s="1"/>
  <c r="U1311" i="4"/>
  <c r="C1311" i="4" s="1"/>
  <c r="R652" i="4"/>
  <c r="U652" i="4" s="1"/>
  <c r="C652" i="4" s="1"/>
  <c r="R649" i="4"/>
  <c r="U649" i="4" s="1"/>
  <c r="C649" i="4" s="1"/>
  <c r="R650" i="4"/>
  <c r="U650" i="4" s="1"/>
  <c r="C650" i="4" s="1"/>
  <c r="R651" i="4"/>
  <c r="U651" i="4" s="1"/>
  <c r="C651" i="4" s="1"/>
  <c r="R653" i="4"/>
  <c r="U653" i="4" s="1"/>
  <c r="C653" i="4" s="1"/>
  <c r="R648" i="4"/>
  <c r="U648" i="4" s="1"/>
  <c r="C648" i="4" s="1"/>
  <c r="R647" i="4"/>
  <c r="T56" i="4"/>
  <c r="T866" i="4"/>
  <c r="R631" i="4"/>
  <c r="U631" i="4" s="1"/>
  <c r="C631" i="4" s="1"/>
  <c r="U1316" i="4"/>
  <c r="C1316" i="4" s="1"/>
  <c r="C1249" i="4"/>
  <c r="C1239" i="4"/>
  <c r="C478" i="4"/>
  <c r="C450" i="4"/>
  <c r="C491" i="4"/>
  <c r="U1584" i="4"/>
  <c r="C1584" i="4" s="1"/>
  <c r="C1476" i="4"/>
  <c r="C1705" i="4"/>
  <c r="C1155" i="4"/>
  <c r="C480" i="4"/>
  <c r="C488" i="4"/>
  <c r="C1235" i="4"/>
  <c r="C341" i="4"/>
  <c r="U1074" i="4"/>
  <c r="C1074" i="4" s="1"/>
  <c r="C1287" i="4"/>
  <c r="C449" i="4"/>
  <c r="C571" i="4"/>
  <c r="U349" i="4"/>
  <c r="C1162" i="4"/>
  <c r="C1046" i="4"/>
  <c r="C1519" i="4"/>
  <c r="C1233" i="4"/>
  <c r="C1424" i="4"/>
  <c r="U79" i="4"/>
  <c r="C79" i="4" s="1"/>
  <c r="C1337" i="4"/>
  <c r="C1016" i="4"/>
  <c r="U891" i="4"/>
  <c r="C891" i="4" s="1"/>
  <c r="U3" i="4"/>
  <c r="C837" i="4"/>
  <c r="T3" i="14"/>
  <c r="U385" i="4"/>
  <c r="C385" i="4" s="1"/>
  <c r="S1749" i="4"/>
  <c r="C1749" i="4" s="1"/>
  <c r="U1713" i="4"/>
  <c r="C1713" i="4" s="1"/>
  <c r="C1517" i="4"/>
  <c r="S349" i="4"/>
  <c r="C459" i="4"/>
  <c r="U317" i="4"/>
  <c r="C317" i="4" s="1"/>
  <c r="U1286" i="4"/>
  <c r="C1286" i="4" s="1"/>
  <c r="C933" i="4"/>
  <c r="C1285" i="4"/>
  <c r="S340" i="4"/>
  <c r="C340" i="4" s="1"/>
  <c r="C1248" i="4"/>
  <c r="C1600" i="4"/>
  <c r="C670" i="4"/>
  <c r="C590" i="4"/>
  <c r="C542" i="4"/>
  <c r="C1012" i="4"/>
  <c r="S1682" i="4"/>
  <c r="C1682" i="4" s="1"/>
  <c r="R3" i="14"/>
  <c r="U1729" i="4"/>
  <c r="C1729" i="4" s="1"/>
  <c r="S48" i="4"/>
  <c r="C1059" i="4"/>
  <c r="C634" i="4"/>
  <c r="C876" i="4"/>
  <c r="S975" i="4"/>
  <c r="C975" i="4" s="1"/>
  <c r="U481" i="4"/>
  <c r="C481" i="4" s="1"/>
  <c r="C869" i="4"/>
  <c r="S787" i="4"/>
  <c r="S563" i="4"/>
  <c r="C563" i="4" s="1"/>
  <c r="U1005" i="4"/>
  <c r="C1005" i="4" s="1"/>
  <c r="U320" i="4"/>
  <c r="U1073" i="4"/>
  <c r="C1073" i="4" s="1"/>
  <c r="U1640" i="4"/>
  <c r="C1640" i="4" s="1"/>
  <c r="C1654" i="4"/>
  <c r="C1264" i="4"/>
  <c r="C1685" i="4"/>
  <c r="U1448" i="4"/>
  <c r="C1448" i="4" s="1"/>
  <c r="U357" i="4"/>
  <c r="C357" i="4" s="1"/>
  <c r="C100" i="4"/>
  <c r="C1462" i="4"/>
  <c r="S1354" i="4"/>
  <c r="C1354" i="4" s="1"/>
  <c r="U301" i="4"/>
  <c r="C1686" i="4"/>
  <c r="C1710" i="4"/>
  <c r="S877" i="4"/>
  <c r="C877" i="4" s="1"/>
  <c r="U802" i="4"/>
  <c r="C802" i="4" s="1"/>
  <c r="C1062" i="4"/>
  <c r="C1323" i="4"/>
  <c r="C1224" i="4"/>
  <c r="C1348" i="4"/>
  <c r="C1477" i="4"/>
  <c r="C572" i="4"/>
  <c r="C1399" i="4"/>
  <c r="C983" i="4"/>
  <c r="U329" i="4"/>
  <c r="U1159" i="4"/>
  <c r="C1159" i="4" s="1"/>
  <c r="C432" i="4"/>
  <c r="S1246" i="4"/>
  <c r="C1246" i="4" s="1"/>
  <c r="S269" i="4"/>
  <c r="C1436" i="4"/>
  <c r="C936" i="4"/>
  <c r="C180" i="4"/>
  <c r="U261" i="4"/>
  <c r="C1359" i="4"/>
  <c r="C637" i="4"/>
  <c r="C1113" i="4"/>
  <c r="S408" i="4"/>
  <c r="S306" i="4"/>
  <c r="C306" i="4" s="1"/>
  <c r="C903" i="4"/>
  <c r="C1238" i="4"/>
  <c r="C568" i="4"/>
  <c r="C865" i="4"/>
  <c r="S26" i="4"/>
  <c r="U45" i="4"/>
  <c r="C45" i="4" s="1"/>
  <c r="U296" i="4"/>
  <c r="C296" i="4" s="1"/>
  <c r="C612" i="4"/>
  <c r="C1472" i="4"/>
  <c r="S423" i="4"/>
  <c r="C423" i="4" s="1"/>
  <c r="S358" i="4"/>
  <c r="U358" i="4"/>
  <c r="U393" i="4"/>
  <c r="S393" i="4"/>
  <c r="C1617" i="4"/>
  <c r="C1215" i="4"/>
  <c r="U567" i="4"/>
  <c r="C567" i="4" s="1"/>
  <c r="C576" i="4"/>
  <c r="U1443" i="4"/>
  <c r="S1443" i="4"/>
  <c r="R602" i="4"/>
  <c r="U602" i="4" s="1"/>
  <c r="C602" i="4" s="1"/>
  <c r="R605" i="4"/>
  <c r="U605" i="4" s="1"/>
  <c r="C605" i="4" s="1"/>
  <c r="R606" i="4"/>
  <c r="U606" i="4" s="1"/>
  <c r="C606" i="4" s="1"/>
  <c r="R604" i="4"/>
  <c r="U604" i="4" s="1"/>
  <c r="C604" i="4" s="1"/>
  <c r="R603" i="4"/>
  <c r="U603" i="4" s="1"/>
  <c r="C603" i="4" s="1"/>
  <c r="R600" i="4"/>
  <c r="R601" i="4"/>
  <c r="U601" i="4" s="1"/>
  <c r="C601" i="4" s="1"/>
  <c r="R1331" i="4"/>
  <c r="U1331" i="4" s="1"/>
  <c r="C1331" i="4" s="1"/>
  <c r="R1330" i="4"/>
  <c r="U1330" i="4" s="1"/>
  <c r="C1330" i="4" s="1"/>
  <c r="R1329" i="4"/>
  <c r="C573" i="4"/>
  <c r="U323" i="4"/>
  <c r="C323" i="4" s="1"/>
  <c r="C1610" i="4"/>
  <c r="U277" i="4"/>
  <c r="C1559" i="4"/>
  <c r="U501" i="4"/>
  <c r="C501" i="4" s="1"/>
  <c r="C1505" i="4"/>
  <c r="R1092" i="4"/>
  <c r="U1092" i="4" s="1"/>
  <c r="C1092" i="4" s="1"/>
  <c r="R1089" i="4"/>
  <c r="U1089" i="4" s="1"/>
  <c r="C1089" i="4" s="1"/>
  <c r="R1091" i="4"/>
  <c r="U1091" i="4" s="1"/>
  <c r="C1091" i="4" s="1"/>
  <c r="R1090" i="4"/>
  <c r="U1090" i="4" s="1"/>
  <c r="C1090" i="4" s="1"/>
  <c r="R1088" i="4"/>
  <c r="U1088" i="4" s="1"/>
  <c r="C1088" i="4" s="1"/>
  <c r="R1087" i="4"/>
  <c r="R1093" i="4"/>
  <c r="U1093" i="4" s="1"/>
  <c r="C1093" i="4" s="1"/>
  <c r="U1279" i="4"/>
  <c r="S1279" i="4"/>
  <c r="R1170" i="4"/>
  <c r="R1169" i="4"/>
  <c r="C67" i="4"/>
  <c r="U305" i="4"/>
  <c r="C305" i="4" s="1"/>
  <c r="R1375" i="4"/>
  <c r="U1375" i="4" s="1"/>
  <c r="C1375" i="4" s="1"/>
  <c r="C599" i="4"/>
  <c r="R809" i="4"/>
  <c r="R810" i="4"/>
  <c r="U810" i="4" s="1"/>
  <c r="C810" i="4" s="1"/>
  <c r="C1691" i="4"/>
  <c r="S1653" i="4"/>
  <c r="C1653" i="4" s="1"/>
  <c r="R1541" i="4"/>
  <c r="U1541" i="4" s="1"/>
  <c r="C1541" i="4" s="1"/>
  <c r="R1542" i="4"/>
  <c r="U1542" i="4" s="1"/>
  <c r="C1542" i="4" s="1"/>
  <c r="R1543" i="4"/>
  <c r="U1543" i="4" s="1"/>
  <c r="C1543" i="4" s="1"/>
  <c r="R1540" i="4"/>
  <c r="U1540" i="4" s="1"/>
  <c r="C1540" i="4" s="1"/>
  <c r="R1539" i="4"/>
  <c r="R660" i="4"/>
  <c r="U660" i="4" s="1"/>
  <c r="C660" i="4" s="1"/>
  <c r="R659" i="4"/>
  <c r="R661" i="4"/>
  <c r="U661" i="4" s="1"/>
  <c r="C661" i="4" s="1"/>
  <c r="S277" i="4"/>
  <c r="U319" i="4"/>
  <c r="C1250" i="4"/>
  <c r="C1125" i="4"/>
  <c r="U57" i="4"/>
  <c r="C57" i="4" s="1"/>
  <c r="C1302" i="4"/>
  <c r="C1008" i="4"/>
  <c r="U297" i="4"/>
  <c r="C297" i="4" s="1"/>
  <c r="C66" i="4"/>
  <c r="C1339" i="4"/>
  <c r="C85" i="4"/>
  <c r="C1453" i="4"/>
  <c r="V3" i="14"/>
  <c r="S3" i="4"/>
  <c r="C1582" i="4"/>
  <c r="U669" i="4"/>
  <c r="C992" i="4"/>
  <c r="C1040" i="4"/>
  <c r="C1650" i="4"/>
  <c r="S20" i="4"/>
  <c r="C20" i="4" s="1"/>
  <c r="U295" i="4"/>
  <c r="C295" i="4" s="1"/>
  <c r="C1489" i="4"/>
  <c r="U292" i="4"/>
  <c r="C1621" i="4"/>
  <c r="C1709" i="4"/>
  <c r="S5" i="4"/>
  <c r="C5" i="4" s="1"/>
  <c r="U310" i="4"/>
  <c r="C310" i="4" s="1"/>
  <c r="C456" i="4"/>
  <c r="T790" i="4"/>
  <c r="T789" i="4"/>
  <c r="T788" i="4"/>
  <c r="R350" i="4"/>
  <c r="R355" i="4"/>
  <c r="U355" i="4" s="1"/>
  <c r="C355" i="4" s="1"/>
  <c r="R354" i="4"/>
  <c r="U354" i="4" s="1"/>
  <c r="C354" i="4" s="1"/>
  <c r="R353" i="4"/>
  <c r="U353" i="4" s="1"/>
  <c r="C353" i="4" s="1"/>
  <c r="C689" i="4"/>
  <c r="R161" i="4"/>
  <c r="U161" i="4" s="1"/>
  <c r="S914" i="4"/>
  <c r="C914" i="4" s="1"/>
  <c r="C902" i="4"/>
  <c r="C611" i="4"/>
  <c r="C1209" i="4"/>
  <c r="S394" i="4"/>
  <c r="C75" i="4"/>
  <c r="C1531" i="4"/>
  <c r="C1469" i="4"/>
  <c r="C1305" i="4"/>
  <c r="C1327" i="4"/>
  <c r="C830" i="4"/>
  <c r="C1296" i="4"/>
  <c r="C1588" i="4"/>
  <c r="C1258" i="4"/>
  <c r="C1496" i="4"/>
  <c r="C1651" i="4"/>
  <c r="C881" i="4"/>
  <c r="C1520" i="4"/>
  <c r="C1557" i="4"/>
  <c r="C1202" i="4"/>
  <c r="C1390" i="4"/>
  <c r="C1743" i="4"/>
  <c r="S320" i="4"/>
  <c r="C1055" i="4"/>
  <c r="C1681" i="4"/>
  <c r="C1077" i="4"/>
  <c r="U270" i="4"/>
  <c r="C1261" i="4"/>
  <c r="C1484" i="4"/>
  <c r="C1701" i="4"/>
  <c r="C1649" i="4"/>
  <c r="C1583" i="4"/>
  <c r="C1660" i="4"/>
  <c r="C1544" i="4"/>
  <c r="C1218" i="4"/>
  <c r="C901" i="4"/>
  <c r="C852" i="4"/>
  <c r="C836" i="4"/>
  <c r="C806" i="4"/>
  <c r="C1146" i="4"/>
  <c r="C1126" i="4"/>
  <c r="C1067" i="4"/>
  <c r="C863" i="4"/>
  <c r="Q230" i="4"/>
  <c r="C230" i="4" s="1"/>
  <c r="C799" i="4"/>
  <c r="C1160" i="4"/>
  <c r="C1078" i="4"/>
  <c r="C564" i="4"/>
  <c r="C524" i="4"/>
  <c r="C1128" i="4"/>
  <c r="C1538" i="4"/>
  <c r="U294" i="4"/>
  <c r="C294" i="4" s="1"/>
  <c r="U366" i="4"/>
  <c r="C366" i="4" s="1"/>
  <c r="U72" i="4"/>
  <c r="Q72" i="4"/>
  <c r="Q109" i="4"/>
  <c r="C109" i="4" s="1"/>
  <c r="S364" i="4"/>
  <c r="C364" i="4" s="1"/>
  <c r="Q241" i="4"/>
  <c r="Q65" i="4"/>
  <c r="S319" i="4"/>
  <c r="U356" i="4"/>
  <c r="C356" i="4" s="1"/>
  <c r="U352" i="4"/>
  <c r="C900" i="4"/>
  <c r="U81" i="4"/>
  <c r="C81" i="4" s="1"/>
  <c r="S352" i="4"/>
  <c r="Q243" i="4"/>
  <c r="C243" i="4" s="1"/>
  <c r="Q251" i="4"/>
  <c r="Q242" i="4"/>
  <c r="C242" i="4" s="1"/>
  <c r="S78" i="4"/>
  <c r="Q113" i="4"/>
  <c r="Q252" i="4"/>
  <c r="Q119" i="4"/>
  <c r="Q114" i="4"/>
  <c r="C114" i="4" s="1"/>
  <c r="Q118" i="4"/>
  <c r="C118" i="4" s="1"/>
  <c r="U422" i="4"/>
  <c r="C422" i="4" s="1"/>
  <c r="S360" i="4"/>
  <c r="C360" i="4" s="1"/>
  <c r="S329" i="4"/>
  <c r="U290" i="4"/>
  <c r="C290" i="4" s="1"/>
  <c r="C1692" i="4"/>
  <c r="C1303" i="4"/>
  <c r="C915" i="4"/>
  <c r="C1748" i="4"/>
  <c r="C968" i="4"/>
  <c r="C1068" i="4"/>
  <c r="C1345" i="4"/>
  <c r="C1211" i="4"/>
  <c r="C1592" i="4"/>
  <c r="C1679" i="4"/>
  <c r="C1251" i="4"/>
  <c r="C1634" i="4"/>
  <c r="C1595" i="4"/>
  <c r="C1212" i="4"/>
  <c r="C1225" i="4"/>
  <c r="C1488" i="4"/>
  <c r="C1461" i="4"/>
  <c r="C1551" i="4"/>
  <c r="C1552" i="4"/>
  <c r="C1587" i="4"/>
  <c r="C1384" i="4"/>
  <c r="C1724" i="4"/>
  <c r="C1632" i="4"/>
  <c r="C375" i="4"/>
  <c r="C798" i="4"/>
  <c r="C1466" i="4"/>
  <c r="C1560" i="4"/>
  <c r="C1596" i="4"/>
  <c r="C1475" i="4"/>
  <c r="C984" i="4"/>
  <c r="C618" i="4"/>
  <c r="C582" i="4"/>
  <c r="C1135" i="4"/>
  <c r="S56" i="4"/>
  <c r="Q240" i="4"/>
  <c r="C240" i="4" s="1"/>
  <c r="Q192" i="4"/>
  <c r="C192" i="4" s="1"/>
  <c r="C1457" i="4"/>
  <c r="C1409" i="4"/>
  <c r="C1493" i="4"/>
  <c r="S866" i="4"/>
  <c r="C866" i="4" s="1"/>
  <c r="C1210" i="4"/>
  <c r="C569" i="4"/>
  <c r="C1132" i="4"/>
  <c r="C1677" i="4"/>
  <c r="U322" i="4"/>
  <c r="Q441" i="4"/>
  <c r="C441" i="4" s="1"/>
  <c r="S363" i="4"/>
  <c r="C1437" i="4"/>
  <c r="C171" i="4"/>
  <c r="C1283" i="4"/>
  <c r="C1382" i="4"/>
  <c r="U293" i="4"/>
  <c r="C293" i="4" s="1"/>
  <c r="C1568" i="4"/>
  <c r="S663" i="4"/>
  <c r="C663" i="4" s="1"/>
  <c r="C927" i="4"/>
  <c r="S1205" i="4"/>
  <c r="C1205" i="4" s="1"/>
  <c r="C864" i="4"/>
  <c r="S279" i="4"/>
  <c r="C1280" i="4"/>
  <c r="S396" i="4"/>
  <c r="S421" i="4"/>
  <c r="C1534" i="4"/>
  <c r="U26" i="4"/>
  <c r="C918" i="4"/>
  <c r="C518" i="4"/>
  <c r="C506" i="4"/>
  <c r="C278" i="4"/>
  <c r="C588" i="4"/>
  <c r="C1134" i="4"/>
  <c r="C1658" i="4"/>
  <c r="U6" i="4"/>
  <c r="S307" i="4"/>
  <c r="T2" i="14"/>
  <c r="S301" i="4"/>
  <c r="C487" i="4"/>
  <c r="C472" i="4"/>
  <c r="C1434" i="4"/>
  <c r="C596" i="4"/>
  <c r="C1537" i="4"/>
  <c r="C994" i="4"/>
  <c r="S300" i="4"/>
  <c r="S262" i="4"/>
  <c r="C856" i="4"/>
  <c r="U299" i="4"/>
  <c r="C299" i="4" s="1"/>
  <c r="Q228" i="4"/>
  <c r="Q139" i="4"/>
  <c r="C139" i="4" s="1"/>
  <c r="C503" i="4"/>
  <c r="C967" i="4"/>
  <c r="C1100" i="4"/>
  <c r="U279" i="4"/>
  <c r="U361" i="4"/>
  <c r="C861" i="4"/>
  <c r="C1603" i="4"/>
  <c r="U60" i="4"/>
  <c r="C60" i="4" s="1"/>
  <c r="C149" i="4"/>
  <c r="C476" i="4"/>
  <c r="U212" i="4"/>
  <c r="C212" i="4" s="1"/>
  <c r="U222" i="4"/>
  <c r="U199" i="4"/>
  <c r="Q182" i="4"/>
  <c r="Q191" i="4"/>
  <c r="Q206" i="4"/>
  <c r="U55" i="4"/>
  <c r="Q199" i="4"/>
  <c r="U191" i="4"/>
  <c r="Q86" i="4"/>
  <c r="U157" i="4"/>
  <c r="C157" i="4" s="1"/>
  <c r="U368" i="4"/>
  <c r="U399" i="4"/>
  <c r="C399" i="4" s="1"/>
  <c r="Q151" i="4"/>
  <c r="U145" i="4"/>
  <c r="U50" i="4"/>
  <c r="Q204" i="4"/>
  <c r="U286" i="4"/>
  <c r="C286" i="4" s="1"/>
  <c r="Q404" i="4"/>
  <c r="C1383" i="4"/>
  <c r="U234" i="4"/>
  <c r="C234" i="4" s="1"/>
  <c r="C1563" i="4"/>
  <c r="U53" i="4"/>
  <c r="U446" i="4"/>
  <c r="Q208" i="4"/>
  <c r="U232" i="4"/>
  <c r="U371" i="4"/>
  <c r="C371" i="4" s="1"/>
  <c r="U281" i="4"/>
  <c r="Q397" i="4"/>
  <c r="U326" i="4"/>
  <c r="C1221" i="4"/>
  <c r="U91" i="4"/>
  <c r="U51" i="4"/>
  <c r="Q406" i="4"/>
  <c r="Q15" i="4"/>
  <c r="Q282" i="4"/>
  <c r="Q209" i="4"/>
  <c r="Q88" i="4"/>
  <c r="U285" i="4"/>
  <c r="C285" i="4" s="1"/>
  <c r="U190" i="4"/>
  <c r="Q83" i="4"/>
  <c r="C83" i="4" s="1"/>
  <c r="Q160" i="4"/>
  <c r="Q197" i="4"/>
  <c r="U214" i="4"/>
  <c r="Q174" i="4"/>
  <c r="U155" i="4"/>
  <c r="C155" i="4" s="1"/>
  <c r="Q173" i="4"/>
  <c r="U218" i="4"/>
  <c r="U170" i="4"/>
  <c r="Q167" i="4"/>
  <c r="Q105" i="4"/>
  <c r="C1106" i="4"/>
  <c r="Q146" i="4"/>
  <c r="U274" i="4"/>
  <c r="C274" i="4" s="1"/>
  <c r="Q150" i="4"/>
  <c r="U412" i="4"/>
  <c r="C412" i="4" s="1"/>
  <c r="C1259" i="4"/>
  <c r="C1076" i="4"/>
  <c r="Q168" i="4"/>
  <c r="C1680" i="4"/>
  <c r="C822" i="4"/>
  <c r="C1415" i="4"/>
  <c r="U156" i="4"/>
  <c r="C1498" i="4"/>
  <c r="C490" i="4"/>
  <c r="C1267" i="4"/>
  <c r="Q321" i="4"/>
  <c r="U307" i="4"/>
  <c r="Q143" i="4"/>
  <c r="Q414" i="4"/>
  <c r="Q64" i="4"/>
  <c r="U43" i="4"/>
  <c r="Q338" i="4"/>
  <c r="C338" i="4" s="1"/>
  <c r="Q259" i="4"/>
  <c r="Q408" i="4"/>
  <c r="C219" i="4"/>
  <c r="Q177" i="4"/>
  <c r="C177" i="4" s="1"/>
  <c r="S260" i="4"/>
  <c r="U298" i="4"/>
  <c r="C298" i="4" s="1"/>
  <c r="S318" i="4"/>
  <c r="S271" i="4"/>
  <c r="U46" i="4"/>
  <c r="U415" i="4"/>
  <c r="S415" i="4"/>
  <c r="C17" i="4"/>
  <c r="U308" i="4"/>
  <c r="S291" i="4"/>
  <c r="U365" i="4"/>
  <c r="C202" i="4"/>
  <c r="Q152" i="4"/>
  <c r="U302" i="4"/>
  <c r="C302" i="4" s="1"/>
  <c r="U362" i="4"/>
  <c r="U411" i="4"/>
  <c r="U206" i="4"/>
  <c r="U151" i="4"/>
  <c r="C929" i="4"/>
  <c r="Q145" i="4"/>
  <c r="Q416" i="4"/>
  <c r="U182" i="4"/>
  <c r="U273" i="4"/>
  <c r="C273" i="4" s="1"/>
  <c r="U86" i="4"/>
  <c r="U162" i="4"/>
  <c r="C162" i="4" s="1"/>
  <c r="Q178" i="4"/>
  <c r="U275" i="4"/>
  <c r="U187" i="4"/>
  <c r="U153" i="4"/>
  <c r="Q176" i="4"/>
  <c r="U203" i="4"/>
  <c r="C203" i="4" s="1"/>
  <c r="U84" i="4"/>
  <c r="Q194" i="4"/>
  <c r="C194" i="4" s="1"/>
  <c r="U325" i="4"/>
  <c r="U398" i="4"/>
  <c r="C398" i="4" s="1"/>
  <c r="Q87" i="4"/>
  <c r="Q198" i="4"/>
  <c r="U205" i="4"/>
  <c r="U193" i="4"/>
  <c r="Q281" i="4"/>
  <c r="U159" i="4"/>
  <c r="C159" i="4" s="1"/>
  <c r="Q154" i="4"/>
  <c r="U397" i="4"/>
  <c r="U266" i="4"/>
  <c r="U92" i="4"/>
  <c r="U265" i="4"/>
  <c r="C265" i="4" s="1"/>
  <c r="U409" i="4"/>
  <c r="C1108" i="4"/>
  <c r="Q148" i="4"/>
  <c r="Q172" i="4"/>
  <c r="C172" i="4" s="1"/>
  <c r="Q89" i="4"/>
  <c r="Q200" i="4"/>
  <c r="Q190" i="4"/>
  <c r="Q169" i="4"/>
  <c r="Q181" i="4"/>
  <c r="U197" i="4"/>
  <c r="Q142" i="4"/>
  <c r="U140" i="4"/>
  <c r="U284" i="4"/>
  <c r="C284" i="4" s="1"/>
  <c r="U174" i="4"/>
  <c r="U267" i="4"/>
  <c r="C267" i="4" s="1"/>
  <c r="Q405" i="4"/>
  <c r="U173" i="4"/>
  <c r="Q218" i="4"/>
  <c r="U289" i="4"/>
  <c r="C289" i="4" s="1"/>
  <c r="U400" i="4"/>
  <c r="C400" i="4" s="1"/>
  <c r="Q440" i="4"/>
  <c r="C440" i="4" s="1"/>
  <c r="U264" i="4"/>
  <c r="U287" i="4"/>
  <c r="C287" i="4" s="1"/>
  <c r="U105" i="4"/>
  <c r="U101" i="4"/>
  <c r="U49" i="4"/>
  <c r="U227" i="4"/>
  <c r="Q138" i="4"/>
  <c r="U150" i="4"/>
  <c r="U410" i="4"/>
  <c r="C410" i="4" s="1"/>
  <c r="U168" i="4"/>
  <c r="C1270" i="4"/>
  <c r="C791" i="4"/>
  <c r="C835" i="4"/>
  <c r="C815" i="4"/>
  <c r="C1110" i="4"/>
  <c r="Q396" i="4"/>
  <c r="S321" i="4"/>
  <c r="U313" i="4"/>
  <c r="U2" i="4"/>
  <c r="S2" i="4"/>
  <c r="U316" i="4"/>
  <c r="Q373" i="4"/>
  <c r="S316" i="4"/>
  <c r="S43" i="4"/>
  <c r="Q196" i="4"/>
  <c r="U339" i="4"/>
  <c r="U271" i="4"/>
  <c r="U259" i="4"/>
  <c r="S259" i="4"/>
  <c r="U63" i="4"/>
  <c r="Q318" i="4"/>
  <c r="Q271" i="4"/>
  <c r="Q262" i="4"/>
  <c r="U312" i="4"/>
  <c r="S359" i="4"/>
  <c r="C147" i="4"/>
  <c r="C175" i="4"/>
  <c r="U44" i="4"/>
  <c r="Q394" i="4"/>
  <c r="S322" i="4"/>
  <c r="S314" i="4"/>
  <c r="U314" i="4"/>
  <c r="U303" i="4"/>
  <c r="U363" i="4"/>
  <c r="U235" i="4"/>
  <c r="C235" i="4" s="1"/>
  <c r="Q55" i="4"/>
  <c r="U104" i="4"/>
  <c r="U185" i="4"/>
  <c r="U417" i="4"/>
  <c r="C417" i="4" s="1"/>
  <c r="Q403" i="4"/>
  <c r="Q53" i="4"/>
  <c r="Q446" i="4"/>
  <c r="U288" i="4"/>
  <c r="Q187" i="4"/>
  <c r="U176" i="4"/>
  <c r="Q141" i="4"/>
  <c r="U207" i="4"/>
  <c r="Q402" i="4"/>
  <c r="U442" i="4"/>
  <c r="U90" i="4"/>
  <c r="U444" i="4"/>
  <c r="Q220" i="4"/>
  <c r="U406" i="4"/>
  <c r="U282" i="4"/>
  <c r="U195" i="4"/>
  <c r="U209" i="4"/>
  <c r="U327" i="4"/>
  <c r="C327" i="4" s="1"/>
  <c r="Q409" i="4"/>
  <c r="Q238" i="4"/>
  <c r="U211" i="4"/>
  <c r="C211" i="4" s="1"/>
  <c r="U283" i="4"/>
  <c r="C283" i="4" s="1"/>
  <c r="U148" i="4"/>
  <c r="U324" i="4"/>
  <c r="U181" i="4"/>
  <c r="Q183" i="4"/>
  <c r="U443" i="4"/>
  <c r="C443" i="4" s="1"/>
  <c r="Q170" i="4"/>
  <c r="Q237" i="4"/>
  <c r="Q18" i="4"/>
  <c r="U224" i="4"/>
  <c r="C224" i="4" s="1"/>
  <c r="U418" i="4"/>
  <c r="U103" i="4"/>
  <c r="U210" i="4"/>
  <c r="C210" i="4" s="1"/>
  <c r="Q227" i="4"/>
  <c r="U179" i="4"/>
  <c r="Q215" i="4"/>
  <c r="U146" i="4"/>
  <c r="U370" i="4"/>
  <c r="C370" i="4" s="1"/>
  <c r="U233" i="4"/>
  <c r="U396" i="4"/>
  <c r="S313" i="4"/>
  <c r="U395" i="4"/>
  <c r="S395" i="4"/>
  <c r="S373" i="4"/>
  <c r="U373" i="4"/>
  <c r="Q316" i="4"/>
  <c r="Q279" i="4"/>
  <c r="U315" i="4"/>
  <c r="S315" i="4"/>
  <c r="U300" i="4"/>
  <c r="U56" i="4"/>
  <c r="Q56" i="4"/>
  <c r="U421" i="4"/>
  <c r="U260" i="4"/>
  <c r="Q263" i="4"/>
  <c r="Q63" i="4"/>
  <c r="U367" i="4"/>
  <c r="U304" i="4"/>
  <c r="C304" i="4" s="1"/>
  <c r="S361" i="4"/>
  <c r="S261" i="4"/>
  <c r="U65" i="4"/>
  <c r="S308" i="4"/>
  <c r="Q19" i="4"/>
  <c r="U311" i="4"/>
  <c r="C311" i="4" s="1"/>
  <c r="U41" i="4"/>
  <c r="C41" i="4" s="1"/>
  <c r="Q229" i="4"/>
  <c r="U226" i="4"/>
  <c r="C226" i="4" s="1"/>
  <c r="U416" i="4"/>
  <c r="Q222" i="4"/>
  <c r="U204" i="4"/>
  <c r="Q185" i="4"/>
  <c r="U52" i="4"/>
  <c r="U403" i="4"/>
  <c r="U404" i="4"/>
  <c r="Q280" i="4"/>
  <c r="U208" i="4"/>
  <c r="Q188" i="4"/>
  <c r="C188" i="4" s="1"/>
  <c r="Q153" i="4"/>
  <c r="U241" i="4"/>
  <c r="U141" i="4"/>
  <c r="Q207" i="4"/>
  <c r="Q84" i="4"/>
  <c r="U225" i="4"/>
  <c r="C225" i="4" s="1"/>
  <c r="Q232" i="4"/>
  <c r="U87" i="4"/>
  <c r="U198" i="4"/>
  <c r="Q205" i="4"/>
  <c r="Q193" i="4"/>
  <c r="U154" i="4"/>
  <c r="U272" i="4"/>
  <c r="Q195" i="4"/>
  <c r="U107" i="4"/>
  <c r="C107" i="4" s="1"/>
  <c r="U88" i="4"/>
  <c r="U158" i="4"/>
  <c r="U419" i="4"/>
  <c r="U89" i="4"/>
  <c r="U200" i="4"/>
  <c r="U169" i="4"/>
  <c r="U223" i="4"/>
  <c r="C223" i="4" s="1"/>
  <c r="Q189" i="4"/>
  <c r="Q324" i="4"/>
  <c r="U142" i="4"/>
  <c r="Q140" i="4"/>
  <c r="Q214" i="4"/>
  <c r="U369" i="4"/>
  <c r="U405" i="4"/>
  <c r="U102" i="4"/>
  <c r="U237" i="4"/>
  <c r="Q264" i="4"/>
  <c r="Q101" i="4"/>
  <c r="Q49" i="4"/>
  <c r="Q179" i="4"/>
  <c r="U215" i="4"/>
  <c r="U98" i="4"/>
  <c r="C98" i="4" s="1"/>
  <c r="U201" i="4"/>
  <c r="C201" i="4" s="1"/>
  <c r="C1704" i="4"/>
  <c r="U236" i="4"/>
  <c r="C236" i="4" s="1"/>
  <c r="U216" i="4"/>
  <c r="Q144" i="4"/>
  <c r="U321" i="4"/>
  <c r="Q313" i="4"/>
  <c r="Q329" i="4"/>
  <c r="U318" i="4"/>
  <c r="Q292" i="4"/>
  <c r="U64" i="4"/>
  <c r="Q361" i="4"/>
  <c r="Q261" i="4"/>
  <c r="S263" i="4"/>
  <c r="U263" i="4"/>
  <c r="Q22" i="4"/>
  <c r="U47" i="4"/>
  <c r="C47" i="4" s="1"/>
  <c r="Q359" i="4"/>
  <c r="C184" i="4"/>
  <c r="Q270" i="4"/>
  <c r="U374" i="4"/>
  <c r="S63" i="4"/>
  <c r="Q186" i="4"/>
  <c r="U408" i="4"/>
  <c r="S44" i="4"/>
  <c r="Q269" i="4"/>
  <c r="Q407" i="4"/>
  <c r="Q291" i="4"/>
  <c r="U309" i="4"/>
  <c r="C378" i="4"/>
  <c r="C1080" i="4"/>
  <c r="C1380" i="4"/>
  <c r="C1736" i="4"/>
  <c r="C1441" i="4"/>
  <c r="C1325" i="4"/>
  <c r="C998" i="4"/>
  <c r="C458" i="4"/>
  <c r="C1336" i="4"/>
  <c r="C946" i="4"/>
  <c r="C1124" i="4"/>
  <c r="C13" i="4"/>
  <c r="C1432" i="4"/>
  <c r="C1725" i="4"/>
  <c r="C1417" i="4"/>
  <c r="C1140" i="4"/>
  <c r="C1507" i="4"/>
  <c r="C905" i="4"/>
  <c r="C964" i="4"/>
  <c r="C1703" i="4"/>
  <c r="C1121" i="4"/>
  <c r="C880" i="4"/>
  <c r="C392" i="4"/>
  <c r="C1620" i="4"/>
  <c r="C610" i="4"/>
  <c r="C1506" i="4"/>
  <c r="C1254" i="4"/>
  <c r="U9" i="4"/>
  <c r="C9" i="4" s="1"/>
  <c r="Q7" i="4"/>
  <c r="U10" i="4"/>
  <c r="C10" i="4" s="1"/>
  <c r="C1463" i="4"/>
  <c r="C1554" i="4"/>
  <c r="C1207" i="4"/>
  <c r="S37" i="4"/>
  <c r="S25" i="4"/>
  <c r="U25" i="4"/>
  <c r="U24" i="4"/>
  <c r="C467" i="4"/>
  <c r="U8" i="4"/>
  <c r="U7" i="4"/>
  <c r="C824" i="4"/>
  <c r="C1333" i="4"/>
  <c r="C1197" i="4"/>
  <c r="U37" i="4"/>
  <c r="Q24" i="4"/>
  <c r="S39" i="4"/>
  <c r="S30" i="4"/>
  <c r="C342" i="4"/>
  <c r="S1219" i="4"/>
  <c r="C1219" i="4" s="1"/>
  <c r="C427" i="4"/>
  <c r="C1263" i="4"/>
  <c r="C841" i="4"/>
  <c r="C1319" i="4"/>
  <c r="C1454" i="4"/>
  <c r="C40" i="4"/>
  <c r="S14" i="4"/>
  <c r="U14" i="4"/>
  <c r="Q28" i="4"/>
  <c r="C1579" i="4"/>
  <c r="C1196" i="4"/>
  <c r="C1366" i="4"/>
  <c r="C1746" i="4"/>
  <c r="C1200" i="4"/>
  <c r="C862" i="4"/>
  <c r="C1064" i="4"/>
  <c r="C1365" i="4"/>
  <c r="C21" i="4"/>
  <c r="S216" i="4"/>
  <c r="Q216" i="4"/>
  <c r="Q14" i="4"/>
  <c r="S24" i="4"/>
  <c r="U39" i="4"/>
  <c r="S6" i="4"/>
  <c r="C1483" i="4"/>
  <c r="C589" i="4"/>
  <c r="C829" i="4"/>
  <c r="C1487" i="4"/>
  <c r="C1364" i="4"/>
  <c r="C1237" i="4"/>
  <c r="C1063" i="4"/>
  <c r="C917" i="4"/>
  <c r="C1001" i="4"/>
  <c r="C965" i="4"/>
  <c r="C559" i="4"/>
  <c r="C1039" i="4"/>
  <c r="C1671" i="4"/>
  <c r="C447" i="4"/>
  <c r="C1569" i="4"/>
  <c r="C1295" i="4"/>
  <c r="C1379" i="4"/>
  <c r="C657" i="4"/>
  <c r="C477" i="4"/>
  <c r="C1521" i="4"/>
  <c r="C1306" i="4"/>
  <c r="C622" i="4"/>
  <c r="C1683" i="4"/>
  <c r="C484" i="4"/>
  <c r="C1698" i="4"/>
  <c r="C1678" i="4"/>
  <c r="C1652" i="4"/>
  <c r="C1255" i="4"/>
  <c r="C1727" i="4"/>
  <c r="C1265" i="4"/>
  <c r="C673" i="4"/>
  <c r="C1720" i="4"/>
  <c r="C1412" i="4"/>
  <c r="C509" i="4"/>
  <c r="C1501" i="4"/>
  <c r="C847" i="4"/>
  <c r="C110" i="4"/>
  <c r="C1446" i="4"/>
  <c r="C831" i="4"/>
  <c r="C1629" i="4"/>
  <c r="C454" i="4"/>
  <c r="C575" i="4"/>
  <c r="C952" i="4"/>
  <c r="C613" i="4"/>
  <c r="C607" i="4"/>
  <c r="C565" i="4"/>
  <c r="C1402" i="4"/>
  <c r="C1445" i="4"/>
  <c r="C1693" i="4"/>
  <c r="C1262" i="4"/>
  <c r="C1594" i="4"/>
  <c r="C348" i="4"/>
  <c r="C68" i="4"/>
  <c r="C1718" i="4"/>
  <c r="C1669" i="4"/>
  <c r="C1138" i="4"/>
  <c r="C1368" i="4"/>
  <c r="C993" i="4"/>
  <c r="C909" i="4"/>
  <c r="C1555" i="4"/>
  <c r="C1242" i="4"/>
  <c r="C912" i="4"/>
  <c r="C1512" i="4"/>
  <c r="U33" i="4"/>
  <c r="C33" i="4" s="1"/>
  <c r="C937" i="4"/>
  <c r="C1515" i="4"/>
  <c r="C840" i="4"/>
  <c r="C1141" i="4"/>
  <c r="C675" i="4"/>
  <c r="C1695" i="4"/>
  <c r="C1616" i="4"/>
  <c r="C805" i="4"/>
  <c r="C1468" i="4"/>
  <c r="C1347" i="4"/>
  <c r="C1226" i="4"/>
  <c r="C468" i="4"/>
  <c r="C1416" i="4"/>
  <c r="C1228" i="4"/>
  <c r="C1470" i="4"/>
  <c r="C425" i="4"/>
  <c r="C581" i="4"/>
  <c r="C620" i="4"/>
  <c r="C922" i="4"/>
  <c r="C966" i="4"/>
  <c r="C832" i="4"/>
  <c r="C970" i="4"/>
  <c r="C1532" i="4"/>
  <c r="C1674" i="4"/>
  <c r="C1123" i="4"/>
  <c r="C34" i="4"/>
  <c r="C1236" i="4"/>
  <c r="C1086" i="4"/>
  <c r="C1442" i="4"/>
  <c r="C687" i="4"/>
  <c r="C538" i="4"/>
  <c r="C1349" i="4"/>
  <c r="C541" i="4"/>
  <c r="C1188" i="4"/>
  <c r="C1410" i="4"/>
  <c r="C1139" i="4"/>
  <c r="C1015" i="4"/>
  <c r="C1598" i="4"/>
  <c r="C1269" i="4"/>
  <c r="C1079" i="4"/>
  <c r="C1456" i="4"/>
  <c r="C1530" i="4"/>
  <c r="C344" i="4"/>
  <c r="C638" i="4"/>
  <c r="C1227" i="4"/>
  <c r="C574" i="4"/>
  <c r="C62" i="4"/>
  <c r="C1137" i="4"/>
  <c r="C1581" i="4"/>
  <c r="Q4" i="4"/>
  <c r="R4" i="14"/>
  <c r="C376" i="4"/>
  <c r="C248" i="4"/>
  <c r="C949" i="4"/>
  <c r="C1369" i="4"/>
  <c r="C1389" i="4"/>
  <c r="C643" i="4"/>
  <c r="C560" i="4"/>
  <c r="C921" i="4"/>
  <c r="C580" i="4"/>
  <c r="C872" i="4"/>
  <c r="C645" i="4"/>
  <c r="C818" i="4"/>
  <c r="C1719" i="4"/>
  <c r="C1419" i="4"/>
  <c r="C1408" i="4"/>
  <c r="C1353" i="4"/>
  <c r="C598" i="4"/>
  <c r="C819" i="4"/>
  <c r="C505" i="4"/>
  <c r="C1407" i="4"/>
  <c r="C1043" i="4"/>
  <c r="C1166" i="4"/>
  <c r="C1085" i="4"/>
  <c r="C1253" i="4"/>
  <c r="C920" i="4"/>
  <c r="C820" i="4"/>
  <c r="C911" i="4"/>
  <c r="C1351" i="4"/>
  <c r="C928" i="4"/>
  <c r="C1561" i="4"/>
  <c r="C1145" i="4"/>
  <c r="C1010" i="4"/>
  <c r="C935" i="4"/>
  <c r="C246" i="4"/>
  <c r="C504" i="4"/>
  <c r="C1458" i="4"/>
  <c r="C1423" i="4"/>
  <c r="C1193" i="4"/>
  <c r="C1290" i="4"/>
  <c r="C1299" i="4"/>
  <c r="C1189" i="4"/>
  <c r="C1495" i="4"/>
  <c r="C494" i="4"/>
  <c r="C1161" i="4"/>
  <c r="C1335" i="4"/>
  <c r="C380" i="4"/>
  <c r="C678" i="4"/>
  <c r="C1222" i="4"/>
  <c r="C1052" i="4"/>
  <c r="C452" i="4"/>
  <c r="C860" i="4"/>
  <c r="C1614" i="4"/>
  <c r="C919" i="4"/>
  <c r="C874" i="4"/>
  <c r="C1045" i="4"/>
  <c r="C1741" i="4"/>
  <c r="C1252" i="4"/>
  <c r="C944" i="4"/>
  <c r="C1609" i="4"/>
  <c r="C1509" i="4"/>
  <c r="C1486" i="4"/>
  <c r="C1418" i="4"/>
  <c r="C492" i="4"/>
  <c r="C1707" i="4"/>
  <c r="C1083" i="4"/>
  <c r="C1668" i="4"/>
  <c r="C1556" i="4"/>
  <c r="C1688" i="4"/>
  <c r="C1381" i="4"/>
  <c r="C931" i="4"/>
  <c r="C1527" i="4"/>
  <c r="C1566" i="4"/>
  <c r="C1497" i="4"/>
  <c r="C843" i="4"/>
  <c r="C1143" i="4"/>
  <c r="C426" i="4"/>
  <c r="C871" i="4"/>
  <c r="C1000" i="4"/>
  <c r="C1545" i="4"/>
  <c r="C451" i="4"/>
  <c r="C384" i="4"/>
  <c r="C627" i="4"/>
  <c r="C1243" i="4"/>
  <c r="C608" i="4"/>
  <c r="C1156" i="4"/>
  <c r="C1732" i="4"/>
  <c r="C593" i="4"/>
  <c r="C1230" i="4"/>
  <c r="C69" i="4"/>
  <c r="C1190" i="4"/>
  <c r="C1708" i="4"/>
  <c r="C1018" i="4"/>
  <c r="C497" i="4"/>
  <c r="C823" i="4"/>
  <c r="C1035" i="4"/>
  <c r="C1558" i="4"/>
  <c r="C1438" i="4"/>
  <c r="C814" i="4"/>
  <c r="C1370" i="4"/>
  <c r="C1615" i="4"/>
  <c r="C546" i="4"/>
  <c r="C1528" i="4"/>
  <c r="C493" i="4"/>
  <c r="C1492" i="4"/>
  <c r="C677" i="4"/>
  <c r="C1293" i="4"/>
  <c r="C1163" i="4"/>
  <c r="C346" i="4"/>
  <c r="C803" i="4"/>
  <c r="C1387" i="4"/>
  <c r="C885" i="4"/>
  <c r="C1467" i="4"/>
  <c r="C1214" i="4"/>
  <c r="C845" i="4"/>
  <c r="C1406" i="4"/>
  <c r="C578" i="4"/>
  <c r="C808" i="4"/>
  <c r="C1301" i="4"/>
  <c r="C899" i="4"/>
  <c r="C1401" i="4"/>
  <c r="C1292" i="4"/>
  <c r="C1612" i="4"/>
  <c r="C1198" i="4"/>
  <c r="C674" i="4"/>
  <c r="C424" i="4"/>
  <c r="C1499" i="4"/>
  <c r="C1516" i="4"/>
  <c r="C1644" i="4"/>
  <c r="C1105" i="4"/>
  <c r="C1637" i="4"/>
  <c r="C833" i="4"/>
  <c r="C1459" i="4"/>
  <c r="C1065" i="4"/>
  <c r="C1004" i="4"/>
  <c r="C1661" i="4"/>
  <c r="C526" i="4"/>
  <c r="C74" i="4"/>
  <c r="C1593" i="4"/>
  <c r="C954" i="4"/>
  <c r="C639" i="4"/>
  <c r="C1308" i="4"/>
  <c r="C1684" i="4"/>
  <c r="C1334" i="4"/>
  <c r="C671" i="4"/>
  <c r="C112" i="4"/>
  <c r="C1122" i="4"/>
  <c r="C495" i="4"/>
  <c r="C955" i="4"/>
  <c r="C1435" i="4"/>
  <c r="C1731" i="4"/>
  <c r="C244" i="4"/>
  <c r="C1158" i="4"/>
  <c r="C1136" i="4"/>
  <c r="C1297" i="4"/>
  <c r="C888" i="4"/>
  <c r="C804" i="4"/>
  <c r="C1164" i="4"/>
  <c r="C561" i="4"/>
  <c r="C1304" i="4"/>
  <c r="C1013" i="4"/>
  <c r="C1586" i="4"/>
  <c r="C1398" i="4"/>
  <c r="C1553" i="4"/>
  <c r="C532" i="4"/>
  <c r="C1075" i="4"/>
  <c r="C1378" i="4"/>
  <c r="C383" i="4"/>
  <c r="C1346" i="4"/>
  <c r="C615" i="4"/>
  <c r="C1717" i="4"/>
  <c r="C682" i="4"/>
  <c r="C1066" i="4"/>
  <c r="C873" i="4"/>
  <c r="C906" i="4"/>
  <c r="C1291" i="4"/>
  <c r="C1081" i="4"/>
  <c r="C381" i="4"/>
  <c r="C619" i="4"/>
  <c r="C1656" i="4"/>
  <c r="C883" i="4"/>
  <c r="C839" i="4"/>
  <c r="C973" i="4"/>
  <c r="C1038" i="4"/>
  <c r="C1733" i="4"/>
  <c r="C817" i="4"/>
  <c r="C245" i="4"/>
  <c r="C534" i="4"/>
  <c r="C1525" i="4"/>
  <c r="C616" i="4"/>
  <c r="C1738" i="4"/>
  <c r="C913" i="4"/>
  <c r="C591" i="4"/>
  <c r="C947" i="4"/>
  <c r="C1526" i="4"/>
  <c r="C1041" i="4"/>
  <c r="C594" i="4"/>
  <c r="C429" i="4"/>
  <c r="C543" i="4"/>
  <c r="C558" i="4"/>
  <c r="C640" i="4"/>
  <c r="C460" i="4"/>
  <c r="C1208" i="4"/>
  <c r="C1186" i="4"/>
  <c r="C1244" i="4"/>
  <c r="C1578" i="4"/>
  <c r="C1421" i="4"/>
  <c r="C1474" i="4"/>
  <c r="C1734" i="4"/>
  <c r="C1213" i="4"/>
  <c r="C1564" i="4"/>
  <c r="C1491" i="4"/>
  <c r="C1455" i="4"/>
  <c r="C1524" i="4"/>
  <c r="C1102" i="4"/>
  <c r="C825" i="4"/>
  <c r="C516" i="4"/>
  <c r="C1585" i="4"/>
  <c r="C1664" i="4"/>
  <c r="C1404" i="4"/>
  <c r="C1450" i="4"/>
  <c r="C1619" i="4"/>
  <c r="C1104" i="4"/>
  <c r="C1550" i="4"/>
  <c r="C1494" i="4"/>
  <c r="C1655" i="4"/>
  <c r="C1639" i="4"/>
  <c r="C1694" i="4"/>
  <c r="C1107" i="4"/>
  <c r="C1167" i="4"/>
  <c r="C1657" i="4"/>
  <c r="C1328" i="4"/>
  <c r="C617" i="4"/>
  <c r="C566" i="4"/>
  <c r="C592" i="4"/>
  <c r="C948" i="4"/>
  <c r="C1739" i="4"/>
  <c r="C1740" i="4"/>
  <c r="C614" i="4"/>
  <c r="C457" i="4"/>
  <c r="C838" i="4"/>
  <c r="U217" i="4"/>
  <c r="C950" i="4"/>
  <c r="C1635" i="4"/>
  <c r="C879" i="4"/>
  <c r="C1247" i="4"/>
  <c r="C1343" i="4"/>
  <c r="C1662" i="4"/>
  <c r="C1613" i="4"/>
  <c r="C510" i="4"/>
  <c r="C892" i="4"/>
  <c r="C1165" i="4"/>
  <c r="C1232" i="4"/>
  <c r="C1367" i="4"/>
  <c r="C621" i="4"/>
  <c r="C250" i="4"/>
  <c r="C1129" i="4"/>
  <c r="C377" i="4"/>
  <c r="C1508" i="4"/>
  <c r="C1320" i="4"/>
  <c r="C507" i="4"/>
  <c r="C884" i="4"/>
  <c r="C672" i="4"/>
  <c r="C111" i="4"/>
  <c r="C579" i="4"/>
  <c r="C1633" i="4"/>
  <c r="C544" i="4"/>
  <c r="C907" i="4"/>
  <c r="C1332" i="4"/>
  <c r="C1502" i="4"/>
  <c r="C1185" i="4"/>
  <c r="C1747" i="4"/>
  <c r="C1014" i="4"/>
  <c r="C1529" i="4"/>
  <c r="U867" i="4"/>
  <c r="C867" i="4" s="1"/>
  <c r="C462" i="4"/>
  <c r="S217" i="4"/>
  <c r="Q217" i="4"/>
  <c r="C1641" i="4"/>
  <c r="R164" i="4"/>
  <c r="T201" i="4"/>
  <c r="T247" i="4"/>
  <c r="U868" i="4"/>
  <c r="C868" i="4" s="1"/>
  <c r="C1425" i="4"/>
  <c r="C878" i="4"/>
  <c r="R160" i="4"/>
  <c r="T664" i="4"/>
  <c r="U664" i="4" s="1"/>
  <c r="C664" i="4" s="1"/>
  <c r="T666" i="4"/>
  <c r="U666" i="4" s="1"/>
  <c r="C666" i="4" s="1"/>
  <c r="T665" i="4"/>
  <c r="U665" i="4" s="1"/>
  <c r="C665" i="4" s="1"/>
  <c r="T667" i="4"/>
  <c r="U667" i="4" s="1"/>
  <c r="C667" i="4" s="1"/>
  <c r="T663" i="4"/>
  <c r="R163" i="4"/>
  <c r="T1471" i="4"/>
  <c r="T545" i="4"/>
  <c r="T1636" i="4"/>
  <c r="T1042" i="4"/>
  <c r="C48" i="4" l="1"/>
  <c r="C669" i="4"/>
  <c r="C251" i="4"/>
  <c r="T4" i="14"/>
  <c r="V4" i="14"/>
  <c r="U4" i="4"/>
  <c r="C4" i="14" s="1"/>
  <c r="S28" i="4"/>
  <c r="C28" i="4" s="1"/>
  <c r="S1072" i="4"/>
  <c r="C1072" i="4" s="1"/>
  <c r="U1546" i="4"/>
  <c r="S1546" i="4"/>
  <c r="C78" i="4"/>
  <c r="S76" i="4"/>
  <c r="U76" i="4"/>
  <c r="U59" i="4"/>
  <c r="C59" i="4" s="1"/>
  <c r="C252" i="4"/>
  <c r="S1047" i="4"/>
  <c r="U1047" i="4"/>
  <c r="U1114" i="4"/>
  <c r="S1114" i="4"/>
  <c r="C119" i="4"/>
  <c r="U858" i="4"/>
  <c r="S858" i="4"/>
  <c r="S1570" i="4"/>
  <c r="U1570" i="4"/>
  <c r="U433" i="4"/>
  <c r="S433" i="4"/>
  <c r="C334" i="4"/>
  <c r="S1147" i="4"/>
  <c r="U1147" i="4"/>
  <c r="U956" i="4"/>
  <c r="S956" i="4"/>
  <c r="C113" i="4"/>
  <c r="C787" i="4"/>
  <c r="S1271" i="4"/>
  <c r="U1271" i="4"/>
  <c r="U647" i="4"/>
  <c r="S647" i="4"/>
  <c r="C3" i="14"/>
  <c r="C349" i="4"/>
  <c r="C393" i="4"/>
  <c r="C320" i="4"/>
  <c r="C1279" i="4"/>
  <c r="C277" i="4"/>
  <c r="C358" i="4"/>
  <c r="C26" i="4"/>
  <c r="C3" i="4"/>
  <c r="C1443" i="4"/>
  <c r="U600" i="4"/>
  <c r="S600" i="4"/>
  <c r="S1169" i="4"/>
  <c r="U1169" i="4"/>
  <c r="S659" i="4"/>
  <c r="U659" i="4"/>
  <c r="U1170" i="4"/>
  <c r="S1170" i="4"/>
  <c r="S809" i="4"/>
  <c r="U809" i="4"/>
  <c r="C319" i="4"/>
  <c r="S1539" i="4"/>
  <c r="U1539" i="4"/>
  <c r="S1329" i="4"/>
  <c r="U1329" i="4"/>
  <c r="C292" i="4"/>
  <c r="U1087" i="4"/>
  <c r="S1087" i="4"/>
  <c r="C199" i="4"/>
  <c r="C53" i="4"/>
  <c r="C307" i="4"/>
  <c r="S350" i="4"/>
  <c r="U350" i="4"/>
  <c r="C72" i="4"/>
  <c r="C142" i="4"/>
  <c r="C190" i="4"/>
  <c r="C204" i="4"/>
  <c r="C99" i="4"/>
  <c r="C148" i="4"/>
  <c r="C176" i="4"/>
  <c r="C150" i="4"/>
  <c r="C208" i="4"/>
  <c r="C146" i="4"/>
  <c r="C6" i="4"/>
  <c r="C397" i="4"/>
  <c r="C279" i="4"/>
  <c r="C55" i="4"/>
  <c r="C87" i="4"/>
  <c r="C419" i="4"/>
  <c r="C222" i="4"/>
  <c r="C404" i="4"/>
  <c r="C156" i="4"/>
  <c r="C405" i="4"/>
  <c r="C241" i="4"/>
  <c r="C326" i="4"/>
  <c r="C416" i="4"/>
  <c r="C324" i="4"/>
  <c r="C195" i="4"/>
  <c r="C181" i="4"/>
  <c r="C288" i="4"/>
  <c r="C43" i="4"/>
  <c r="C89" i="4"/>
  <c r="C170" i="4"/>
  <c r="C322" i="4"/>
  <c r="C352" i="4"/>
  <c r="C169" i="4"/>
  <c r="C200" i="4"/>
  <c r="C218" i="4"/>
  <c r="C7" i="4"/>
  <c r="C158" i="4"/>
  <c r="C275" i="4"/>
  <c r="C30" i="4"/>
  <c r="C185" i="4"/>
  <c r="C363" i="4"/>
  <c r="C418" i="4"/>
  <c r="C52" i="4"/>
  <c r="C394" i="4"/>
  <c r="C179" i="4"/>
  <c r="C44" i="4"/>
  <c r="C145" i="4"/>
  <c r="C325" i="4"/>
  <c r="C152" i="4"/>
  <c r="C178" i="4"/>
  <c r="C138" i="4"/>
  <c r="C187" i="4"/>
  <c r="C446" i="4"/>
  <c r="C403" i="4"/>
  <c r="C141" i="4"/>
  <c r="C198" i="4"/>
  <c r="C105" i="4"/>
  <c r="C173" i="4"/>
  <c r="C282" i="4"/>
  <c r="C406" i="4"/>
  <c r="C191" i="4"/>
  <c r="C215" i="4"/>
  <c r="C237" i="4"/>
  <c r="C154" i="4"/>
  <c r="C168" i="4"/>
  <c r="C174" i="4"/>
  <c r="C197" i="4"/>
  <c r="C209" i="4"/>
  <c r="C151" i="4"/>
  <c r="C86" i="4"/>
  <c r="C206" i="4"/>
  <c r="C182" i="4"/>
  <c r="C220" i="4"/>
  <c r="C140" i="4"/>
  <c r="C214" i="4"/>
  <c r="C207" i="4"/>
  <c r="C238" i="4"/>
  <c r="C183" i="4"/>
  <c r="C18" i="4"/>
  <c r="C408" i="4"/>
  <c r="C88" i="4"/>
  <c r="C205" i="4"/>
  <c r="C280" i="4"/>
  <c r="C402" i="4"/>
  <c r="C227" i="4"/>
  <c r="C15" i="4"/>
  <c r="C281" i="4"/>
  <c r="C167" i="4"/>
  <c r="C64" i="4"/>
  <c r="C264" i="4"/>
  <c r="C84" i="4"/>
  <c r="C49" i="4"/>
  <c r="C193" i="4"/>
  <c r="C232" i="4"/>
  <c r="C409" i="4"/>
  <c r="C153" i="4"/>
  <c r="C262" i="4"/>
  <c r="C2" i="14"/>
  <c r="C318" i="4"/>
  <c r="C50" i="4"/>
  <c r="C25" i="4"/>
  <c r="C96" i="4"/>
  <c r="C39" i="4"/>
  <c r="C37" i="4"/>
  <c r="C56" i="4"/>
  <c r="C415" i="4"/>
  <c r="C300" i="4"/>
  <c r="C259" i="4"/>
  <c r="C260" i="4"/>
  <c r="C228" i="4"/>
  <c r="C8" i="4"/>
  <c r="C309" i="4"/>
  <c r="C2" i="4"/>
  <c r="C308" i="4"/>
  <c r="C301" i="4"/>
  <c r="U163" i="4"/>
  <c r="C367" i="4"/>
  <c r="C315" i="4"/>
  <c r="C316" i="4"/>
  <c r="C90" i="4"/>
  <c r="C339" i="4"/>
  <c r="C266" i="4"/>
  <c r="C291" i="4"/>
  <c r="C271" i="4"/>
  <c r="C414" i="4"/>
  <c r="C369" i="4"/>
  <c r="C91" i="4"/>
  <c r="C442" i="4"/>
  <c r="C396" i="4"/>
  <c r="U164" i="4"/>
  <c r="C407" i="4"/>
  <c r="C374" i="4"/>
  <c r="C313" i="4"/>
  <c r="C65" i="4"/>
  <c r="C359" i="4"/>
  <c r="C411" i="4"/>
  <c r="C365" i="4"/>
  <c r="C321" i="4"/>
  <c r="C161" i="4"/>
  <c r="C368" i="4"/>
  <c r="U160" i="4"/>
  <c r="C189" i="4"/>
  <c r="C14" i="4"/>
  <c r="C421" i="4"/>
  <c r="C329" i="4"/>
  <c r="C229" i="4"/>
  <c r="C63" i="4"/>
  <c r="C19" i="4"/>
  <c r="C233" i="4"/>
  <c r="C444" i="4"/>
  <c r="C270" i="4"/>
  <c r="C361" i="4"/>
  <c r="C92" i="4"/>
  <c r="C143" i="4"/>
  <c r="C51" i="4"/>
  <c r="C216" i="4"/>
  <c r="C144" i="4"/>
  <c r="C272" i="4"/>
  <c r="C61" i="4"/>
  <c r="C269" i="4"/>
  <c r="C263" i="4"/>
  <c r="C395" i="4"/>
  <c r="C314" i="4"/>
  <c r="C186" i="4"/>
  <c r="C312" i="4"/>
  <c r="C196" i="4"/>
  <c r="C373" i="4"/>
  <c r="C303" i="4"/>
  <c r="C22" i="4"/>
  <c r="C362" i="4"/>
  <c r="C46" i="4"/>
  <c r="C261" i="4"/>
  <c r="C24" i="4"/>
  <c r="C217" i="4"/>
  <c r="C38" i="4"/>
  <c r="C4" i="4" l="1"/>
  <c r="C1546" i="4"/>
  <c r="C76" i="4"/>
  <c r="C858" i="4"/>
  <c r="C1114" i="4"/>
  <c r="C1047" i="4"/>
  <c r="C433" i="4"/>
  <c r="C1570" i="4"/>
  <c r="C1147" i="4"/>
  <c r="C956" i="4"/>
  <c r="C647" i="4"/>
  <c r="C1271" i="4"/>
  <c r="C1087" i="4"/>
  <c r="C1169" i="4"/>
  <c r="C350" i="4"/>
  <c r="C659" i="4"/>
  <c r="C1539" i="4"/>
  <c r="C1170" i="4"/>
  <c r="C809" i="4"/>
  <c r="C1329" i="4"/>
  <c r="C600" i="4"/>
  <c r="C160" i="4"/>
  <c r="C164" i="4"/>
  <c r="C16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<sst xmlns="http://schemas.openxmlformats.org/spreadsheetml/2006/main" count="21744" uniqueCount="3793">
  <si>
    <t>Full path</t>
  </si>
  <si>
    <t>Orphan check</t>
  </si>
  <si>
    <t>All checks</t>
  </si>
  <si>
    <t>Element hierarchy (XPATH)</t>
  </si>
  <si>
    <t>Element</t>
  </si>
  <si>
    <t>Attribute</t>
  </si>
  <si>
    <t>Value</t>
  </si>
  <si>
    <t>Constraints</t>
  </si>
  <si>
    <t>Future Baseline</t>
  </si>
  <si>
    <t>Documentation</t>
  </si>
  <si>
    <t>Comment</t>
  </si>
  <si>
    <t>Link</t>
  </si>
  <si>
    <t>Naming Rules</t>
  </si>
  <si>
    <t>railml 2.4 existence</t>
  </si>
  <si>
    <t>nor existence</t>
  </si>
  <si>
    <t>use</t>
  </si>
  <si>
    <t>Use check</t>
  </si>
  <si>
    <t>type</t>
  </si>
  <si>
    <t>Type check</t>
  </si>
  <si>
    <t>values</t>
  </si>
  <si>
    <t>Value check</t>
  </si>
  <si>
    <t>/railml/</t>
  </si>
  <si>
    <t>infrastructure</t>
  </si>
  <si>
    <t>mandatory</t>
  </si>
  <si>
    <t>code</t>
  </si>
  <si>
    <t>[string]</t>
  </si>
  <si>
    <t>mandatory (except @nor:status="conceptual" or "unknown")</t>
  </si>
  <si>
    <t>Global Bane NOR id for elements/objects. It is defined in the Bane NOR infrastructure asset management register (BaneData), the system of record for infrastructure information for Norwegian railways. New objects are to be registered in the asset management register before being used in the railML file. Only Bane NOR is eligible to write or edit values for this attribute.</t>
  </si>
  <si>
    <t>description</t>
  </si>
  <si>
    <t>optional</t>
  </si>
  <si>
    <t>Textual description of the element, including any workflow comments and remarks. Not to be used for operational purposes.</t>
  </si>
  <si>
    <t>FUTURE-PROOFING:
To be superseded by the global @comment attribute in railML 3</t>
  </si>
  <si>
    <t>id</t>
  </si>
  <si>
    <t>A unique ID string within the model's scope</t>
  </si>
  <si>
    <t>name</t>
  </si>
  <si>
    <t>Text description of the macroscopic geographical context, such as Norwegian national network" "Follobane project"</t>
  </si>
  <si>
    <t>nor:change</t>
  </si>
  <si>
    <t>[enum]</t>
  </si>
  <si>
    <t>Specification of the current approval state for a planned infrastructure element</t>
  </si>
  <si>
    <t>removed</t>
  </si>
  <si>
    <t>Element proposed to be removed from the model.</t>
  </si>
  <si>
    <t>modified</t>
  </si>
  <si>
    <t>Element proposed to be modified from its original form.</t>
  </si>
  <si>
    <t>new</t>
  </si>
  <si>
    <t xml:space="preserve">Element proposed to be added. </t>
  </si>
  <si>
    <t>nor:ruleRef</t>
  </si>
  <si>
    <t>[reference]</t>
  </si>
  <si>
    <t>Reference to an element &lt;nor:operatingRule&gt;</t>
  </si>
  <si>
    <t>infrastructureVisualizations</t>
  </si>
  <si>
    <t>Container for one or more visualizations. This container should not be empty.</t>
  </si>
  <si>
    <t>metadata</t>
  </si>
  <si>
    <t>Container for metadata</t>
  </si>
  <si>
    <t>infrastructure/</t>
  </si>
  <si>
    <t>controllers</t>
  </si>
  <si>
    <t>Container element. Should not be empty.</t>
  </si>
  <si>
    <t>nor:areas</t>
  </si>
  <si>
    <t>Container element for nor:area. Must not be empty.</t>
  </si>
  <si>
    <t>nor:operatingRules</t>
  </si>
  <si>
    <t>Container element. Must not be empty.</t>
  </si>
  <si>
    <t>nor:projects</t>
  </si>
  <si>
    <t>nor:routes</t>
  </si>
  <si>
    <t>operationControlPoints</t>
  </si>
  <si>
    <t>Grouping element containing one or more operation control points (OCPs), such as stations. This container must not be empty.</t>
  </si>
  <si>
    <t>speedProfiles</t>
  </si>
  <si>
    <t>Container for speed profiles</t>
  </si>
  <si>
    <t>states</t>
  </si>
  <si>
    <t>mandatory for nor:change="removed"</t>
  </si>
  <si>
    <t>Container element to define state of element. This container must not be empty.</t>
  </si>
  <si>
    <t>trackGroups</t>
  </si>
  <si>
    <t>Generic container element enabling logical grouping of rail tracks by specific criteria</t>
  </si>
  <si>
    <t>tracks</t>
  </si>
  <si>
    <t>Physical track layer in a railML document</t>
  </si>
  <si>
    <t>infrastructure/controllers/</t>
  </si>
  <si>
    <t>controller</t>
  </si>
  <si>
    <t>Mandatory only if optional container exists.</t>
  </si>
  <si>
    <t>model</t>
  </si>
  <si>
    <t>Exact technical implementation of a controller's function</t>
  </si>
  <si>
    <t>EBILOCK-850</t>
  </si>
  <si>
    <t>EBILOCK-950</t>
  </si>
  <si>
    <t>EBILOCK-950 R4</t>
  </si>
  <si>
    <t>Enkelt innkjør</t>
  </si>
  <si>
    <t>Enkelt sikringsanlegg</t>
  </si>
  <si>
    <t>Merkur</t>
  </si>
  <si>
    <t>NSB-77</t>
  </si>
  <si>
    <t>NSB-78</t>
  </si>
  <si>
    <t>NSB-84</t>
  </si>
  <si>
    <t>NSB-87</t>
  </si>
  <si>
    <t>NSB-94</t>
  </si>
  <si>
    <t>NSI-63</t>
  </si>
  <si>
    <t>NSI-63 m/PLS</t>
  </si>
  <si>
    <t>NSI-eldre</t>
  </si>
  <si>
    <t>PLS-styrt</t>
  </si>
  <si>
    <t>SIMIS-C</t>
  </si>
  <si>
    <t>Thales L90 5</t>
  </si>
  <si>
    <t>Westinghouse</t>
  </si>
  <si>
    <t>other:*</t>
  </si>
  <si>
    <t>String identifier of a controller</t>
  </si>
  <si>
    <t>nor:routeSetTime</t>
  </si>
  <si>
    <t>[duration]</t>
  </si>
  <si>
    <t xml:space="preserve">Average total time, needed to set (lock in) a desired train route.
</t>
  </si>
  <si>
    <t>Total time involves processing time by the CTC and interlocking operations, from the time command is given by dispatcher at the CTC/OCS terminal to the process being completed (signal light lights up or  movement authority is displayed in the MMI in the CAB).</t>
  </si>
  <si>
    <t>nor:typicalThrowTime</t>
  </si>
  <si>
    <t xml:space="preserve">Average total time needed to set (lock in) a desired train route.
</t>
  </si>
  <si>
    <t>Total time is defined as elapsed time from the time a command is issued and includes interlocking processing, switch unlock, blade switching, switch lock until a new position is confirmed and indicated within the controller.
Forum: consider moving this to controller or switchPointMachineType for generic value or being able to set an individual value per switch/crossing?</t>
  </si>
  <si>
    <t>technologyType</t>
  </si>
  <si>
    <t>Technical implementation of the controller, describing how control commands are conveyed to infrastructure elements</t>
  </si>
  <si>
    <t>electrical</t>
  </si>
  <si>
    <t>Switches and controls are set remotely through an all-electric relay interlocking</t>
  </si>
  <si>
    <t>electro-mechanical</t>
  </si>
  <si>
    <t>Switches and controls are set using an electro-mechanical interlocking device that enforces state dependencies</t>
  </si>
  <si>
    <t>electronic</t>
  </si>
  <si>
    <t>Switches and controls are set entirely electronically through a computerized solid-state signal processing with underlying logic in software</t>
  </si>
  <si>
    <t>mechanical</t>
  </si>
  <si>
    <t>Switches and controls are set mechanically through a lever frame or other direct physical connections</t>
  </si>
  <si>
    <t>manual</t>
  </si>
  <si>
    <t>Switches and other controls are operated manually by a human operator. The dispatcher effectively serves as an interlocking.</t>
  </si>
  <si>
    <t>This value implies unusually high route setting times.</t>
  </si>
  <si>
    <t>infrastructure/controllers/controller/</t>
  </si>
  <si>
    <t>ocpRef</t>
  </si>
  <si>
    <t>Sub-element referencing the ocp a controller is connected to</t>
  </si>
  <si>
    <t>ref</t>
  </si>
  <si>
    <t>Reference of ocp by ID</t>
  </si>
  <si>
    <t>infrastructure/controllers/controller/states/</t>
  </si>
  <si>
    <t>state</t>
  </si>
  <si>
    <t>disabled</t>
  </si>
  <si>
    <t>[boolean]</t>
  </si>
  <si>
    <t>This attribute is 'true' if the infrastructure piece is somehow disabled. Should always be 'true' for &lt;state&gt;@status="disabled" and  "closed"</t>
  </si>
  <si>
    <t>nor:endDate</t>
  </si>
  <si>
    <t>[date]</t>
  </si>
  <si>
    <t>Usage for regular time frames</t>
  </si>
  <si>
    <t>nor:projectRef</t>
  </si>
  <si>
    <t>Reference to project the object belongs to</t>
  </si>
  <si>
    <t>nor:startDate</t>
  </si>
  <si>
    <t>operatingPeriodRef</t>
  </si>
  <si>
    <t>Usage only for irregular time frames</t>
  </si>
  <si>
    <t>status</t>
  </si>
  <si>
    <t>conceptual</t>
  </si>
  <si>
    <t>planned</t>
  </si>
  <si>
    <t>The construction or commissioning of the element is planned concretely and at short notice or concrete planning activities for the construction take place, e.g. design, approval or implementation planning, cost calculation, award of contracts. It is not normally possible to use the element.</t>
  </si>
  <si>
    <t>operational</t>
  </si>
  <si>
    <t>The element is operational and can be used regularly.</t>
  </si>
  <si>
    <t>The element is currently not usable, switched off or deactivated and therefore cannot be used regularly. However, it can be put back into operation at short notice without further construction, acceptance or approval activities</t>
  </si>
  <si>
    <t>closed</t>
  </si>
  <si>
    <t>The element is no longer available, removed, dismantled, or no longer exists. Planning, construction or commissioning activities are absolutely necessary for recommissioning.</t>
  </si>
  <si>
    <t>other:norUnknown</t>
  </si>
  <si>
    <t>infrastructure/nor:areas/</t>
  </si>
  <si>
    <t>nor:area</t>
  </si>
  <si>
    <t>controllerRef</t>
  </si>
  <si>
    <t>local</t>
  </si>
  <si>
    <t>Used to describe a locallly operated area</t>
  </si>
  <si>
    <t>project</t>
  </si>
  <si>
    <t>Used to describe the spatial extent of a project area</t>
  </si>
  <si>
    <t>trackSection</t>
  </si>
  <si>
    <t>Used to describe track sections</t>
  </si>
  <si>
    <t>work</t>
  </si>
  <si>
    <t>Used to describe work areas</t>
  </si>
  <si>
    <t>infrastructure/nor:areas/nor:area/</t>
  </si>
  <si>
    <t>nor:isLimitedBy</t>
  </si>
  <si>
    <t>Sub-element referencing borders of the area</t>
  </si>
  <si>
    <t>facing</t>
  </si>
  <si>
    <t>up</t>
  </si>
  <si>
    <t>down</t>
  </si>
  <si>
    <t>References a border of the area.</t>
  </si>
  <si>
    <t>nor:states</t>
  </si>
  <si>
    <t>infrastructure/nor:areas/nor:area/nor:states/</t>
  </si>
  <si>
    <t>nor:restrictionID</t>
  </si>
  <si>
    <t>Official reference code for the restriction</t>
  </si>
  <si>
    <t>infrastructure/nor:areas/nor:area/nor:states/state/</t>
  </si>
  <si>
    <t>nor:additionalRunningTime</t>
  </si>
  <si>
    <t>absDir</t>
  </si>
  <si>
    <t>falling</t>
  </si>
  <si>
    <t>raising</t>
  </si>
  <si>
    <t>time</t>
  </si>
  <si>
    <t>infrastructure/nor:operatingRules/</t>
  </si>
  <si>
    <t>nor:operatingRule</t>
  </si>
  <si>
    <t>infrastructure/nor:operatingRules/nor:operatingRule/</t>
  </si>
  <si>
    <t>nor:childRule</t>
  </si>
  <si>
    <t>ruleRef</t>
  </si>
  <si>
    <t>Reference to an operating rule when a group of rules is modelled</t>
  </si>
  <si>
    <t>infrastructure/nor:projects/</t>
  </si>
  <si>
    <t>nor:project</t>
  </si>
  <si>
    <t>infrastructure/nor:projects/nor:project/</t>
  </si>
  <si>
    <t>nor:alternative</t>
  </si>
  <si>
    <t>Describes alternatives during planning phase</t>
  </si>
  <si>
    <t>Description of alternative</t>
  </si>
  <si>
    <t>Name of the alternative</t>
  </si>
  <si>
    <t>nor:phase</t>
  </si>
  <si>
    <t>Describes phase a project can be in</t>
  </si>
  <si>
    <t>Name of the phase</t>
  </si>
  <si>
    <t>planningPhase</t>
  </si>
  <si>
    <t>Type of planning phase</t>
  </si>
  <si>
    <t>byggeplan</t>
  </si>
  <si>
    <t>detaljplan</t>
  </si>
  <si>
    <t>hovedplan</t>
  </si>
  <si>
    <t>KVU</t>
  </si>
  <si>
    <t>utredning</t>
  </si>
  <si>
    <t>regulationPhase</t>
  </si>
  <si>
    <t>Type of regulation phase</t>
  </si>
  <si>
    <t>built</t>
  </si>
  <si>
    <t>kommunedelplan</t>
  </si>
  <si>
    <t>regionalplan</t>
  </si>
  <si>
    <t>reguleringsplan</t>
  </si>
  <si>
    <t>startDate</t>
  </si>
  <si>
    <t>endDate</t>
  </si>
  <si>
    <t>nor:projectDesignator</t>
  </si>
  <si>
    <t>Date (including) when the entry becomes or became invalid.</t>
  </si>
  <si>
    <t>entry</t>
  </si>
  <si>
    <t>Contains the external primary key of the OCP belonging to the referred register.</t>
  </si>
  <si>
    <t>register</t>
  </si>
  <si>
    <t>A string value for defining the catalogue, index, or directory where the external primary key comes from or refers to.</t>
  </si>
  <si>
    <t>Date (including) when the entry becomes or became valid.</t>
  </si>
  <si>
    <t>nor:revision</t>
  </si>
  <si>
    <t>initialProjectRef</t>
  </si>
  <si>
    <t>Name of the revision</t>
  </si>
  <si>
    <t>infrastructure/nor:projects/nor:project/nor:revision/</t>
  </si>
  <si>
    <t>nor:approvedBy</t>
  </si>
  <si>
    <t>date</t>
  </si>
  <si>
    <t>Name of the person/institution who approved the revision.</t>
  </si>
  <si>
    <t>nor:checkedBy</t>
  </si>
  <si>
    <t>Description provided by controller</t>
  </si>
  <si>
    <t>Name of the person/institution who controlled the revision.</t>
  </si>
  <si>
    <t>nor:objectsRevised</t>
  </si>
  <si>
    <t>nor:revisedBy</t>
  </si>
  <si>
    <t>Description provided by reviewer</t>
  </si>
  <si>
    <t>Name of the person/institution who reviewed the revision.</t>
  </si>
  <si>
    <t>infrastructure/nor:projects/nor:project/nor:revision/nor:objectsRevised/</t>
  </si>
  <si>
    <t>nor:objectRevised</t>
  </si>
  <si>
    <t>infrastructure/nor:routes/</t>
  </si>
  <si>
    <t>nor:route</t>
  </si>
  <si>
    <t>approachPointRef</t>
  </si>
  <si>
    <t>Reference to an approach point for a given route, i.e. the starting point of an approach zone that precedes a routeEntry element.</t>
  </si>
  <si>
    <r>
      <t xml:space="preserve">An approach zone is used as a restricted speed area, designated by a distant signal preceding the beginning of a route.
Speed limit message is relayed to the train by a FF balise </t>
    </r>
    <r>
      <rPr>
        <i/>
        <sz val="11"/>
        <color theme="1"/>
        <rFont val="Calibri"/>
        <family val="2"/>
        <scheme val="minor"/>
      </rPr>
      <t>(fremskutt forsignal)</t>
    </r>
    <r>
      <rPr>
        <sz val="11"/>
        <color theme="1"/>
        <rFont val="Calibri"/>
        <family val="2"/>
        <scheme val="minor"/>
      </rPr>
      <t xml:space="preserve">. </t>
    </r>
  </si>
  <si>
    <t>approachSpeed</t>
  </si>
  <si>
    <t>[decimal]</t>
  </si>
  <si>
    <t>Maximum speed when entering the approach zone.</t>
  </si>
  <si>
    <t>The associated approach zone is defined by the @approachPoint attribute</t>
  </si>
  <si>
    <t>conditional</t>
  </si>
  <si>
    <t>ocpManned</t>
  </si>
  <si>
    <t>ocpUnmanned</t>
  </si>
  <si>
    <t>entryRef</t>
  </si>
  <si>
    <t>Reference by ID to a route edge point, usually a home signal, where trains enter the specified route</t>
  </si>
  <si>
    <t>exitRef</t>
  </si>
  <si>
    <t>Reference by ID to a route edge point, usually a signal, where trains exit the specified route</t>
  </si>
  <si>
    <t>String designation of the route for human readability in capacity planning scenarios</t>
  </si>
  <si>
    <t>overlapEndRef</t>
  </si>
  <si>
    <t>Reference by ID to the end point of a route overlap (slip), usually a train detection element, which confirms that a vehicle has passed the specified exit point</t>
  </si>
  <si>
    <t>overlapValidityTime</t>
  </si>
  <si>
    <t>Time duration, in seconds, indicating for how long an overlap is in place, blocking the creation of an overlapping route.</t>
  </si>
  <si>
    <t>Overlap is formed together with the route and is released after overlapValidityTime has elapsed after the overlapReleaseTrigger (validity time trigger point)  has been activated.</t>
  </si>
  <si>
    <t>proceedSpeed</t>
  </si>
  <si>
    <t>Speed restriction valid for the entire route, in place as of passing the entry signal</t>
  </si>
  <si>
    <t>If no value is specified, then the track speed applies as a default.</t>
  </si>
  <si>
    <t>releaseSpeed</t>
  </si>
  <si>
    <t>Release speed is the ETCS-defined speed at which the brake curve intervention is removed and the train driver is unsupervised except from SPAD</t>
  </si>
  <si>
    <t>Release speed is valid for the entire route. If not set, @proceedSpeed is used.</t>
  </si>
  <si>
    <t>releaseTriggerHead</t>
  </si>
  <si>
    <t xml:space="preserve">Specifies whether overlap release timer is triggered immediately after the first axle passes the overlap exit point, or whether the entire vehicle needs to clear the point to execute the trigger
</t>
  </si>
  <si>
    <t>Value interpretation:
True – trigger is activated immediately after the first axle has passed the detection element
False – trigger is activated only after the last axle (end of the train) has cleared the detection element</t>
  </si>
  <si>
    <t>releaseTriggerRef</t>
  </si>
  <si>
    <t>Reference by ID to the trigger point used to start a timer to release an overlap (usually a train detection element).</t>
  </si>
  <si>
    <t>If no overlapReleaseTimer is defined, but generic overlapValidityTime is set, then timing will start from the time the train stopped on the route, and will be handled in a technology-independant way: by ETCS standstill telegram or local dispatcher observation and command.</t>
  </si>
  <si>
    <t>infrastructure/nor:routes/nor:route/</t>
  </si>
  <si>
    <t>nor:overlapSwitchAndPosition</t>
  </si>
  <si>
    <t>Identifies a switch in a given route overlap scenario, i.e. when alternate overlapping routes exist between routeEntry and routeExit, and indicates its configuration</t>
  </si>
  <si>
    <t>flankProtection</t>
  </si>
  <si>
    <t>Set to "true" if switch/crossing is not part of the path of the route and gives it flank protection. Unknown if not set.</t>
  </si>
  <si>
    <t>switchPosition</t>
  </si>
  <si>
    <t>Indicates the configured position of a switch in accordance with attributes describing physical switches.</t>
  </si>
  <si>
    <t>Value usage conforms to the planned railML Interlocking subschema and its concept of the switchAndPosition element.</t>
  </si>
  <si>
    <t>straight</t>
  </si>
  <si>
    <t>left</t>
  </si>
  <si>
    <t>right</t>
  </si>
  <si>
    <t>switchRef</t>
  </si>
  <si>
    <t>Reference to a switch element by its ID.</t>
  </si>
  <si>
    <t>nor:releaseGroup</t>
  </si>
  <si>
    <t>Release group for partial release of the route. Must contain one or more &lt;nor:trackSectionRef&gt;s.</t>
  </si>
  <si>
    <t>nor:switchAndPosition</t>
  </si>
  <si>
    <t>mandatory if routes contains switches</t>
  </si>
  <si>
    <t>Identifies a switch in a set train route and indicates its position</t>
  </si>
  <si>
    <t>The element is only applicable when multiple distinct routings are possible between the beginning and end of the current track, i.e. with at least two switches present. See also special provisions of route overlaps</t>
  </si>
  <si>
    <t>Value interpretation is consistent with principles that apply to the Switch element and its properties</t>
  </si>
  <si>
    <t>Reference by ID the physical switch element to which the current route setting is applied.</t>
  </si>
  <si>
    <t>The attribute corresponds to the @switchAndPosition attribute of the railML Interlocking schema.</t>
  </si>
  <si>
    <t>infrastructure/nor:routes/nor:route/nor:releaseGroup/</t>
  </si>
  <si>
    <t>nor:trackSectionRef</t>
  </si>
  <si>
    <t>Set to "true" if track section is not parth of the path of the route and gives it flank protection. Unknown if not set.</t>
  </si>
  <si>
    <t>infrastructure/nor:routes/nor:route/nor:states/</t>
  </si>
  <si>
    <t>infrastructure/operationControlPoints/</t>
  </si>
  <si>
    <t>ocp</t>
  </si>
  <si>
    <t>Container for Operation or Control Points (places). Each ocp illustrates one operation or control place in the infrastructure. Mandatory if optional container exists.</t>
  </si>
  <si>
    <t>A string representation of an OCP, non-unique for repeating elements, such as blocks and halts</t>
  </si>
  <si>
    <t>parentOcpRef</t>
  </si>
  <si>
    <t>Reference by ID to an upstream OCP, when OCPs are nested</t>
  </si>
  <si>
    <t>In Norway, the most common scenarios is a stoppepunkt (Sp) within a station (St), both of which represent discrete OCPs</t>
  </si>
  <si>
    <t>infrastructure/operationControlPoints/ocp/</t>
  </si>
  <si>
    <t>designator</t>
  </si>
  <si>
    <t>External primary key used to identify the OCP within a given data domain (register)</t>
  </si>
  <si>
    <t>Value is identical to @code in the &lt;propOperational&gt; sister element</t>
  </si>
  <si>
    <t>Data register within which the designator's primary key is defined. In railML2.3nor, the value is set to the constant: "SJN"</t>
  </si>
  <si>
    <r>
      <t xml:space="preserve">"SJN" stands for </t>
    </r>
    <r>
      <rPr>
        <i/>
        <sz val="11"/>
        <color theme="1"/>
        <rFont val="Calibri"/>
        <family val="2"/>
        <scheme val="minor"/>
      </rPr>
      <t xml:space="preserve">strekningsbeskrivelsen for jernbanens nett. </t>
    </r>
    <r>
      <rPr>
        <sz val="11"/>
        <color theme="1"/>
        <rFont val="Calibri"/>
        <family val="2"/>
        <scheme val="minor"/>
      </rPr>
      <t>The value is used as a fixed universal identifier in NorRailView/Trase, which refer to BaneNOR's TPS application, which serves as an authoritative data master.</t>
    </r>
  </si>
  <si>
    <t>geoCoord</t>
  </si>
  <si>
    <t>coord</t>
  </si>
  <si>
    <t>[list][double]</t>
  </si>
  <si>
    <t xml:space="preserve">Provides definition of geographical position. It can be used in case that element positions should not only be specified by relative or absolute mileage along the track but via geographical reference as well. </t>
  </si>
  <si>
    <t>Two or three dimensional coordinates may be inserted specified by the EPSG-Code</t>
  </si>
  <si>
    <t>Separated list of xs:double values, at minimum two values, at maximum three values</t>
  </si>
  <si>
    <t>nor:propOperationalAdditional</t>
  </si>
  <si>
    <t>The element provides additional extended functionality on top of the core propOperational element. These properties are needed to cover usage scenarios within Norwegian railways.</t>
  </si>
  <si>
    <t>The element serves as a functional extension of &lt;propOperational&gt; that adds vitally important data about OCP properties used in Norway.</t>
  </si>
  <si>
    <t>remoteControlled</t>
  </si>
  <si>
    <t>Indicates whether a station or other OCP is remotely controlled and supervised (CTC), or locally operated.</t>
  </si>
  <si>
    <t>simultaneousEntry</t>
  </si>
  <si>
    <t>Operational mode designation for stations enabled for simultaneous train entry, based on TRV rules.</t>
  </si>
  <si>
    <t>https://trv.jbv.no/wiki/Signal/Prosjektering/Forriglingsutrustning#Samtidige_togbevegelser</t>
  </si>
  <si>
    <t>none</t>
  </si>
  <si>
    <t>Station does not enable simultaneous entry. Train entry is strictly sequential.</t>
  </si>
  <si>
    <t>partial</t>
  </si>
  <si>
    <t>Station permits simultaneous entry in a limited manner, typically only for some, but not all, lines that enter the station</t>
  </si>
  <si>
    <t>trvAlt1</t>
  </si>
  <si>
    <t>Station is enabled for simultaneous entry based on the TRV Alternativ 1 ruleset.</t>
  </si>
  <si>
    <t>trvAlt2</t>
  </si>
  <si>
    <t>Station is enabled for simultaneous entry based on the TRV Alternativ 2 ruleset.</t>
  </si>
  <si>
    <t>trvAlt3</t>
  </si>
  <si>
    <t>Station is enabled for simultaneous entry based on the TRV Alternativ 3 ruleset.</t>
  </si>
  <si>
    <t>standard</t>
  </si>
  <si>
    <t>Station is enabled for simultaneous entry based on the TRV Standard ruleset.</t>
  </si>
  <si>
    <t>propEquipment</t>
  </si>
  <si>
    <t>Complex container element listing either a generic set of properties of an OCP, or a specific list of trackside elements. This container must not be empty.</t>
  </si>
  <si>
    <t>All trackElement IDs listed are implicitly linked to the current OCP</t>
  </si>
  <si>
    <t>propOperational</t>
  </si>
  <si>
    <t>Container element grouping different operational properties of an OCP, including its temporal validity</t>
  </si>
  <si>
    <t>operationalType</t>
  </si>
  <si>
    <t>Defines the oprational function of the OCP, i.e. its primary purpose within the infrastructure stack</t>
  </si>
  <si>
    <t>blockSignal</t>
  </si>
  <si>
    <t>Block signal segment used to ensure train spacing, usually automated</t>
  </si>
  <si>
    <t>Corresponds to "Bp -Blokkpost" in TRV rules</t>
  </si>
  <si>
    <t>crossover</t>
  </si>
  <si>
    <t>Track connection element enabling the re-routing of traffic from one track to another, a rail crossover.</t>
  </si>
  <si>
    <t>Corresponds to "St - Stasjon" and registered as a station in Norway</t>
  </si>
  <si>
    <t>depot</t>
  </si>
  <si>
    <t>Rolling stock depot used for storage, maintenance and manipulation of vehicles</t>
  </si>
  <si>
    <t>junction</t>
  </si>
  <si>
    <t>Junction or splitting point of two rail lines</t>
  </si>
  <si>
    <t>Corresponds to "St - Stasjon" and registered as a station in Norway, though Trase defines a distinct type for junctions</t>
  </si>
  <si>
    <t>siding</t>
  </si>
  <si>
    <t>Industrial feeder line or siding that is not open to general traffic and may not be considered part of the rail network</t>
  </si>
  <si>
    <t>Corresponds to "L - Lasteplass" or "Lp - Grustakspor" in Norway</t>
  </si>
  <si>
    <t>station</t>
  </si>
  <si>
    <t>Railway station, permitting exchange of passengers or cargo</t>
  </si>
  <si>
    <t>Corresponds to "St - Stasjon"</t>
  </si>
  <si>
    <t>stoppingPoint</t>
  </si>
  <si>
    <t>Defined stopping point on an open track section, i.e. passenger stop without any switches or track branching. Stopping position of a train head inside a station.</t>
  </si>
  <si>
    <t>Corresponds to "Hp - Holdeplass" on a stretch of track between stations. Corresponds to "Sp - Stoppepunkt" and only applicable when nested within an OCP of type "station" for disambiguation from open-track stops (Hp)</t>
  </si>
  <si>
    <t>trafficType</t>
  </si>
  <si>
    <t>Operational description of the traffic type for which the OCP is dedicated</t>
  </si>
  <si>
    <t>freight</t>
  </si>
  <si>
    <t>Station, depot or siding is used primarily for freight operations</t>
  </si>
  <si>
    <t>passenger</t>
  </si>
  <si>
    <t>Station is used for passenger traffic, enabling passenger exchange</t>
  </si>
  <si>
    <t>shunting</t>
  </si>
  <si>
    <t>Yard, depot or siding is used for rolling stock manipulation, train composition or storage</t>
  </si>
  <si>
    <t>The predominant ocurring at this OCP is opertional traffic (no passengers, no goods, just staff)</t>
  </si>
  <si>
    <t>propOther</t>
  </si>
  <si>
    <t>Contains attributes which defines additional properties of an OCP</t>
  </si>
  <si>
    <t>see nor:status</t>
  </si>
  <si>
    <t>other:norConceptual</t>
  </si>
  <si>
    <t>propService</t>
  </si>
  <si>
    <t>Element contains a map of boolean flags that designate the type of service present at the OCP</t>
  </si>
  <si>
    <t>airport</t>
  </si>
  <si>
    <t>OCP pertains to an airport and offers modal connection to air transportation</t>
  </si>
  <si>
    <t>bus</t>
  </si>
  <si>
    <t>OCP offers direct connection to bus services, such as a transit terminal</t>
  </si>
  <si>
    <t>goodsIntermodal</t>
  </si>
  <si>
    <t>OCP offers intermodal goods exchange, e.g. loading or unloading of trucks on trains</t>
  </si>
  <si>
    <t>goodsLoading</t>
  </si>
  <si>
    <t>OCP enables the loading or unloading of goods onto trains, such as containerized cargo</t>
  </si>
  <si>
    <t>goodsMarshalling</t>
  </si>
  <si>
    <t>OCP offers marshalling services, e.g. composing of freight trains</t>
  </si>
  <si>
    <t>OCP offers passenger services, e.g. changing of trains, waiting facilities etc.</t>
  </si>
  <si>
    <t>service</t>
  </si>
  <si>
    <t>OCP offers additional services, such as information desks, retail etc.</t>
  </si>
  <si>
    <t>ship</t>
  </si>
  <si>
    <t>OCP enables connections onto maritime transportation, e.g. passenger boarding a ferry</t>
  </si>
  <si>
    <t>tariffpoint</t>
  </si>
  <si>
    <t>OCP offers ticketing services and facilities, including ticket offices or machines</t>
  </si>
  <si>
    <t>infrastructure/operationControlPoints/ocp/propEquipment/</t>
  </si>
  <si>
    <t>trackRef</t>
  </si>
  <si>
    <t>Reference by ID to a track element used for grouping of tracks to which the propOperational element applies</t>
  </si>
  <si>
    <t>The element serves as a binding tool between tracks and their sub-elements, such as OCPs</t>
  </si>
  <si>
    <t>sequence</t>
  </si>
  <si>
    <t>[Integer]</t>
  </si>
  <si>
    <t>Positive integer; unique value per ocp. For parallel tracks the order is from right to left as seen in track direction of the main track from lowest to highest @sequence value.</t>
  </si>
  <si>
    <t>infrastructure/operationControlPoints/ocp/propOperational/</t>
  </si>
  <si>
    <t>uptime</t>
  </si>
  <si>
    <t>from</t>
  </si>
  <si>
    <t>[time]</t>
  </si>
  <si>
    <t>until</t>
  </si>
  <si>
    <t>mode</t>
  </si>
  <si>
    <t>infrastructure/operationControlPoints/ocp/propOther/</t>
  </si>
  <si>
    <t>infrastructure/operationControlPoints/ocp/propOther/states/</t>
  </si>
  <si>
    <t>infrastructure/speedProfiles/</t>
  </si>
  <si>
    <t>speedProfile</t>
  </si>
  <si>
    <t>Uniquely defined, reusable speed profile applicable throghout the model</t>
  </si>
  <si>
    <t>Referenced from speedChange element through the @profileRef attribute</t>
  </si>
  <si>
    <t>influence</t>
  </si>
  <si>
    <t>increasing</t>
  </si>
  <si>
    <t>decreasing</t>
  </si>
  <si>
    <t>Values restricted</t>
  </si>
  <si>
    <t>basis</t>
  </si>
  <si>
    <t>nor:pluss</t>
  </si>
  <si>
    <t>nor:krenge</t>
  </si>
  <si>
    <t>verbalConstraint</t>
  </si>
  <si>
    <t>Defining additional verbal constraints, e.g. SJN defined condition</t>
  </si>
  <si>
    <t>infrastructure/states/</t>
  </si>
  <si>
    <t>infrastructure/trackGroups/</t>
  </si>
  <si>
    <t>line</t>
  </si>
  <si>
    <t>Rail line as a logical concept of a linear transportation path on top of physical track infrastructure. Must contain at least one &lt;trackRef&gt;</t>
  </si>
  <si>
    <t xml:space="preserve"> In railML2.4nor, lines conform to Norwegian requirements by means of specific designations</t>
  </si>
  <si>
    <t>Official name of the railway line in Norwegian, e.g. Bergensbanen</t>
  </si>
  <si>
    <t>nor:lineSection</t>
  </si>
  <si>
    <t>String designation of an open track section, referencing its bordering stations</t>
  </si>
  <si>
    <r>
      <t xml:space="preserve">Recommended string pattern: 
</t>
    </r>
    <r>
      <rPr>
        <i/>
        <sz val="11"/>
        <color theme="1"/>
        <rFont val="Calibri"/>
        <family val="2"/>
        <scheme val="minor"/>
      </rPr>
      <t>[station1 code]-[station2 code]</t>
    </r>
  </si>
  <si>
    <t>infrastructure/trackGroups/line/</t>
  </si>
  <si>
    <t>additionalName</t>
  </si>
  <si>
    <t>Auxiliary data container used to envelop further line-related information, such as name abbreviation in multiple languages</t>
  </si>
  <si>
    <t>Information contained herein may be in languages other than the default Norwegian that is set at the root level of the document</t>
  </si>
  <si>
    <t>There must be at least one &lt;trackRef&gt; in a &lt;line&gt;</t>
  </si>
  <si>
    <t>Reference to tracks by ID that belong to line</t>
  </si>
  <si>
    <t>infrastructure/trackGroups/line/states/</t>
  </si>
  <si>
    <t>infrastructure/trackGroups/nor:lineSection/</t>
  </si>
  <si>
    <t>nor:trackRef</t>
  </si>
  <si>
    <t>Reference by ID to a track or trackGroup that makes out the current open line section</t>
  </si>
  <si>
    <t>[integer]</t>
  </si>
  <si>
    <t>infrastructure/tracks/</t>
  </si>
  <si>
    <t>track</t>
  </si>
  <si>
    <t>mainDir</t>
  </si>
  <si>
    <t>Predominant driving direction on the specific track, i.e. typical, customary or direction for which track equipment is designed</t>
  </si>
  <si>
    <t>No predominant driving direction</t>
  </si>
  <si>
    <t xml:space="preserve">Predominant driving direction is opposite to the track's topological direction, i.e. from trackEnd toward trackBegin, reversed to increasing relative mileage </t>
  </si>
  <si>
    <t>Preferred driving direction is aligned with the track's topological direction, i.e. from trackBegin toward trackEnd, correlated with increasing relative mileage</t>
  </si>
  <si>
    <t>Track number compliant to TRV design rules</t>
  </si>
  <si>
    <t>General classification of the current track, with regard to its primary purpose</t>
  </si>
  <si>
    <t>mainTrack</t>
  </si>
  <si>
    <t>Main railway track. Primary type in railML2.3nor</t>
  </si>
  <si>
    <t>Corresponds to "hovedspor"</t>
  </si>
  <si>
    <t>connectingTrack</t>
  </si>
  <si>
    <t>Track connects two other tracks, but serves no other function on its own</t>
  </si>
  <si>
    <t>Corresponds to "overkjøringsspor" in BaneData. This track type is not defined in the Norwegian operating regulations (TJN) but is in use in Bane NORs Infrastructure asset management system.</t>
  </si>
  <si>
    <t>secondaryTrack</t>
  </si>
  <si>
    <t>Loop track or extended connector</t>
  </si>
  <si>
    <t>Corresponds to "togspor" in BaneData</t>
  </si>
  <si>
    <t>sidingTrack</t>
  </si>
  <si>
    <t>Siding track or track spur used for shunting and stock manipulation, but not revenue service</t>
  </si>
  <si>
    <t>Corresponds to "øvrige spor" in BaneData</t>
  </si>
  <si>
    <t>infrastructure/tracks/track/</t>
  </si>
  <si>
    <t>ocsElements</t>
  </si>
  <si>
    <t>Container element for operation and control elements pertaining to a railway track</t>
  </si>
  <si>
    <t>trackElements</t>
  </si>
  <si>
    <t>Container element for physical objects and elements pertaining to a railway track</t>
  </si>
  <si>
    <t>trackTopology</t>
  </si>
  <si>
    <t>Container element containing data points defining a track's topology, i.e. its directionality properties, mileage and reference frame</t>
  </si>
  <si>
    <t>railML does not strive for an exact geographical representation, but rather a meaningful simplified description of a railway track and its elements. Unless otherwise defined, a track will start at trackBegin and end at trackEnd, running in an "up" direction. The default visual representation is left to right.</t>
  </si>
  <si>
    <t>infrastructure/tracks/track/ocsElements/</t>
  </si>
  <si>
    <t>balises</t>
  </si>
  <si>
    <t>Container element for balise groups and individual balises. This container must not be empty.</t>
  </si>
  <si>
    <t>derailers</t>
  </si>
  <si>
    <t>Container element containing one or more derailer devices</t>
  </si>
  <si>
    <t>locks</t>
  </si>
  <si>
    <t>Grouping element containing one or more control or assembly locks and their properties. This container must not be empty.</t>
  </si>
  <si>
    <t>http://orv.jbv.no/orv/doku.php?id=tjn:kap_12:betjening_av_kontrollaser_og_samlelaser</t>
  </si>
  <si>
    <t>signals</t>
  </si>
  <si>
    <t>High-level grouping element for all signalling elements, including individual signals and signal groups. This container should not be empty.</t>
  </si>
  <si>
    <t>stopPosts</t>
  </si>
  <si>
    <t>Container element for one or multiple stop posts, all of which usually pertain to OCPs. This container should not be empty.</t>
  </si>
  <si>
    <t>trainDetectionElements</t>
  </si>
  <si>
    <t>Container element for train detection devices, functioning through continuous sensing (track circuits) or as point-based integrity checks (axle counters)</t>
  </si>
  <si>
    <t>infrastructure/tracks/track/ocsElements/balises/</t>
  </si>
  <si>
    <t>balise</t>
  </si>
  <si>
    <t>absPos</t>
  </si>
  <si>
    <t>mandatory (except @nor:status="conceptual" or "unknown"</t>
  </si>
  <si>
    <t>Absolute track mileage, defined by local standards and customs</t>
  </si>
  <si>
    <t>Mandatory for existing infrastructure.
Does not represent exact actual distances within a model.</t>
  </si>
  <si>
    <t>dir</t>
  </si>
  <si>
    <t xml:space="preserve">Directional validity of a single balise (balise pair).
</t>
  </si>
  <si>
    <t>Visual representation of a pair of balises follows a convention wherein the A balise is rendered black and B balis white</t>
  </si>
  <si>
    <t>both</t>
  </si>
  <si>
    <t>unknown</t>
  </si>
  <si>
    <t>Locally unique string designation of a balise, values restricited</t>
  </si>
  <si>
    <t>P</t>
  </si>
  <si>
    <t>A</t>
  </si>
  <si>
    <t>B</t>
  </si>
  <si>
    <t>C</t>
  </si>
  <si>
    <t>nor:switchable</t>
  </si>
  <si>
    <t>Defines whether balise is switchable or not</t>
  </si>
  <si>
    <t>pos</t>
  </si>
  <si>
    <t>Relative position within a track segment, increasing from trackBegin toward trackEnd. Value in meter</t>
  </si>
  <si>
    <t>It is recommended that @pos be aligned with @absPos mileage, but this is not a requirement and software compatibility needs to be retained</t>
  </si>
  <si>
    <t>baliseGroup</t>
  </si>
  <si>
    <t>String identifier of a baliseGroup</t>
  </si>
  <si>
    <t>Type of a balise cluster, based on its function and purpose</t>
  </si>
  <si>
    <t>signal</t>
  </si>
  <si>
    <t>infill</t>
  </si>
  <si>
    <t>Infill balises provide additional current movement authority information inbetween designated signalling points to optimize operation based on recent updates</t>
  </si>
  <si>
    <t>other:norFF</t>
  </si>
  <si>
    <t>Balise type FF, based on Norwegian TRV rules</t>
  </si>
  <si>
    <t>https://trv.jbv.no/wiki/Signal/Prosjektering/ATC</t>
  </si>
  <si>
    <t>other:norA</t>
  </si>
  <si>
    <t>Balise type A, based on Norwegian TRV rules</t>
  </si>
  <si>
    <t>other:norP</t>
  </si>
  <si>
    <t>Balise type P, based on Norwegian TRV rules</t>
  </si>
  <si>
    <t>other:norBU</t>
  </si>
  <si>
    <t>Balise type BU, based on Norwegian TRV rules</t>
  </si>
  <si>
    <t>other:norEH</t>
  </si>
  <si>
    <t>Balise type EH, based on Norwegian TRV rules</t>
  </si>
  <si>
    <t>other:norERH</t>
  </si>
  <si>
    <t>Balise type ERH, based on Norwegian TRV rules</t>
  </si>
  <si>
    <t>other:norGMD</t>
  </si>
  <si>
    <t>Balise type GMD, based on Norwegian TRV rules</t>
  </si>
  <si>
    <t>other:norGMO</t>
  </si>
  <si>
    <t>Balise type GMO, based on Norwegian TRV rules</t>
  </si>
  <si>
    <t>other:norH</t>
  </si>
  <si>
    <t>Balise type H, based on Norwegian TRV rules</t>
  </si>
  <si>
    <t>other:norHG</t>
  </si>
  <si>
    <t>Balise type HG, based on Norwegian TRV rules</t>
  </si>
  <si>
    <t>other:norRVG</t>
  </si>
  <si>
    <t>Balise type RVG, based on Norwegian TRV rules</t>
  </si>
  <si>
    <t>other:norSEH</t>
  </si>
  <si>
    <t>Balise type SEH, based on Norwegian TRV rules</t>
  </si>
  <si>
    <t>other:norSH</t>
  </si>
  <si>
    <t>Balise type SH, based on Norwegian TRV rules</t>
  </si>
  <si>
    <t>other:norSU</t>
  </si>
  <si>
    <t>Balise type SU, based on Norwegian TRV rules</t>
  </si>
  <si>
    <t>other:norL</t>
  </si>
  <si>
    <t>Balise type L, based on Norwegian TRV rules</t>
  </si>
  <si>
    <t>other:norSVG</t>
  </si>
  <si>
    <t>Balise type SVG, based on Norwegian TRV rules</t>
  </si>
  <si>
    <t>other:norXB</t>
  </si>
  <si>
    <t>Balise type XB, based on Norwegian TRV rules</t>
  </si>
  <si>
    <t>other:norBHT</t>
  </si>
  <si>
    <t>Balise type BHT, based on Norwegian TRV rules</t>
  </si>
  <si>
    <t>other:norSHT</t>
  </si>
  <si>
    <t>Balise type SHT, based on Norwegian TRV rules</t>
  </si>
  <si>
    <t>other:ETCS</t>
  </si>
  <si>
    <t>Balise type ETCS, based on Norwegian TRV rules</t>
  </si>
  <si>
    <t>ETCS balise type NR, based on Norwegian TRV rules</t>
  </si>
  <si>
    <t>ETCS balise type SE, based on Norwegian TRV rules</t>
  </si>
  <si>
    <t>ETCS balise type ST, based on Norwegian TRV rules</t>
  </si>
  <si>
    <t>ETCS balise type LTA, based on Norwegian TRV rules</t>
  </si>
  <si>
    <t>ETCS balise type LTC, based on Norwegian TRV rules</t>
  </si>
  <si>
    <t>ETCS balise type LTO, based on Norwegian TRV rules. This container must not be empty.</t>
  </si>
  <si>
    <t>infrastructure/tracks/track/ocsElements/balises/balise/</t>
  </si>
  <si>
    <t>infrastructure/tracks/track/ocsElements/balises/balise/states/</t>
  </si>
  <si>
    <t>infrastructure/tracks/track/ocsElements/balises/baliseGroup/</t>
  </si>
  <si>
    <t>baliseRef</t>
  </si>
  <si>
    <t>Reference by ID to individual balises for the purposes of logical grouping</t>
  </si>
  <si>
    <t>Ordinal number of a balise within a group, used to designate a principal or leading balise when an entire group needs not be modelled</t>
  </si>
  <si>
    <t>infrastructure/tracks/track/ocsElements/derailers/</t>
  </si>
  <si>
    <t>derailer</t>
  </si>
  <si>
    <t>derailSide</t>
  </si>
  <si>
    <t>Side of a track that the train will be derailed to. Sides are interpreted relative to track main direction.</t>
  </si>
  <si>
    <t>Designation of the direction in which the derailer will have the anticipated effect.</t>
  </si>
  <si>
    <t>Directions are aligned with basic track direction.</t>
  </si>
  <si>
    <t>String designation of the derailer</t>
  </si>
  <si>
    <t>The value will typically be a number used in visual representation</t>
  </si>
  <si>
    <t>nor:lockRef</t>
  </si>
  <si>
    <t>Reference by ID to a lock element that applies to the current derailer</t>
  </si>
  <si>
    <t>infrastructure/tracks/track/ocsElements/derailers/derailer/</t>
  </si>
  <si>
    <t>infrastructure/tracks/track/ocsElements/derailers/derailer/states/</t>
  </si>
  <si>
    <t>infrastructure/tracks/track/ocsElements/locks/</t>
  </si>
  <si>
    <t>lock</t>
  </si>
  <si>
    <t>String identifier of a lock</t>
  </si>
  <si>
    <t>nor:controllerRef</t>
  </si>
  <si>
    <t>Controller releasing the lock.</t>
  </si>
  <si>
    <t>nor:keyAtRef</t>
  </si>
  <si>
    <t>Reference by ID to a physical location, usually OCP, where a suitable key is located to operate the lock</t>
  </si>
  <si>
    <t>nor:lockSide</t>
  </si>
  <si>
    <t>Physical side of the track where the lock is situated, referenced to main dir "up" direction of track</t>
  </si>
  <si>
    <t>nor:lockType</t>
  </si>
  <si>
    <t>Type of lock used, based on a predefined set of standardized locks, or custom value for unique scenarios</t>
  </si>
  <si>
    <t>ETCS</t>
  </si>
  <si>
    <t>Lock operates an ETCS train protection system</t>
  </si>
  <si>
    <t>trvA-las</t>
  </si>
  <si>
    <t>Norwegian lock type A</t>
  </si>
  <si>
    <t>trvB-las</t>
  </si>
  <si>
    <t>Norwegian lock type B</t>
  </si>
  <si>
    <t>trvC-las</t>
  </si>
  <si>
    <t>Norwegian lock type C</t>
  </si>
  <si>
    <t>trvD-las</t>
  </si>
  <si>
    <t>Norwegian lock type D</t>
  </si>
  <si>
    <t>trvE-las</t>
  </si>
  <si>
    <t>Norwegian lock type E</t>
  </si>
  <si>
    <t>trvS-las</t>
  </si>
  <si>
    <t>Norwegian lock type S</t>
  </si>
  <si>
    <t>infrastructure/tracks/track/ocsElements/locks/lock/</t>
  </si>
  <si>
    <t>infrastructure/tracks/track/ocsElements/locks/lock/states/</t>
  </si>
  <si>
    <t>infrastructure/tracks/track/ocsElements/signals/</t>
  </si>
  <si>
    <t>Reference by ID controller element that commands to the current signal</t>
  </si>
  <si>
    <t>Designates directional validity of a signal, i.e. for which direction the signal relays instructions</t>
  </si>
  <si>
    <t>Values are interpreted by basic track direction</t>
  </si>
  <si>
    <t>function</t>
  </si>
  <si>
    <t>mandatory for @type = "main" or "combined"</t>
  </si>
  <si>
    <t>Description of the signal's function, i.e. its logical purpose in the signalling hierarchy</t>
  </si>
  <si>
    <t>blocking</t>
  </si>
  <si>
    <t>Used for a main block signal</t>
  </si>
  <si>
    <t>exit</t>
  </si>
  <si>
    <t>Used for a main exit signal</t>
  </si>
  <si>
    <t>home</t>
  </si>
  <si>
    <t>Used for a main home signal</t>
  </si>
  <si>
    <t>intermediate</t>
  </si>
  <si>
    <t>Used for a main signal inside a station that is not a home or exit signal.</t>
  </si>
  <si>
    <t>other:end</t>
  </si>
  <si>
    <t>used for norwegian sign togvei slutt</t>
  </si>
  <si>
    <t>Short literal designation of a signal element</t>
  </si>
  <si>
    <t>Naming convention for railML2.3nor:
signal type letter + signal number (regex: [a-z]+\+[0-9]/i)</t>
  </si>
  <si>
    <t>nor:lamps</t>
  </si>
  <si>
    <t>Defines how many lamps signal has</t>
  </si>
  <si>
    <t>nor:mounted</t>
  </si>
  <si>
    <t>pole</t>
  </si>
  <si>
    <t>Defines how a signal/panel is constructed.</t>
  </si>
  <si>
    <t>gantry</t>
  </si>
  <si>
    <t>nor:refMain</t>
  </si>
  <si>
    <t>Reference by ID to a main signal related to the current distant signal, creating a linked pair.</t>
  </si>
  <si>
    <t>Only applies to @type="distant", Possibly part of baseline 2 Troben and Thomas shall have a look</t>
  </si>
  <si>
    <t>nor:side</t>
  </si>
  <si>
    <t>Defines on which side of a track the signal or panel is placed.</t>
  </si>
  <si>
    <t>center</t>
  </si>
  <si>
    <t>ocpStationRef</t>
  </si>
  <si>
    <t>Reference by ID to an upstream OCP element to which the signal logically belongs</t>
  </si>
  <si>
    <t>ruleCode</t>
  </si>
  <si>
    <t>NOR:TJN:§8-13+14</t>
  </si>
  <si>
    <t>combined block</t>
  </si>
  <si>
    <t>NOR:TJN:§8-10+14</t>
  </si>
  <si>
    <t>combined entry</t>
  </si>
  <si>
    <t>NOR:TJN:§8-11+14</t>
  </si>
  <si>
    <t>combined exit</t>
  </si>
  <si>
    <t>NOR:TJN:§8-12+14</t>
  </si>
  <si>
    <t>combined inner</t>
  </si>
  <si>
    <t>NOR:TJN:§8-30</t>
  </si>
  <si>
    <t>avalanche</t>
  </si>
  <si>
    <t>NOR:TJN:§8-31</t>
  </si>
  <si>
    <t>bridge and frostgate</t>
  </si>
  <si>
    <t>NOR:TJN:§8-29</t>
  </si>
  <si>
    <t>Level crossing announcing</t>
  </si>
  <si>
    <t>NOR:TRV:550-9-3.1.1</t>
  </si>
  <si>
    <t>Level crossing road</t>
  </si>
  <si>
    <t>NOR:TJN:§8-28</t>
  </si>
  <si>
    <t>Level crossing supervision</t>
  </si>
  <si>
    <t>NOR:TRV:550-9-6</t>
  </si>
  <si>
    <t>Level crossing warning</t>
  </si>
  <si>
    <t>NOR:TJN:§8-14</t>
  </si>
  <si>
    <t>Distant signal</t>
  </si>
  <si>
    <t>NOR:TJN:§8-13</t>
  </si>
  <si>
    <t>Block signal</t>
  </si>
  <si>
    <t>NOR:TJN:§8-10</t>
  </si>
  <si>
    <t>main entry signal</t>
  </si>
  <si>
    <t>NOR:TJN:§8-11</t>
  </si>
  <si>
    <t>main exit signal</t>
  </si>
  <si>
    <t>NOR:TJN:§8-12</t>
  </si>
  <si>
    <t>inner main signal</t>
  </si>
  <si>
    <t>NOR:TJN:§8-15</t>
  </si>
  <si>
    <t>repeater signal</t>
  </si>
  <si>
    <t>NOR:TJN:§8-32</t>
  </si>
  <si>
    <t>clearance signal</t>
  </si>
  <si>
    <t>NOR:TJN:§8-26</t>
  </si>
  <si>
    <t>crossing switch signal</t>
  </si>
  <si>
    <t>NOR:TJN:§8-27</t>
  </si>
  <si>
    <t>derailer signal</t>
  </si>
  <si>
    <t>NOR:TJN:§8-20</t>
  </si>
  <si>
    <t>line signal</t>
  </si>
  <si>
    <t>NOR:TJN:§8-25</t>
  </si>
  <si>
    <t>switch signal</t>
  </si>
  <si>
    <t>NOR:TJN:§8-22</t>
  </si>
  <si>
    <t>high shunting</t>
  </si>
  <si>
    <t>NOR:TJN:§8-33</t>
  </si>
  <si>
    <t>shunting order signal</t>
  </si>
  <si>
    <t>NOR:TJN:§8-23</t>
  </si>
  <si>
    <t>shunting signal</t>
  </si>
  <si>
    <t>NOR:TJN:§8-19</t>
  </si>
  <si>
    <t>cautious movement</t>
  </si>
  <si>
    <t>NOR:TJN:§8-24</t>
  </si>
  <si>
    <t>variable deflecting speed</t>
  </si>
  <si>
    <t>NOR:ETCS:skift</t>
  </si>
  <si>
    <t>ETCS shunting signal</t>
  </si>
  <si>
    <t>NOR:TJN:§8-16</t>
  </si>
  <si>
    <t>simple main entry signal</t>
  </si>
  <si>
    <t>NOR:TJN:§8-21</t>
  </si>
  <si>
    <t>simple repeater signal</t>
  </si>
  <si>
    <t xml:space="preserve">NOR:TJN:§8-17 </t>
  </si>
  <si>
    <t>temporary main entry signal</t>
  </si>
  <si>
    <t>NOR:TJN:§8-18</t>
  </si>
  <si>
    <t>temporary main exit signal</t>
  </si>
  <si>
    <t>NOR:TJN:67A</t>
  </si>
  <si>
    <t>general announcement</t>
  </si>
  <si>
    <t>NOR:TJN:67C</t>
  </si>
  <si>
    <t>halt announcement</t>
  </si>
  <si>
    <t>NOR:TJN:67B</t>
  </si>
  <si>
    <t>level crossing announcement</t>
  </si>
  <si>
    <t>NOR:TJN:67D</t>
  </si>
  <si>
    <t>level crossing and halt announcement</t>
  </si>
  <si>
    <t>NOR:TJN:67E</t>
  </si>
  <si>
    <t>announcement only between 6:00 - 22:00</t>
  </si>
  <si>
    <t>NOR:TJN:60C</t>
  </si>
  <si>
    <t>ATC barrier</t>
  </si>
  <si>
    <t>NOR:TJN:60A</t>
  </si>
  <si>
    <t>ATC distant</t>
  </si>
  <si>
    <t>NOR:TJN:60H</t>
  </si>
  <si>
    <t>ATC end</t>
  </si>
  <si>
    <t>NOR:TJN:60D</t>
  </si>
  <si>
    <t>ATC repeat</t>
  </si>
  <si>
    <t>NOR:TJN:60B</t>
  </si>
  <si>
    <t>ATC repeater</t>
  </si>
  <si>
    <t>NOR:TJN:60G</t>
  </si>
  <si>
    <t>D-ATC start</t>
  </si>
  <si>
    <t>NOR:TJN:60F</t>
  </si>
  <si>
    <t>F-ATC start</t>
  </si>
  <si>
    <t>NOR:TJN:60E</t>
  </si>
  <si>
    <t>ATC warning</t>
  </si>
  <si>
    <t>NOR:TJN:72B</t>
  </si>
  <si>
    <t>CTC end</t>
  </si>
  <si>
    <t>NOR:TJN:72A</t>
  </si>
  <si>
    <t>CTC start</t>
  </si>
  <si>
    <t>NOR:TJN:73</t>
  </si>
  <si>
    <t>NOR:TJN:61A</t>
  </si>
  <si>
    <t>1000 m distance</t>
  </si>
  <si>
    <t>NOR:TJN:61C</t>
  </si>
  <si>
    <t>250 m distance</t>
  </si>
  <si>
    <t>NOR:TJN:61B</t>
  </si>
  <si>
    <t>800 m distance</t>
  </si>
  <si>
    <t>arrow</t>
  </si>
  <si>
    <t>NOR:TJN:63A</t>
  </si>
  <si>
    <t>gradient decline</t>
  </si>
  <si>
    <t>NOR:TJN:101</t>
  </si>
  <si>
    <t>identifier</t>
  </si>
  <si>
    <t>NOR:TJN:63B</t>
  </si>
  <si>
    <t>gradient incline</t>
  </si>
  <si>
    <t>NOR:TJN:62</t>
  </si>
  <si>
    <t>invalid</t>
  </si>
  <si>
    <t>NOR:TJN:75A</t>
  </si>
  <si>
    <t>position</t>
  </si>
  <si>
    <t>NOR:TJN:70</t>
  </si>
  <si>
    <t>level crossing announcing</t>
  </si>
  <si>
    <t>NOR:TJN:66</t>
  </si>
  <si>
    <t>end of route</t>
  </si>
  <si>
    <t>NOR:TJN:75D</t>
  </si>
  <si>
    <t>lower plow</t>
  </si>
  <si>
    <t>NOR:TJN:75C</t>
  </si>
  <si>
    <t>raise plow</t>
  </si>
  <si>
    <t>NOR:TJN:64C</t>
  </si>
  <si>
    <t>avalance pole</t>
  </si>
  <si>
    <t>NOR:TJN:64A</t>
  </si>
  <si>
    <t>border pole</t>
  </si>
  <si>
    <t>NOR:TJN:64D</t>
  </si>
  <si>
    <t>braking pole</t>
  </si>
  <si>
    <t>NOR:TJN:64B</t>
  </si>
  <si>
    <t>section pole</t>
  </si>
  <si>
    <t>NOR:TJN:64F</t>
  </si>
  <si>
    <t>shunting signal pole</t>
  </si>
  <si>
    <t>NOR:TJN:64E</t>
  </si>
  <si>
    <t>tecnical pole</t>
  </si>
  <si>
    <t>NOR:TJN:65C</t>
  </si>
  <si>
    <t>connect</t>
  </si>
  <si>
    <t>NOR:TJN:65D</t>
  </si>
  <si>
    <t>disconnect</t>
  </si>
  <si>
    <t>NOR:TJN:65E</t>
  </si>
  <si>
    <t>lower pantograph</t>
  </si>
  <si>
    <t>NOR:TJN:65F</t>
  </si>
  <si>
    <t>rise pantograph</t>
  </si>
  <si>
    <t>NOR:TJN:65A</t>
  </si>
  <si>
    <t>isolated section</t>
  </si>
  <si>
    <t>NOR:TJN:65G</t>
  </si>
  <si>
    <t>stop</t>
  </si>
  <si>
    <t>NOR:TJN:65B</t>
  </si>
  <si>
    <t>warning</t>
  </si>
  <si>
    <t>NOR:TJN:68A</t>
  </si>
  <si>
    <t xml:space="preserve">reduced speed announcement </t>
  </si>
  <si>
    <t>NOR:TJN:68C</t>
  </si>
  <si>
    <t>deflecting speed announcement</t>
  </si>
  <si>
    <t>NOR:TJN:68D</t>
  </si>
  <si>
    <t>decreased speed execution</t>
  </si>
  <si>
    <t>NOR:TJN:68B</t>
  </si>
  <si>
    <t>increased speed execution</t>
  </si>
  <si>
    <t>NOR:TJN:68F</t>
  </si>
  <si>
    <t>pluss speed</t>
  </si>
  <si>
    <t>NOR:TJN:68G</t>
  </si>
  <si>
    <t>tilting speed</t>
  </si>
  <si>
    <t>Avalanche warning signal</t>
  </si>
  <si>
    <t>ETCSLevelCrossing</t>
  </si>
  <si>
    <t>NOR:TJN:E35</t>
  </si>
  <si>
    <t>ETCS Markerboard</t>
  </si>
  <si>
    <t>Of signal@type="block","entry", "exit", "inner" or "other:end"</t>
  </si>
  <si>
    <t>NOR:TJN:E37</t>
  </si>
  <si>
    <t>ETCSlevelTransition</t>
  </si>
  <si>
    <t>ETCSshuntingEnd</t>
  </si>
  <si>
    <t>ETCSshuntingStart</t>
  </si>
  <si>
    <t>NOR:TJN:69A</t>
  </si>
  <si>
    <t>reduced speed announcement</t>
  </si>
  <si>
    <t>NOR:TJN:69B</t>
  </si>
  <si>
    <t>NOR:TJN:74A</t>
  </si>
  <si>
    <t xml:space="preserve">train length board
</t>
  </si>
  <si>
    <t>NOR:TJN:103</t>
  </si>
  <si>
    <t>NOR:TJN:104A</t>
  </si>
  <si>
    <t>railway depot begins</t>
  </si>
  <si>
    <t>NOR:TJN:104B</t>
  </si>
  <si>
    <t>railway depot ends</t>
  </si>
  <si>
    <t>NOR:TJN:105A</t>
  </si>
  <si>
    <t>railway construction site begins</t>
  </si>
  <si>
    <t>NOR:TJN:105B</t>
  </si>
  <si>
    <t>railway construction site ends</t>
  </si>
  <si>
    <t>NOR:TJN:74B</t>
  </si>
  <si>
    <t>length signal</t>
  </si>
  <si>
    <t>NOR:TJN:75B</t>
  </si>
  <si>
    <t>milepost tunnel</t>
  </si>
  <si>
    <t>NOR:TJN:75E</t>
  </si>
  <si>
    <t>break of kilometration</t>
  </si>
  <si>
    <t>entering a non-supervised area</t>
  </si>
  <si>
    <t>sight</t>
  </si>
  <si>
    <t>Optical visibility in meters, considering realistic line of sight without seasonal obstructions</t>
  </si>
  <si>
    <t>sigSystem</t>
  </si>
  <si>
    <t>simplified</t>
  </si>
  <si>
    <t>Use for signal type "enkelt innkjørsignal" and "togsporsignal"</t>
  </si>
  <si>
    <t>temporary</t>
  </si>
  <si>
    <t>use for light signals: midlertidig innkjørsignal (@ruleCode="NOR:TJN:9-17"), midlertidig utkjørsignal (@ruleCode="NOR:TJN:9-18") and boards: midlertidig nedsatt hastighet (@ruleCode="NOR:TJN:69A"), midlertidig hastighet opphører (@ruleCode="NOR:TJN:69B")</t>
  </si>
  <si>
    <t>switchable</t>
  </si>
  <si>
    <t>Defines whether element is signal or board: true=signal, false=board</t>
  </si>
  <si>
    <t>Precise type of trackside signal with specific extensions to cover individual technical uses cases</t>
  </si>
  <si>
    <t>combined</t>
  </si>
  <si>
    <t>Combined signal, i.e. single device capable of conveying two discrete data points, such as movement authority and forewarning at the same time.
Composite type, combines "main" and "distant" in a single trackside element</t>
  </si>
  <si>
    <r>
      <t xml:space="preserve">Combined signals substitute two individual entities on a single @pos/@absPos location.
This only applies to "main" and "distant", as all other combinations warrant two separate elements in the same location – e.g. a </t>
    </r>
    <r>
      <rPr>
        <i/>
        <sz val="11"/>
        <color theme="1"/>
        <rFont val="Calibri"/>
        <family val="2"/>
        <scheme val="minor"/>
      </rPr>
      <t>main exit</t>
    </r>
    <r>
      <rPr>
        <sz val="11"/>
        <color theme="1"/>
        <rFont val="Calibri"/>
        <family val="2"/>
        <scheme val="minor"/>
      </rPr>
      <t xml:space="preserve"> and </t>
    </r>
    <r>
      <rPr>
        <i/>
        <sz val="11"/>
        <color theme="1"/>
        <rFont val="Calibri"/>
        <family val="2"/>
        <scheme val="minor"/>
      </rPr>
      <t>cleared fouling</t>
    </r>
    <r>
      <rPr>
        <sz val="11"/>
        <color theme="1"/>
        <rFont val="Calibri"/>
        <family val="2"/>
        <scheme val="minor"/>
      </rPr>
      <t xml:space="preserve"> signals are usually on the same physical post in Norway, yet are modelled as two separate entities.
Exit signals complemented by shunting signals are modelled as actual light devices, whereas non-visual signals (border posts, ETCS) are represented as virtual signals.</t>
    </r>
  </si>
  <si>
    <t>distant</t>
  </si>
  <si>
    <t>Advance signal functionally related and connected to a main signal.</t>
  </si>
  <si>
    <t>main</t>
  </si>
  <si>
    <t>Main signal providing movement authority on a route</t>
  </si>
  <si>
    <t>Can be referenced from a distant signal via @refMain</t>
  </si>
  <si>
    <t>repeater</t>
  </si>
  <si>
    <r>
      <t xml:space="preserve">A signal which repeats the aspect of a distant or combined signal, often due to minimum sight to the main signal. </t>
    </r>
    <r>
      <rPr>
        <i/>
        <sz val="11"/>
        <color theme="1"/>
        <rFont val="Calibri"/>
        <family val="2"/>
        <scheme val="minor"/>
      </rPr>
      <t>Repetersignal</t>
    </r>
  </si>
  <si>
    <r>
      <t xml:space="preserve">Valid @function values: </t>
    </r>
    <r>
      <rPr>
        <b/>
        <sz val="11"/>
        <color theme="1"/>
        <rFont val="Calibri"/>
        <family val="2"/>
        <scheme val="minor"/>
      </rPr>
      <t>exit, intermediate</t>
    </r>
  </si>
  <si>
    <t>A signal which is valid for shunting purposes only.</t>
  </si>
  <si>
    <t>virtual</t>
  </si>
  <si>
    <t xml:space="preserve">Signal with no visual component, i.e. electronically relayed to the driver's cab
</t>
  </si>
  <si>
    <t>Used for cab signalling configurations, such as ETCS</t>
  </si>
  <si>
    <t>signalGroups</t>
  </si>
  <si>
    <t>infrastructure/tracks/track/ocsElements/signals/signal/</t>
  </si>
  <si>
    <t>etcs</t>
  </si>
  <si>
    <t>level_2</t>
  </si>
  <si>
    <t>True, when signal/board is used by ETCS level 2</t>
  </si>
  <si>
    <t>levelCrossing</t>
  </si>
  <si>
    <t>Subelement for assigning a level crossing signal or panel</t>
  </si>
  <si>
    <t>Level crossing signal type</t>
  </si>
  <si>
    <t>announcing</t>
  </si>
  <si>
    <t>Announcement signal which indicates the state of the technical safety at technically secured level crossings (with warning light and/or barrier).</t>
  </si>
  <si>
    <t>supervision</t>
  </si>
  <si>
    <t>whistle</t>
  </si>
  <si>
    <t>speed</t>
  </si>
  <si>
    <t>Sub-element specifying the properties of a speed-related signal. Must contain at least one &lt;speedChangeRef&gt;.</t>
  </si>
  <si>
    <t>Element defines basic parameters of a signal, such as whether it is changeable or a fixed panel.
In Norway, if used on a home signal, signifies deflecting speed restriction</t>
  </si>
  <si>
    <t>kind</t>
  </si>
  <si>
    <t xml:space="preserve">Speed signal/panel kind </t>
  </si>
  <si>
    <t>execution</t>
  </si>
  <si>
    <t>announcement</t>
  </si>
  <si>
    <t>trainRelation</t>
  </si>
  <si>
    <t>mandatory for @kind="execution"</t>
  </si>
  <si>
    <t>Reference to the part of the train from where on the signal is valid</t>
  </si>
  <si>
    <t>endOfTrain</t>
  </si>
  <si>
    <t>headOfTrain</t>
  </si>
  <si>
    <t>catenary</t>
  </si>
  <si>
    <t>Sub-element specifying the properties of a catenary-related signal. Contains no atributes/empty element container.</t>
  </si>
  <si>
    <t>Sub-element specifying the properties of a line-related signal. Contains no atributes/empty element container as has only a @lineRef attribute. Shuld have been a sub element &lt;lineRef&gt; with @ref attribute - as need to ref multiple lines.</t>
  </si>
  <si>
    <t>milepost</t>
  </si>
  <si>
    <t>Sub-element specifying the properties of a milepost-related signal. Contains no atributes/empty element container.</t>
  </si>
  <si>
    <t>infrastructure/tracks/track/ocsElements/signals/signal/speed/</t>
  </si>
  <si>
    <t>speedChangeRef</t>
  </si>
  <si>
    <t>Reference element linking a speed restriction signal with a speed change point on the track. Mandatory for a speed signal.</t>
  </si>
  <si>
    <t>Necessary prerequisite: element is only applicable if the linked speedChange is @signalised="true"</t>
  </si>
  <si>
    <t>Reference by ID to a speedChange element to which the signal is logically linked</t>
  </si>
  <si>
    <t>infrastructure/tracks/track/ocsElements/signals/signal/states/</t>
  </si>
  <si>
    <t>infrastructure/tracks/track/ocsElements/signals/signalGroups/</t>
  </si>
  <si>
    <t>signalGroup</t>
  </si>
  <si>
    <t>Must contain at least one &lt;signalRef&gt;.</t>
  </si>
  <si>
    <t>distant-main</t>
  </si>
  <si>
    <t>infrastructure/tracks/track/ocsElements/signals/signalGroups/signalGroup/</t>
  </si>
  <si>
    <t>signalRef</t>
  </si>
  <si>
    <t>There must be at least one &lt;signalRef&gt; in a &lt;signalGroup&gt;.</t>
  </si>
  <si>
    <t>infrastructure/tracks/track/ocsElements/stopPosts/</t>
  </si>
  <si>
    <t>stopPost</t>
  </si>
  <si>
    <t>Physical signage indicating the correct stopping position of the head of a train, usually within a station. Mandatory only if container exists.</t>
  </si>
  <si>
    <r>
      <t>Direction for which a stop post sign is valid, i.e. in which trains are required to stop at a stop post</t>
    </r>
    <r>
      <rPr>
        <sz val="11"/>
        <color theme="1"/>
        <rFont val="Calibri"/>
        <family val="2"/>
        <scheme val="minor"/>
      </rPr>
      <t xml:space="preserve">
</t>
    </r>
  </si>
  <si>
    <t>Track direction in which a stop post is considered authoritative for train movement. By default, each driving direction will have its appropriate stop post defined. Specific exceptions may include stop posts applicable to both directions, especially where @trainRelation is set to "center". This scenario will not occur in Norway.</t>
  </si>
  <si>
    <t>String identifier of a stopPost</t>
  </si>
  <si>
    <t>Reference by ID to the parent OCP, usually a station, in which a stop post is located</t>
  </si>
  <si>
    <t>trainLength</t>
  </si>
  <si>
    <t xml:space="preserve">Train length, in meters, for which the stop post applies as a directive
</t>
  </si>
  <si>
    <t>verbalConstraints</t>
  </si>
  <si>
    <t>Set this value if the stop post is only valid for trains fulfilling a certain verbal constraint (e.g. long train / short train). If the stop post is valid for trains with all lengths, don't use this attribute.</t>
  </si>
  <si>
    <t>infrastructure/tracks/track/ocsElements/stopPosts/stopPost/</t>
  </si>
  <si>
    <t>infrastructure/tracks/track/ocsElements/stopPosts/stopPost/states/</t>
  </si>
  <si>
    <t>infrastructure/tracks/track/ocsElements/trainDetectionElements/</t>
  </si>
  <si>
    <t>trackCircuitBorder</t>
  </si>
  <si>
    <t>Track circuit border defined as an insulated track joint that separates two distinct train detection circuits</t>
  </si>
  <si>
    <t>Track circuit borders are always defined in pairs, individually for each direction, represeting the detection circuit being entered in the respective direction</t>
  </si>
  <si>
    <t>Reference by ID to an upstream controller that monitors the train circuit</t>
  </si>
  <si>
    <t>String designation of a track circuit starting at the currently defined circuit border</t>
  </si>
  <si>
    <t>Circuit border in the "up" direction references the immediately following track circuit beyond the current @pos location. Circuit border in the "down" direction references the immediately preceding track circuit before the current @pos location, considered from the general track direction.</t>
  </si>
  <si>
    <t>trainDetector</t>
  </si>
  <si>
    <t>Point-based train detection element, such as a circuit counter, bogie overheat sensor etc.</t>
  </si>
  <si>
    <t>Reference by ID to a controller monitoring the train detection device</t>
  </si>
  <si>
    <t>String designation of a train detector's area of relevance, creating a logical track section for each direction of the track</t>
  </si>
  <si>
    <t>infrastructure/tracks/track/ocsElements/trainDetectionElements/trackCircuitBorder/</t>
  </si>
  <si>
    <t>infrastructure/tracks/track/ocsElements/trainDetectionElements/trackCircuitBorder/states/</t>
  </si>
  <si>
    <t>infrastructure/tracks/track/ocsElements/trainDetectionElements/trainDetector/</t>
  </si>
  <si>
    <t>infrastructure/tracks/track/ocsElements/trainDetectionElements/trainDetector/states/</t>
  </si>
  <si>
    <t>infrastructure/tracks/track/states/</t>
  </si>
  <si>
    <t xml:space="preserve">Official reference code for the restriction
</t>
  </si>
  <si>
    <t>infrastructure/tracks/track/states/state/</t>
  </si>
  <si>
    <t>to</t>
  </si>
  <si>
    <t>infrastructure/tracks/track/trackElements/</t>
  </si>
  <si>
    <t>bridges</t>
  </si>
  <si>
    <t>electrificationChanges</t>
  </si>
  <si>
    <t>geoMappings</t>
  </si>
  <si>
    <t>This container should not be empty.</t>
  </si>
  <si>
    <t>gradientChanges</t>
  </si>
  <si>
    <t>levelCrossings</t>
  </si>
  <si>
    <t>platformEdges</t>
  </si>
  <si>
    <t>radiusChanges</t>
  </si>
  <si>
    <t>Container element for radiusChange. This container should not be empty.</t>
  </si>
  <si>
    <t>serviceSections</t>
  </si>
  <si>
    <t>speedChanges</t>
  </si>
  <si>
    <t>Container element for speedChange. Should not be empty.</t>
  </si>
  <si>
    <t>trainProtectionChanges</t>
  </si>
  <si>
    <t>Container element for train protection changes</t>
  </si>
  <si>
    <t>tunnels</t>
  </si>
  <si>
    <t>infrastructure/tracks/track/trackElements/bridges/</t>
  </si>
  <si>
    <t>brigde</t>
  </si>
  <si>
    <t>Bridge bearing the current railway track, or crossing the track</t>
  </si>
  <si>
    <t>Bridges are represented as point objects on the rail track, expressed as vectors defined by their location marker, length and direction</t>
  </si>
  <si>
    <t>Specification of the bridge's type and purpose</t>
  </si>
  <si>
    <t>This value implies the bridge's position relative to the track, either as a bearing structure, or crossing over the track</t>
  </si>
  <si>
    <t>length</t>
  </si>
  <si>
    <t>Bridge's length, in meters.</t>
  </si>
  <si>
    <t>Length is counted from the defined @pos location in the "up" direction, unless overriden by the @dir attribute</t>
  </si>
  <si>
    <t>meterload</t>
  </si>
  <si>
    <t>Nominal axle load, in tons, for the current bridge</t>
  </si>
  <si>
    <t>Only applies to bridges with @kind="railwayBridge"</t>
  </si>
  <si>
    <t>String designation of a bridge</t>
  </si>
  <si>
    <t>infrastructure/tracks/track/trackElements/bridges/brigde/</t>
  </si>
  <si>
    <t>infrastructure/tracks/track/trackElements/bridges/brigde/states/</t>
  </si>
  <si>
    <t>infrastructure/tracks/track/trackElements/bridges/brigde/states/state/</t>
  </si>
  <si>
    <t>infrastructure/tracks/track/trackElements/electrificationChanges/</t>
  </si>
  <si>
    <t>electrificationChange</t>
  </si>
  <si>
    <t>Point with an electrification change, including transitions from non-electrified to electrified line</t>
  </si>
  <si>
    <t>Applicable at the beginning and end of an electrified stretch of track, and at any change inbetween</t>
  </si>
  <si>
    <t>infrastructure/tracks/track/trackElements/electrificationChanges/electrificationChange/states/</t>
  </si>
  <si>
    <t>nor:restrictionId</t>
  </si>
  <si>
    <t>Type of electrical feed used onward from the current change</t>
  </si>
  <si>
    <t>List of possible values is reduced in railML2.3nor, as only a single type of electrification is used in Norway.</t>
  </si>
  <si>
    <t>Non-electrified track requiring vehicles with independent self-contained propulsion</t>
  </si>
  <si>
    <t>overhead</t>
  </si>
  <si>
    <t>Track electrified through an overhead catenary wire</t>
  </si>
  <si>
    <t>infrastructure/tracks/track/trackElements/electrificationChanges/electrificationChange/</t>
  </si>
  <si>
    <t>infrastructure/tracks/track/trackElements/electrificationChanges/electrificationChange/states/state/</t>
  </si>
  <si>
    <t>infrastructure/tracks/track/trackElements/geoMappings/</t>
  </si>
  <si>
    <t>geoMapping</t>
  </si>
  <si>
    <t>provides means to map a logical position along a track (as defined by its attribute pos) to geographic coordinates in &lt;geoCoord&gt;. Mandatory only if container exists.</t>
  </si>
  <si>
    <t>Shall be used for kink in NRV</t>
  </si>
  <si>
    <t>infrastructure/tracks/track/trackElements/geoMappings/geoMapping/</t>
  </si>
  <si>
    <t>infrastructure/tracks/track/trackElements/geoMappings/geoMapping/states/</t>
  </si>
  <si>
    <t>infrastructure/tracks/track/trackElements/gradientChanges/</t>
  </si>
  <si>
    <t>gradientChange</t>
  </si>
  <si>
    <t>Change in the continuity of a track slope gradient</t>
  </si>
  <si>
    <t>In railML modelling, actual precise slope gradients are indicated. In contrast, trackside signage would usually only convey average gradient values. railML models may therefore contain significantly more data points compared to actual trackside signs.</t>
  </si>
  <si>
    <t>slope</t>
  </si>
  <si>
    <t>Slope incline, per mille, valid from the position marker in main direction of track</t>
  </si>
  <si>
    <t>Positive values indicate uphill climbs, negative values indicate downhill descent</t>
  </si>
  <si>
    <t>transitionLenght</t>
  </si>
  <si>
    <t>Physical length, in meters, of the gradient transition space, represented as a section of an imaginary circle drawn vertically</t>
  </si>
  <si>
    <t>Note the misspelling of the attribute's name: transitionLenght instead of transitionLength, Possibly part of baseline 3. How to handle different lengths up and down?</t>
  </si>
  <si>
    <t>transitionRadius</t>
  </si>
  <si>
    <t>Hypothetical radius, in meters, of an imaginary circle that describes the gradient transition area</t>
  </si>
  <si>
    <t>Possibly part of baseline 3</t>
  </si>
  <si>
    <t>infrastructure/tracks/track/trackElements/gradientChanges/gradientChange/</t>
  </si>
  <si>
    <t>infrastructure/tracks/track/trackElements/gradientChanges/gradientChange/states/</t>
  </si>
  <si>
    <t>infrastructure/tracks/track/trackElements/levelCrossings/</t>
  </si>
  <si>
    <t xml:space="preserve">Crossing between two incompatible transportation modes, such as a railway and a road or land path
</t>
  </si>
  <si>
    <t>Original position of the level crossing that is provided in Banedata.</t>
  </si>
  <si>
    <t>Reference by ID to the controller monitoring and directing the behavior of a level crossing</t>
  </si>
  <si>
    <t>String designation of a level crossing</t>
  </si>
  <si>
    <t>Suggested pattern: crossing number from BaneData database</t>
  </si>
  <si>
    <t>nor:roadEndPos</t>
  </si>
  <si>
    <t>Measured end position of the road, the railway track is crossing. It is measured by IDAM as relative value from &lt;trackBegin&gt;.</t>
  </si>
  <si>
    <t>nor:roadStartPos</t>
  </si>
  <si>
    <t>Measured start position of the road, the railway track is crossing. It is measured by IDAM as relative value from &lt;trackBegin&gt;.</t>
  </si>
  <si>
    <t>Measured centre position of the level crossing measured by IDAM. This does not necessarily have the be actual middle between the road borders.</t>
  </si>
  <si>
    <t>protection</t>
  </si>
  <si>
    <t>technical protection equipment at the level crossing</t>
  </si>
  <si>
    <t>1/2Ba</t>
  </si>
  <si>
    <t>half or full automatic road protection with half barriers</t>
  </si>
  <si>
    <t>Ba</t>
  </si>
  <si>
    <t>half or full automatic road protection with full barriers</t>
  </si>
  <si>
    <t>Gx</t>
  </si>
  <si>
    <t>guarded gate closes road/train path</t>
  </si>
  <si>
    <t>Gu</t>
  </si>
  <si>
    <t>unguarded gate for driving and walking traffic</t>
  </si>
  <si>
    <t>Gb</t>
  </si>
  <si>
    <t>unguarded gate only for walking traffic (ganggrind/båsgrind)</t>
  </si>
  <si>
    <t>Varsellampe</t>
  </si>
  <si>
    <t>warning light</t>
  </si>
  <si>
    <t>EnkeltVeisignalanlegg</t>
  </si>
  <si>
    <t>simple road signal construction</t>
  </si>
  <si>
    <t>La</t>
  </si>
  <si>
    <t>half or full automatic road protection with no barriers</t>
  </si>
  <si>
    <t>Bm</t>
  </si>
  <si>
    <t>handset mechanically driven road protection</t>
  </si>
  <si>
    <t>Be</t>
  </si>
  <si>
    <t>handset electrically driven road protection with half or full barriers</t>
  </si>
  <si>
    <t>Lh</t>
  </si>
  <si>
    <t>handset road protection with no barriers</t>
  </si>
  <si>
    <t>unprotected</t>
  </si>
  <si>
    <t>infrastructure/tracks/track/trackElements/levelCrossings/levelCrossing/</t>
  </si>
  <si>
    <t>infrastructure/tracks/track/trackElements/levelCrossings/levelCrossing/states/</t>
  </si>
  <si>
    <t>infrastructure/tracks/track/trackElements/platformEdges/</t>
  </si>
  <si>
    <t>platformEdge</t>
  </si>
  <si>
    <t>Edge of a platform enabling passenger exchange in a station</t>
  </si>
  <si>
    <t>A platform edge is always linked with exactly one track</t>
  </si>
  <si>
    <t>height</t>
  </si>
  <si>
    <t>Platform edge height, in millimeters, relative to the topmost point of the rail</t>
  </si>
  <si>
    <t>Length, in meters, of the useful edge of the platform usable for passenger embarkation</t>
  </si>
  <si>
    <t>String designation of the platform, usually platform number used for passenger information</t>
  </si>
  <si>
    <t>parentPlatformEdgeRef</t>
  </si>
  <si>
    <t>Reference, by ID, to a sibling platformEdge element serving as a grouping element for multiple platform segments, such as heights, Possibly part of baseline 3</t>
  </si>
  <si>
    <t>side</t>
  </si>
  <si>
    <t>Physical location of the platform relative to the track's general direction</t>
  </si>
  <si>
    <t>infrastructure/tracks/track/trackElements/platformEdges/platformEdge/</t>
  </si>
  <si>
    <t>infrastructure/tracks/track/trackElements/platformEdges/platformEdge/states/</t>
  </si>
  <si>
    <t>infrastructure/tracks/track/trackElements/platformEdges/platformEdge/states/state/</t>
  </si>
  <si>
    <t>infrastructure/tracks/track/trackElements/radiusChanges/</t>
  </si>
  <si>
    <t>radiusChange</t>
  </si>
  <si>
    <t>Defines a change of the radius and/or superelevation on a track. Mandatory only if container exists.</t>
  </si>
  <si>
    <t>radius</t>
  </si>
  <si>
    <t xml:space="preserve">The radius of the track in meters, which is either valid exactly at this point or from here until the next radiusChange element. </t>
  </si>
  <si>
    <t>Positive radius values describe a turn to the right w.r.t. the orientation of the track; negative values describe a turn to the left. For straight lines with a mathematical radius of ∞ metres, a values of radius = 0 m shall be used in railML®-files</t>
  </si>
  <si>
    <t>infrastructure/tracks/track/trackElements/radiusChanges/radiusChange/</t>
  </si>
  <si>
    <t>infrastructure/tracks/track/trackElements/radiusChanges/radiusChange/states/</t>
  </si>
  <si>
    <t>infrastructure/tracks/track/trackElements/serviceSections/</t>
  </si>
  <si>
    <t>serviceSection</t>
  </si>
  <si>
    <t>Border between a railway service area and active railway track. Mandatory only if container exists.</t>
  </si>
  <si>
    <t>Service areas represent non-revenue spaces when rolling stock maintenance, upkeep and manipulation takes place, Possibly part of baseline 3</t>
  </si>
  <si>
    <t>cleaning</t>
  </si>
  <si>
    <t>Vehicle cleaning is provided in the service area</t>
  </si>
  <si>
    <t>fueling</t>
  </si>
  <si>
    <t>Fueling of vehicles is available in the service area</t>
  </si>
  <si>
    <t>Loading height, in milimeters, of the service area</t>
  </si>
  <si>
    <t>Length, in meters, of the service area along the length of track</t>
  </si>
  <si>
    <t>loadingFacility</t>
  </si>
  <si>
    <t>Service area is equipped for loading and provisioning of supplies onto vehicles</t>
  </si>
  <si>
    <t>maintenance</t>
  </si>
  <si>
    <t>Service area serves as a maintenance facility</t>
  </si>
  <si>
    <t>String identifier of a serviceSection</t>
  </si>
  <si>
    <t>parking</t>
  </si>
  <si>
    <t>Service area can be used for vehicle parking</t>
  </si>
  <si>
    <t>preheating</t>
  </si>
  <si>
    <t>Service area is equipped with an electrical supply suitable for vehicle preheating or air-conditioning</t>
  </si>
  <si>
    <t>ramp</t>
  </si>
  <si>
    <t>Service section contains a ramp</t>
  </si>
  <si>
    <r>
      <t xml:space="preserve">Physical location of the service area, relative to the track's general direction
Possible values: </t>
    </r>
    <r>
      <rPr>
        <b/>
        <sz val="11"/>
        <color theme="1"/>
        <rFont val="Calibri"/>
        <family val="2"/>
        <scheme val="minor"/>
      </rPr>
      <t>left, right</t>
    </r>
  </si>
  <si>
    <t>infrastructure/tracks/track/trackElements/serviceSections/serviceSection/</t>
  </si>
  <si>
    <t>infrastructure/tracks/track/trackElements/serviceSections/serviceSection/states/</t>
  </si>
  <si>
    <t>infrastructure/tracks/track/trackElements/serviceSections/serviceSection/states/state/</t>
  </si>
  <si>
    <t>infrastructure/tracks/track/trackElements/speedChanges/</t>
  </si>
  <si>
    <t>speedChange</t>
  </si>
  <si>
    <r>
      <t>Directional validity of a speed change, relative to the track's general direction</t>
    </r>
    <r>
      <rPr>
        <b/>
        <sz val="11"/>
        <color theme="1"/>
        <rFont val="Calibri"/>
        <family val="2"/>
        <scheme val="minor"/>
      </rPr>
      <t xml:space="preserve">
</t>
    </r>
  </si>
  <si>
    <t>etcsTrainCategory</t>
  </si>
  <si>
    <t>Internationally universal train category designation to which the speed change applies</t>
  </si>
  <si>
    <t>values are defined in Norway as: basis=5, nor:pluss=6, nor:krenge=13</t>
  </si>
  <si>
    <t>profileRef</t>
  </si>
  <si>
    <t>reference to a speedProfile</t>
  </si>
  <si>
    <t>signalised</t>
  </si>
  <si>
    <t xml:space="preserve">Indicates whether a speed change is indicated by means of a trackside signal
</t>
  </si>
  <si>
    <t>When set to true, a link between the signal and speed change is established by referencing the speed change's ID from the speedChangeRef element</t>
  </si>
  <si>
    <t>vMax</t>
  </si>
  <si>
    <t>Maximum permitted speed, in km/h, valid beyond the speedChange location</t>
  </si>
  <si>
    <t>infrastructure/tracks/track/trackElements/speedChanges/speedChange/</t>
  </si>
  <si>
    <t>infrastructure/tracks/track/trackElements/speedChanges/speedChange/states/</t>
  </si>
  <si>
    <t>infrastructure/tracks/track/trackElements/trainProtectionChanges/</t>
  </si>
  <si>
    <t>trainProtectionChange</t>
  </si>
  <si>
    <t>Change in train protection mode at a specific physical location, beyond which another system supervises the traffic</t>
  </si>
  <si>
    <t>nor:trainProtectionType</t>
  </si>
  <si>
    <t>Type of the new train protection mode in place after the change point</t>
  </si>
  <si>
    <t>D-ATC</t>
  </si>
  <si>
    <t>Train protection changes to partial ATC (D-ATC)</t>
  </si>
  <si>
    <t>ETCS-L2</t>
  </si>
  <si>
    <t>Train protection changes to ERTMS/ETCS Level 2</t>
  </si>
  <si>
    <t>F-ATC</t>
  </si>
  <si>
    <t xml:space="preserve">Train protection changes to full ATC </t>
  </si>
  <si>
    <t>Technological train protection is not provided beyond the current point</t>
  </si>
  <si>
    <t>infrastructure/tracks/track/trackElements/trainProtectionChanges/trainProtectionChange/</t>
  </si>
  <si>
    <t>infrastructure/tracks/track/trackElements/trainProtectionChanges/trainProtectionChange/states/</t>
  </si>
  <si>
    <t>infrastructure/tracks/track/trackElements/tunnels/</t>
  </si>
  <si>
    <t>tunnel</t>
  </si>
  <si>
    <t>Railway tunnel</t>
  </si>
  <si>
    <t>Tunnels are represented as point objects on the rail track, expressed as vectors defined by their location marker, length and direction</t>
  </si>
  <si>
    <t>crossSection</t>
  </si>
  <si>
    <t>Natural cross section, in square meters, of a tunnel tube</t>
  </si>
  <si>
    <t>Tunnel length, in meters</t>
  </si>
  <si>
    <t>Scalar value tied to a specific point on a track. Tunnels are not modelled as spatial objects, but rather as points with a @pos corresponding to the tunnel's entrance when considered in the "up" track direction</t>
  </si>
  <si>
    <t>String identifier of a tunnel</t>
  </si>
  <si>
    <t>In Norway, the value should align to BaneData master data set</t>
  </si>
  <si>
    <t>nor:resistanceFactorA</t>
  </si>
  <si>
    <t>[double]</t>
  </si>
  <si>
    <t>Calculated factor decribing the additional air resistance caused by the tunnel using the forumla (see Word docu)</t>
  </si>
  <si>
    <t>infrastructure/tracks/track/trackElements/tunnels/tunnel/</t>
  </si>
  <si>
    <t>infrastructure/tracks/track/trackElements/tunnels/tunnel/states/</t>
  </si>
  <si>
    <t>infrastructure/tracks/track/trackElements/tunnels/tunnel/states/state/</t>
  </si>
  <si>
    <t>infrastructure/tracks/track/trackTopology/</t>
  </si>
  <si>
    <t>borders</t>
  </si>
  <si>
    <t>Container element for one or multiple borders</t>
  </si>
  <si>
    <t>connections</t>
  </si>
  <si>
    <t>Container element containing one or more track connections or junctions, either as switches or crossings.</t>
  </si>
  <si>
    <t>For the purposes of NorRailView modelling, "short tracks" as used to make up larger sets of tracks and switches into a coherent set.
The track is hereby broken up into smaller atomic fragments joined at their ends through references to connection points. A diverging track will thus have a new name/number and courses conform to the "right"/"left" interpretation follows the general track direction.</t>
  </si>
  <si>
    <t>crossSections</t>
  </si>
  <si>
    <t>mileageChanges</t>
  </si>
  <si>
    <t>Container element for mileage changes</t>
  </si>
  <si>
    <t>trackBegin</t>
  </si>
  <si>
    <t>Beginning of a rail track, from which general direction is derived</t>
  </si>
  <si>
    <t>Local @pos location resets to zero on every trackBegin</t>
  </si>
  <si>
    <t>trackEnd</t>
  </si>
  <si>
    <t>Termination of a rail track, toward which general direction is derived</t>
  </si>
  <si>
    <t>infrastructure/tracks/track/trackTopology/borders/</t>
  </si>
  <si>
    <t>border</t>
  </si>
  <si>
    <t>Border defines a logical boundary</t>
  </si>
  <si>
    <t>String identifier of a border</t>
  </si>
  <si>
    <t>Type of border being defined</t>
  </si>
  <si>
    <t>other:norProject</t>
  </si>
  <si>
    <t>Defines borders of a project.</t>
  </si>
  <si>
    <t>infrastructure/tracks/track/trackTopology/borders/border/</t>
  </si>
  <si>
    <t>infrastructure/tracks/track/trackTopology/borders/border/states/</t>
  </si>
  <si>
    <t>infrastructure/tracks/track/trackTopology/connections/</t>
  </si>
  <si>
    <t>crossing</t>
  </si>
  <si>
    <t xml:space="preserve">Diamond crossing, an at-grade crossing of two tracks with or without the possibility of a vehicle to transition from one track to another
</t>
  </si>
  <si>
    <t>Vehicles are able to transition when switches are installed at the crossing</t>
  </si>
  <si>
    <t>Reference by ID to a controller element, such as an interlocking controller, that issues commands to set the switches in a crossing</t>
  </si>
  <si>
    <t>total building length of the crossing from begin to end</t>
  </si>
  <si>
    <t>Switch identification designator intended as a human-readable unique moniker for a singular switch element.</t>
  </si>
  <si>
    <t>Naming convention for railML2.3nor:
switch number + letter (regex: /[0-9]+[a-z]/i)</t>
  </si>
  <si>
    <t>nor:clearance</t>
  </si>
  <si>
    <t>Distance in meters from the beginning of the crossing to the clearance point after the crossing. Positive number, measured in metres.</t>
  </si>
  <si>
    <t>Reference by ID to a functional lock that can be applied to the current crossing</t>
  </si>
  <si>
    <t>nor:remoteIndicated</t>
  </si>
  <si>
    <t>Indicates whether the set position for switches in the crossing is indicated remotely in a controller interface</t>
  </si>
  <si>
    <t>Only applicable when the crossing is of type "singleSwitchCrossing" or "doubleSwitchCrossing", as otherwise a crossing does not permit transitioning from one track to another</t>
  </si>
  <si>
    <t>nor:remoteOperated</t>
  </si>
  <si>
    <t>Indicates if a crossing can be remotely controlled.</t>
  </si>
  <si>
    <t>normalPosition</t>
  </si>
  <si>
    <t xml:space="preserve">Refers to the baseline position of a switch for route setting. Defines the main track in a station.
</t>
  </si>
  <si>
    <t>Switches normally have a default position to which they reset, either as part of standard operation, or when the control system is reinitiated. If unable to determine or ambiguous, the normalPosition is assumed to correspond to the "straight" continuation course of the track.</t>
  </si>
  <si>
    <t>Relative position of the beginning of the crossing within a track segment, increasing from trackBegin toward trackEnd. Value in meter</t>
  </si>
  <si>
    <t>trackContinueCourse</t>
  </si>
  <si>
    <t xml:space="preserve">Indicates the natural continuation course of the principal track beyond the crossing.
</t>
  </si>
  <si>
    <t>Value will usually be "straight", unless special conditions apply. In the scope of railML topology, "straight" is understood to mean closest to original heading of the principal track, even when the real-world track is curved.</t>
  </si>
  <si>
    <t>trackContinueRadius</t>
  </si>
  <si>
    <t xml:space="preserve">Radius, in meters, of the curve with which the principal track continues beyond the crossing.
</t>
  </si>
  <si>
    <t>This is a signed value, wherein negative values indicate a center of an arch left of the principal track, and positive values indicate center of an arch right of the principal track, relative to track heading ("up" direction)</t>
  </si>
  <si>
    <t>Type of crossing layout with regard to installed possibility of transitioning from one track to another</t>
  </si>
  <si>
    <t>doubleSwitchCrossing</t>
  </si>
  <si>
    <t>Complex diamond crossing with switches permitting changing of tracks in any viable combination</t>
  </si>
  <si>
    <t>Crossing contains two distinct connections, each physically operated by two switches, with two mutually exclusive states</t>
  </si>
  <si>
    <t>simpleCrossing</t>
  </si>
  <si>
    <t>Simple diamond crossing with no possibility of transitioning from one track to another</t>
  </si>
  <si>
    <t>No switches are installed within the crossing, trains can only continue on their current track</t>
  </si>
  <si>
    <t>simpleSwitchCrossing</t>
  </si>
  <si>
    <t xml:space="preserve">Crossing with a single connecting facility that effectively serves as a track fork
</t>
  </si>
  <si>
    <t>Refers to single crossings with slip switch incoming, single slip switch outgoing</t>
  </si>
  <si>
    <t>switch</t>
  </si>
  <si>
    <t>Railroad switch, a mechanical device that enables a variable connection of three or more points though a set of moving parts.</t>
  </si>
  <si>
    <t>Regardless of control mode, switches are understood to have a default reset position.</t>
  </si>
  <si>
    <t>Reference by ID to a controller element, such as an interlocking controller, that issues commands to set the switch</t>
  </si>
  <si>
    <t>total building length of the switch from begin to end</t>
  </si>
  <si>
    <t>Distance in meters from the beginning of the switch to the clearance point after the switch. Positive number, measured in metres.</t>
  </si>
  <si>
    <t>Reference by ID to a functional lock that can be applied to the current switch.</t>
  </si>
  <si>
    <t>References an existing nor:lock element</t>
  </si>
  <si>
    <t>Indicates whether a switch's set position is indicated remotely in a controller interface</t>
  </si>
  <si>
    <t>Relative position of the beginning of the switch within a track segment, increasing from trackBegin toward trackEnd. Value in meter</t>
  </si>
  <si>
    <t>Indicates the natural continuation course of the principal track beyond the switch.</t>
  </si>
  <si>
    <t>Value will usually be "straight", unless special conditions apply. In the scope of railML topology, "straight" is understood to mean closest to original heading before the switch, even when the real-world track is curved. When a switch is placed in a curve, the course is straight if the principal track maintains the radius of the curve, whereas the switch track diverges into or converges from a curve with a different radius. Physical distinctions can further be modelled with the @type attribute.</t>
  </si>
  <si>
    <t xml:space="preserve">Radius of the curve with which the principal track continues beyond the switch.
</t>
  </si>
  <si>
    <t>infrastructure/tracks/track/trackTopology/connections/crossing/</t>
  </si>
  <si>
    <t>connection</t>
  </si>
  <si>
    <t>Connection contained within a track crossing</t>
  </si>
  <si>
    <t>course</t>
  </si>
  <si>
    <t>Relative direction of a converging/diverging track connection facilitated by a switch in a crossing. Course is always defined relative to the switch element (i.e. to stock rail), regardless of global track direction.</t>
  </si>
  <si>
    <t>Value will always be "left" or "right", as a straight course would be identical to the crossed principal track.
Other values are not permissible in railML2.3nor</t>
  </si>
  <si>
    <t>A switch track is merging from the left or is diverging leftward from the principal track</t>
  </si>
  <si>
    <t>Principal track's orientation is aligned by the general track direction (trackBegin to trackEnd). The @course attribute is relative to the switch on the principal track.</t>
  </si>
  <si>
    <t>A switch track is merging from the right or is diverging rightward from the principal track</t>
  </si>
  <si>
    <t>The direction is not known</t>
  </si>
  <si>
    <t>maxSpeed</t>
  </si>
  <si>
    <t>Speed restriction on a switch when used in a deflecting direction, i.e. when merging onto or diverging from a principal track</t>
  </si>
  <si>
    <t>Used only when the prescribed speed for a non-straight movement over a switch is lower than the valid track speed</t>
  </si>
  <si>
    <t>orientation</t>
  </si>
  <si>
    <t>Orientation of the switch element relative to general track direction (aligned with increasing mileage)</t>
  </si>
  <si>
    <t>Attribute determines whether switch rails are diverging from or merging into a principal track, as viewed relative to the switch (stock rail)</t>
  </si>
  <si>
    <t>incoming</t>
  </si>
  <si>
    <t>A track is merging into the principal track, tracks are converging relative to the direction</t>
  </si>
  <si>
    <t>outgoing</t>
  </si>
  <si>
    <t>A track is splitting out from the principal track, tracks are diverging relative to the direction</t>
  </si>
  <si>
    <t>passable</t>
  </si>
  <si>
    <t>Denotes if passing between the track the crossing is placed on and the track connecting to the crossing is possible.</t>
  </si>
  <si>
    <t>Radius of the curve with which the switch rails converge into or diverge from the principal track, measured from an imaginary center of a circle.
Value will usually be non-zero.</t>
  </si>
  <si>
    <t>Signed value, wherein negative values indicate a center of an arch left of the principal track, and positive values indicate center of an arch right of the principal track, relative to track heading ("up" direction)</t>
  </si>
  <si>
    <t>This refers to the id attribute of the associated &lt;connection&gt; element</t>
  </si>
  <si>
    <t>infrastructure/tracks/track/trackTopology/connections/crossing/states/</t>
  </si>
  <si>
    <t>infrastructure/tracks/track/trackTopology/connections/switch/</t>
  </si>
  <si>
    <t>Relative direction of a converging/diverging track connection facilitated by a switch. Course is always defined relative to the switch element (i.e. to stock rail), regardless of global track direction.</t>
  </si>
  <si>
    <t>Value will always be "left" or "right", as a straight course would be identical to the stock rail, which means identical relative directionality.
Other values are not permissible in railML2.3nor</t>
  </si>
  <si>
    <t>Denotes if passing between the track the switch is placed on and the track connecting to the switch is possible.</t>
  </si>
  <si>
    <t>infrastructure/tracks/track/trackTopology/connections/switch/states/</t>
  </si>
  <si>
    <t>infrastructure/tracks/track/trackTopology/crossSections/</t>
  </si>
  <si>
    <t>Grouping element for tracks and OCPs, establishing logical links for operational purposes</t>
  </si>
  <si>
    <t>Reference by ID to a related OCP, such as a station</t>
  </si>
  <si>
    <t>ocpCenterSide</t>
  </si>
  <si>
    <t>As seen in track direction from the relevant track towards the "operational center" of the OCP.</t>
  </si>
  <si>
    <t>above</t>
  </si>
  <si>
    <t>below</t>
  </si>
  <si>
    <t>ahead</t>
  </si>
  <si>
    <t>behind</t>
  </si>
  <si>
    <t>infrastructure/tracks/track/trackTopology/crossSections/crossSection/</t>
  </si>
  <si>
    <t>infrastructure/tracks/track/trackTopology/crossSections/crossSection/states/</t>
  </si>
  <si>
    <t>infrastructure/tracks/track/trackTopology/mileageChanges/</t>
  </si>
  <si>
    <t>mileageChange</t>
  </si>
  <si>
    <t>Designation of a point in which the metering of a track's mileage changes due to administrative purposes</t>
  </si>
  <si>
    <t>Official mileage</t>
  </si>
  <si>
    <t>absPosIn</t>
  </si>
  <si>
    <t>This attribute specifies the "old" absolute mileage (which is valid up to this mileageChange). This value is redundant so far as it could also be calculated from the previous mileage change.</t>
  </si>
  <si>
    <t>Refers to the typical historic reasons for mileage changes where there is either a "missing" part of the track (type = "missing") or a "prolonged" line (type = "overlapping").</t>
  </si>
  <si>
    <t>missing</t>
  </si>
  <si>
    <t>overlapping</t>
  </si>
  <si>
    <t>infrastructure/tracks/track/trackTopology/trackBegin/</t>
  </si>
  <si>
    <t>bufferStop</t>
  </si>
  <si>
    <t>Stopping buffer terminating a railway track</t>
  </si>
  <si>
    <t>Reference by ID to a trackBegin or trackEnd element to establish a link between topological elements and model a logical chain</t>
  </si>
  <si>
    <t>macroscopicNode</t>
  </si>
  <si>
    <t>openEnd</t>
  </si>
  <si>
    <t xml:space="preserve">Designates an intentionally open end of a track model, such as transition to a neighboring rail network
</t>
  </si>
  <si>
    <t>In Norway, this is only used for border with Sweden</t>
  </si>
  <si>
    <t>infrastructure/tracks/track/trackTopology/trackEnd/</t>
  </si>
  <si>
    <t>infrastructureVisualizations/</t>
  </si>
  <si>
    <t>visualization</t>
  </si>
  <si>
    <t>infrastructureRef</t>
  </si>
  <si>
    <t>version</t>
  </si>
  <si>
    <t>Indicates railML version</t>
  </si>
  <si>
    <t>infrastructureVisualizations/visualization/</t>
  </si>
  <si>
    <t>lineVis</t>
  </si>
  <si>
    <t>ocpVis</t>
  </si>
  <si>
    <t>infrastructureVisualizations/visualization/lineVis/</t>
  </si>
  <si>
    <t>trackVis</t>
  </si>
  <si>
    <t>infrastructureVisualizations/visualization/lineVis/trackVis/</t>
  </si>
  <si>
    <t>trackElementVis</t>
  </si>
  <si>
    <t>infrastructureVisualizations/visualization/lineVis/trackVis/trackElementVis/</t>
  </si>
  <si>
    <t>x</t>
  </si>
  <si>
    <t>y</t>
  </si>
  <si>
    <t>infrastructureVisualizations/visualization/ocpVis/</t>
  </si>
  <si>
    <t>metadata/</t>
  </si>
  <si>
    <t>dc:creator</t>
  </si>
  <si>
    <t>Creator of the railML document</t>
  </si>
  <si>
    <t>Recommended format: [first name] [last name] (and/or), [organization]</t>
  </si>
  <si>
    <t>dc:date</t>
  </si>
  <si>
    <t>[datetime]</t>
  </si>
  <si>
    <t>Creation or last modification date of the railML document, whichever is more recent</t>
  </si>
  <si>
    <t>dc:description</t>
  </si>
  <si>
    <t>Textual description of the document.</t>
  </si>
  <si>
    <t>Description may optionally contain a concise version history of the document or references to related documents.</t>
  </si>
  <si>
    <t>dc:language</t>
  </si>
  <si>
    <t>ISO-language code used in string identifiers. Attribute is required in railML2.3nor and must be identical to xml:lang value.</t>
  </si>
  <si>
    <t>Individulal objects can have a different language specified by xml:lang</t>
  </si>
  <si>
    <t>dc:source</t>
  </si>
  <si>
    <t>Identifier of the application that generated the current railML document, including version number if applicable. Identifier of the model that generated the current railML document, including revision number if applicable. Link to the model if applicable.</t>
  </si>
  <si>
    <t>dc:title</t>
  </si>
  <si>
    <t>Short and preferrably unique human-readable description of the document's contents or intent</t>
  </si>
  <si>
    <t>Column1</t>
  </si>
  <si>
    <t>timetable/</t>
  </si>
  <si>
    <t>operatingPeriods</t>
  </si>
  <si>
    <t>Possible defined validity periods for different nor:state values used in planning</t>
  </si>
  <si>
    <t>Possibly BL2</t>
  </si>
  <si>
    <t>timetable/operatingPeriods/</t>
  </si>
  <si>
    <t>operatingPeriod</t>
  </si>
  <si>
    <t>Element designates a time span in which a given set of rules or configurations, such as a nor:state block, is valid.</t>
  </si>
  <si>
    <t>Possibly BL2: The element exists in the railML Timetable schema namespace, hence the document needs to be set in a way that includes the Timetable namespace.</t>
  </si>
  <si>
    <t>String identifier of a operatingPeriod</t>
  </si>
  <si>
    <t>Type of change</t>
  </si>
  <si>
    <t>Change action</t>
  </si>
  <si>
    <t>Changed from</t>
  </si>
  <si>
    <t>Changed to</t>
  </si>
  <si>
    <t>Remarks</t>
  </si>
  <si>
    <t>Open for discussion</t>
  </si>
  <si>
    <t>Used in nor</t>
  </si>
  <si>
    <t>Type</t>
  </si>
  <si>
    <t>Base type</t>
  </si>
  <si>
    <t>Enumeration</t>
  </si>
  <si>
    <t>Other</t>
  </si>
  <si>
    <t>Restriction</t>
  </si>
  <si>
    <t>Excel type</t>
  </si>
  <si>
    <t/>
  </si>
  <si>
    <t>infrastructure/additionalName</t>
  </si>
  <si>
    <t>infrastructure/additionalName/@name</t>
  </si>
  <si>
    <t>xs:string</t>
  </si>
  <si>
    <t>infrastructure/additionalName/@description</t>
  </si>
  <si>
    <t>infrastructure/additionalName/@xml:lang</t>
  </si>
  <si>
    <t>xml:lang</t>
  </si>
  <si>
    <t>infrastructure/additionalName/@xs:anyAttribute</t>
  </si>
  <si>
    <t>xs:anyAttribute</t>
  </si>
  <si>
    <t>infrastructure/xs:any</t>
  </si>
  <si>
    <t>xs:any</t>
  </si>
  <si>
    <t>infrastructure/@id</t>
  </si>
  <si>
    <t>xs:ID</t>
  </si>
  <si>
    <t>infrastructure/@code</t>
  </si>
  <si>
    <t>infrastructure/@name</t>
  </si>
  <si>
    <t>infrastructure/@description</t>
  </si>
  <si>
    <t>infrastructure/@xml:lang</t>
  </si>
  <si>
    <t>infrastructure/@xs:anyAttribute</t>
  </si>
  <si>
    <t>infrastructure/metadata</t>
  </si>
  <si>
    <t>dc:elementContainer</t>
  </si>
  <si>
    <t>infrastructure/@version</t>
  </si>
  <si>
    <t>xs:string(xs:pattern=[1-9][0-9]?\.([0-9]|[1-9][0-9])(\.[1-9][0-9]?)?(r[1-9][0-9]?[0-9]?)?)</t>
  </si>
  <si>
    <t>infrastructure/@xml:base</t>
  </si>
  <si>
    <t>xml:base</t>
  </si>
  <si>
    <t>infrastructure/@timetableRef</t>
  </si>
  <si>
    <t>timetableRef</t>
  </si>
  <si>
    <t>xs:IDREF</t>
  </si>
  <si>
    <t>infrastructure/@rollingstockRef</t>
  </si>
  <si>
    <t>rollingstockRef</t>
  </si>
  <si>
    <t>infrastructure/infraAttrGroups</t>
  </si>
  <si>
    <t>infraAttrGroups</t>
  </si>
  <si>
    <t>infrastructure/infraAttrGroups/infraAttributes</t>
  </si>
  <si>
    <t>infrastructure/infraAttrGroups/</t>
  </si>
  <si>
    <t>infraAttributes</t>
  </si>
  <si>
    <t>infrastructure/infraAttrGroups/infraAttributes/@name</t>
  </si>
  <si>
    <t>infrastructure/infraAttrGroups/infraAttributes/@description</t>
  </si>
  <si>
    <t>infrastructure/infraAttrGroups/infraAttributes/@xml:lang</t>
  </si>
  <si>
    <t>infrastructure/infraAttrGroups/infraAttributes/@xs:anyAttribute</t>
  </si>
  <si>
    <t>infrastructure/infraAttrGroups/infraAttributes/@id</t>
  </si>
  <si>
    <t>infrastructure/infraAttrGroups/infraAttributes/@code</t>
  </si>
  <si>
    <t>infrastructure/infraAttrGroups/infraAttributes/owner</t>
  </si>
  <si>
    <t>infrastructure/infraAttrGroups/infraAttributes/</t>
  </si>
  <si>
    <t>owner</t>
  </si>
  <si>
    <t>infrastructure/infraAttrGroups/infraAttributes/owner/@ownerName</t>
  </si>
  <si>
    <t>ownerName</t>
  </si>
  <si>
    <t>infrastructure/infraAttrGroups/infraAttributes/owner/@uic-no</t>
  </si>
  <si>
    <t>uic-no</t>
  </si>
  <si>
    <t>xs:positiveInteger</t>
  </si>
  <si>
    <t>infrastructure/infraAttrGroups/infraAttributes/owner/@infrastructureManagerRef</t>
  </si>
  <si>
    <t>infrastructureManagerRef</t>
  </si>
  <si>
    <t>infrastructure/infraAttrGroups/infraAttributes/operationMode</t>
  </si>
  <si>
    <t>operationMode</t>
  </si>
  <si>
    <t>infrastructure/infraAttrGroups/infraAttributes/operationMode/@modeLegislative</t>
  </si>
  <si>
    <t>modeLegislative</t>
  </si>
  <si>
    <t>infrastructure/infraAttrGroups/infraAttributes/operationMode/@modeExecutive</t>
  </si>
  <si>
    <t>modeExecutive</t>
  </si>
  <si>
    <t>infrastructure/infraAttrGroups/infraAttributes/operationMode/@clearanceManaging</t>
  </si>
  <si>
    <t>clearanceManaging</t>
  </si>
  <si>
    <t>xs:string("sight", "time", "blocking", "LZB-blocking", "absBrakeDist") or xs:string(xs:pattern=other:\w{2,})</t>
  </si>
  <si>
    <t>infrastructure/infraAttrGroups/infraAttributes/trainProtection</t>
  </si>
  <si>
    <t>trainProtection</t>
  </si>
  <si>
    <t>infrastructure/infraAttrGroups/infraAttributes/trainProtection/@monitoring</t>
  </si>
  <si>
    <t>monitoring</t>
  </si>
  <si>
    <t>xs:string("none", "intermittent", "continuous")</t>
  </si>
  <si>
    <t>infrastructure/infraAttrGroups/infraAttributes/trainProtection/@medium</t>
  </si>
  <si>
    <t>medium</t>
  </si>
  <si>
    <t>xs:string("none", "mechanical", "electric", "inductive", "magnetic", "optical", "radio", "rail", "cable")</t>
  </si>
  <si>
    <t>infrastructure/infraAttrGroups/infraAttributes/electrification</t>
  </si>
  <si>
    <t>electrification</t>
  </si>
  <si>
    <t>infrastructure/infraAttrGroups/infraAttributes/electrification/maxTrainCurrent</t>
  </si>
  <si>
    <t>infrastructure/infraAttrGroups/infraAttributes/electrification/</t>
  </si>
  <si>
    <t>maxTrainCurrent</t>
  </si>
  <si>
    <t>infrastructure/infraAttrGroups/infraAttributes/electrification/maxTrainCurrent/@maxCurrent</t>
  </si>
  <si>
    <t>maxCurrent</t>
  </si>
  <si>
    <t>xs:decimal(xs:fractionDigits=1)</t>
  </si>
  <si>
    <t>infrastructure/infraAttrGroups/infraAttributes/electrification/maxTrainCurrent/@type</t>
  </si>
  <si>
    <t>xs:string("driving", "standstill")</t>
  </si>
  <si>
    <t>infrastructure/infraAttrGroups/infraAttributes/electrification/maxTrainCurrent/@validFor</t>
  </si>
  <si>
    <t>validFor</t>
  </si>
  <si>
    <t>xs:string("train", "pantograph")</t>
  </si>
  <si>
    <t>infrastructure/infraAttrGroups/infraAttributes/electrification/maxTrainCurrent/@xs:anyAttribute</t>
  </si>
  <si>
    <t>infrastructure/infraAttrGroups/infraAttributes/electrification/@type</t>
  </si>
  <si>
    <t>xs:string("none", "overhead", "3rdRail", "sideRail") or xs:string(xs:pattern=other:\w{2,})</t>
  </si>
  <si>
    <t>infrastructure/infraAttrGroups/infraAttributes/electrification/@voltage</t>
  </si>
  <si>
    <t>voltage</t>
  </si>
  <si>
    <t>infrastructure/infraAttrGroups/infraAttributes/electrification/@frequency</t>
  </si>
  <si>
    <t>frequency</t>
  </si>
  <si>
    <t>xs:decimal(xs:fractionDigits=3, xs:minInclusive=0)</t>
  </si>
  <si>
    <t>infrastructure/infraAttrGroups/infraAttributes/powerTransmission</t>
  </si>
  <si>
    <t>powerTransmission</t>
  </si>
  <si>
    <t>infrastructure/infraAttrGroups/infraAttributes/powerTransmission/@type</t>
  </si>
  <si>
    <t>xs:string("adhesion", "gearrack", "cable") or xs:string(xs:pattern=other:\w{2,})</t>
  </si>
  <si>
    <t>infrastructure/infraAttrGroups/infraAttributes/powerTransmission/@style</t>
  </si>
  <si>
    <t>style</t>
  </si>
  <si>
    <t>infrastructure/infraAttrGroups/infraAttributes/axleWeight</t>
  </si>
  <si>
    <t>axleWeight</t>
  </si>
  <si>
    <t>infrastructure/infraAttrGroups/infraAttributes/axleWeight/@value</t>
  </si>
  <si>
    <t>value</t>
  </si>
  <si>
    <t>xs:decimal(xs:fractionDigits=3)</t>
  </si>
  <si>
    <t>infrastructure/infraAttrGroups/infraAttributes/axleWeight/@meterload</t>
  </si>
  <si>
    <t>xs:decimal(xs:fractionDigits=3; /fixed=true)</t>
  </si>
  <si>
    <t>infrastructure/infraAttrGroups/infraAttributes/gauge</t>
  </si>
  <si>
    <t>gauge</t>
  </si>
  <si>
    <t>infrastructure/infraAttrGroups/infraAttributes/gauge/@value</t>
  </si>
  <si>
    <t>xs:decimal(xs:fractionDigits=6)</t>
  </si>
  <si>
    <t>infrastructure/infraAttrGroups/infraAttributes/clearanceGauge</t>
  </si>
  <si>
    <t>clearanceGauge</t>
  </si>
  <si>
    <t>infrastructure/infraAttrGroups/infraAttributes/clearanceGauge/@code</t>
  </si>
  <si>
    <t>infrastructure/infraAttrGroups/infraAttributes/speeds</t>
  </si>
  <si>
    <t>speeds</t>
  </si>
  <si>
    <t>infrastructure/infraAttrGroups/infraAttributes/speeds/speed</t>
  </si>
  <si>
    <t>infrastructure/infraAttrGroups/infraAttributes/speeds/</t>
  </si>
  <si>
    <t>infrastructure/infraAttrGroups/infraAttributes/speeds/speed/@trainCategory</t>
  </si>
  <si>
    <t>trainCategory</t>
  </si>
  <si>
    <t>infrastructure/infraAttrGroups/infraAttributes/speeds/speed/@etcsTrainCategory</t>
  </si>
  <si>
    <t>xs:integer(xs:minInclusive=0, xs:maxInclusive=15)</t>
  </si>
  <si>
    <t>infrastructure/infraAttrGroups/infraAttributes/speeds/speed/@profileRef</t>
  </si>
  <si>
    <t>infrastructure/infraAttrGroups/infraAttributes/speeds/speed/@status</t>
  </si>
  <si>
    <t>infrastructure/infraAttrGroups/infraAttributes/speeds/speed/@vMax</t>
  </si>
  <si>
    <t>xs:decimal(xs:fractionDigits=1, xs:minInclusive=0, xs:totalDigits=5) or xs:string("end")</t>
  </si>
  <si>
    <t>infrastructure/infraAttrGroups/infraAttributes/epsgCode</t>
  </si>
  <si>
    <t>epsgCode</t>
  </si>
  <si>
    <t>infrastructure/infraAttrGroups/infraAttributes/epsgCode/@default</t>
  </si>
  <si>
    <t>default</t>
  </si>
  <si>
    <t>xs:anyURI</t>
  </si>
  <si>
    <t>infrastructure/infraAttrGroups/infraAttributes/epsgCode/@extraHeight</t>
  </si>
  <si>
    <t>extraHeight</t>
  </si>
  <si>
    <t>infrastructure/infraAttrGroups/infraAttributes/trainRadio</t>
  </si>
  <si>
    <t>trainRadio</t>
  </si>
  <si>
    <t>infrastructure/infraAttrGroups/infraAttributes/trainRadio/@radioSystem</t>
  </si>
  <si>
    <t>radioSystem</t>
  </si>
  <si>
    <t>xs:string("GSM-R", "otherDigitalRadio", "analogLocalRadio", "analogDistantRadio") or xs:string(xs:pattern=other:\w{2,})</t>
  </si>
  <si>
    <t>infrastructure/infraAttrGroups/infraAttributes/trainRadio/@networkSelection</t>
  </si>
  <si>
    <t>networkSelection</t>
  </si>
  <si>
    <t>xs:string("manually", "byBalise", "automatic") or xs:string(xs:pattern=other:\w{2,})</t>
  </si>
  <si>
    <t>infrastructure/infraAttrGroups/infraAttributes/trainRadio/@publicEmergency</t>
  </si>
  <si>
    <t>publicEmergency</t>
  </si>
  <si>
    <t>xs:boolean</t>
  </si>
  <si>
    <t>infrastructure/infraAttrGroups/infraAttributes/trainRadio/@broadcastCalls</t>
  </si>
  <si>
    <t>broadcastCalls</t>
  </si>
  <si>
    <t>infrastructure/infraAttrGroups/infraAttributes/trainRadio/@textMessageService</t>
  </si>
  <si>
    <t>textMessageService</t>
  </si>
  <si>
    <t>infrastructure/infraAttrGroups/infraAttributes/trainRadio/@directMode</t>
  </si>
  <si>
    <t>directMode</t>
  </si>
  <si>
    <t>infrastructure/infraAttrGroups/infraAttributes/trainRadio/@publicNetworkRoaming</t>
  </si>
  <si>
    <t>publicNetworkRoaming</t>
  </si>
  <si>
    <t>infrastructure/infraAttrGroups/infraAttributes/generalInfraAttributes</t>
  </si>
  <si>
    <t>generalInfraAttributes</t>
  </si>
  <si>
    <t>infrastructure/infraAttrGroups/infraAttributes/generalInfraAttributes/generalInfraAttribute</t>
  </si>
  <si>
    <t>infrastructure/infraAttrGroups/infraAttributes/generalInfraAttributes/</t>
  </si>
  <si>
    <t>generalInfraAttribute</t>
  </si>
  <si>
    <t>infrastructure/infraAttrGroups/infraAttributes/generalInfraAttributes/generalInfraAttribute/attributes</t>
  </si>
  <si>
    <t>infrastructure/infraAttrGroups/infraAttributes/generalInfraAttributes/generalInfraAttribute/</t>
  </si>
  <si>
    <t>attributes</t>
  </si>
  <si>
    <t>infrastructure/infraAttrGroups/infraAttributes/generalInfraAttributes/generalInfraAttribute/attributes/attribute</t>
  </si>
  <si>
    <t>infrastructure/infraAttrGroups/infraAttributes/generalInfraAttributes/generalInfraAttribute/attributes/</t>
  </si>
  <si>
    <t>attribute</t>
  </si>
  <si>
    <t>infrastructure/infraAttrGroups/infraAttributes/generalInfraAttributes/generalInfraAttribute/attributes/attribute/@name</t>
  </si>
  <si>
    <t>infrastructure/infraAttrGroups/infraAttributes/generalInfraAttributes/generalInfraAttribute/attributes/attribute/@value</t>
  </si>
  <si>
    <t>infrastructure/infraAttrGroups/infraAttributes/generalInfraAttributes/generalInfraAttribute/xs:any</t>
  </si>
  <si>
    <t>infrastructure/tracks</t>
  </si>
  <si>
    <t>infrastructure/tracks/track</t>
  </si>
  <si>
    <t>infrastructure/tracks/track/additionalName</t>
  </si>
  <si>
    <t>infrastructure/tracks/track/additionalName/@name</t>
  </si>
  <si>
    <t>infrastructure/tracks/track/additionalName/@description</t>
  </si>
  <si>
    <t>infrastructure/tracks/track/additionalName/@xml:lang</t>
  </si>
  <si>
    <t>infrastructure/tracks/track/additionalName/@xs:anyAttribute</t>
  </si>
  <si>
    <t>infrastructure/tracks/track/xs:any</t>
  </si>
  <si>
    <t>infrastructure/tracks/track/@id</t>
  </si>
  <si>
    <t>infrastructure/tracks/track/@code</t>
  </si>
  <si>
    <t>infrastructure/tracks/track/@name</t>
  </si>
  <si>
    <t>infrastructure/tracks/track/@description</t>
  </si>
  <si>
    <t>infrastructure/tracks/track/@xml:lang</t>
  </si>
  <si>
    <t>infrastructure/tracks/track/@xs:anyAttribute</t>
  </si>
  <si>
    <t>infrastructure/tracks/track/states</t>
  </si>
  <si>
    <t>infrastructure/tracks/track/states/state</t>
  </si>
  <si>
    <t>infrastructure/tracks/track/states/state/xs:any</t>
  </si>
  <si>
    <t>infrastructure/tracks/track/states/state/@disabled</t>
  </si>
  <si>
    <t>infrastructure/tracks/track/states/state/@status</t>
  </si>
  <si>
    <t>xs:string("conceptual", "planned", "operational", "disabled", "closed") or xs:string(xs:pattern=other:\w{2,})</t>
  </si>
  <si>
    <t>infrastructure/tracks/track/states/state/@operatingPeriodRef</t>
  </si>
  <si>
    <t>infrastructure/tracks/track/states/state/@startTime</t>
  </si>
  <si>
    <t>startTime</t>
  </si>
  <si>
    <t>xs:time</t>
  </si>
  <si>
    <t>infrastructure/tracks/track/states/state/@endTime</t>
  </si>
  <si>
    <t>endTime</t>
  </si>
  <si>
    <t>infrastructure/tracks/track/states/state/@endDayOffset</t>
  </si>
  <si>
    <t>endDayOffset</t>
  </si>
  <si>
    <t>xs:nonNegativeInteger</t>
  </si>
  <si>
    <t>infrastructure/tracks/track/states/state/@remarks</t>
  </si>
  <si>
    <t>remarks</t>
  </si>
  <si>
    <t>infrastructure/tracks/track/states/state/@xs:anyAttribute</t>
  </si>
  <si>
    <t>infrastructure/tracks/track/states/state/from</t>
  </si>
  <si>
    <t>infrastructure/tracks/track/states/state/from/geoCoord</t>
  </si>
  <si>
    <t>infrastructure/tracks/track/states/state/from/</t>
  </si>
  <si>
    <t>infrastructure/tracks/track/states/state/from/geoCoord/@coord</t>
  </si>
  <si>
    <t>xs:list(xs:double)(xs:minLength=2, xs:maxLength=3)</t>
  </si>
  <si>
    <t>infrastructure/tracks/track/states/state/from/geoCoord/@extraHeight</t>
  </si>
  <si>
    <t>xs:double</t>
  </si>
  <si>
    <t>infrastructure/tracks/track/states/state/from/geoCoord/@epsgCode</t>
  </si>
  <si>
    <t>infrastructure/tracks/track/states/state/from/geoCoord/@heightEpsgCode</t>
  </si>
  <si>
    <t>heightEpsgCode</t>
  </si>
  <si>
    <t>infrastructure/tracks/track/states/state/from/@ocpRef</t>
  </si>
  <si>
    <t>infrastructure/tracks/track/states/state/from/@pos</t>
  </si>
  <si>
    <t>infrastructure/tracks/track/states/state/from/@absPos</t>
  </si>
  <si>
    <t>infrastructure/tracks/track/states/state/from/@absPosOffset</t>
  </si>
  <si>
    <t>absPosOffset</t>
  </si>
  <si>
    <t>infrastructure/tracks/track/states/state/to</t>
  </si>
  <si>
    <t>infrastructure/tracks/track/states/state/to/geoCoord</t>
  </si>
  <si>
    <t>infrastructure/tracks/track/states/state/to/</t>
  </si>
  <si>
    <t>infrastructure/tracks/track/states/state/to/geoCoord/@coord</t>
  </si>
  <si>
    <t>infrastructure/tracks/track/states/state/to/geoCoord/@extraHeight</t>
  </si>
  <si>
    <t>infrastructure/tracks/track/states/state/to/geoCoord/@epsgCode</t>
  </si>
  <si>
    <t>infrastructure/tracks/track/states/state/to/geoCoord/@heightEpsgCode</t>
  </si>
  <si>
    <t>infrastructure/tracks/track/states/state/to/@ocpRef</t>
  </si>
  <si>
    <t>infrastructure/tracks/track/states/state/to/@pos</t>
  </si>
  <si>
    <t>infrastructure/tracks/track/states/state/to/@absPos</t>
  </si>
  <si>
    <t>infrastructure/tracks/track/states/state/to/@absPosOffset</t>
  </si>
  <si>
    <t>infrastructure/tracks/track/@type</t>
  </si>
  <si>
    <t>xs:string("mainTrack", "secondaryTrack", "connectingTrack", "sidingTrack", "stationTrack") or xs:string(xs:pattern=other:\w{2,})</t>
  </si>
  <si>
    <t>infrastructure/tracks/track/@mainDir</t>
  </si>
  <si>
    <t>xs:string("up", "down", "unknown", "none", "both")("up", "down", "unknown", "none")</t>
  </si>
  <si>
    <t>infrastructure/tracks/track/@infraAttrGroupRef</t>
  </si>
  <si>
    <t>infraAttrGroupRef</t>
  </si>
  <si>
    <t>infrastructure/tracks/track/trackDescr</t>
  </si>
  <si>
    <t>trackDescr</t>
  </si>
  <si>
    <t>infrastructure/tracks/track/trackTopology</t>
  </si>
  <si>
    <t>infrastructure/tracks/track/trackTopology/trackBegin</t>
  </si>
  <si>
    <t>infrastructure/tracks/track/trackTopology/trackBegin/geoCoord</t>
  </si>
  <si>
    <t>infrastructure/tracks/track/trackTopology/trackBegin/geoCoord/@coord</t>
  </si>
  <si>
    <t>infrastructure/tracks/track/trackTopology/trackBegin/geoCoord/@extraHeight</t>
  </si>
  <si>
    <t>infrastructure/tracks/track/trackTopology/trackBegin/geoCoord/@epsgCode</t>
  </si>
  <si>
    <t>infrastructure/tracks/track/trackTopology/trackBegin/geoCoord/@heightEpsgCode</t>
  </si>
  <si>
    <t>infrastructure/tracks/track/trackTopology/trackBegin/@id</t>
  </si>
  <si>
    <t>infrastructure/tracks/track/trackTopology/trackBegin/@pos</t>
  </si>
  <si>
    <t>infrastructure/tracks/track/trackTopology/trackBegin/@absPos</t>
  </si>
  <si>
    <t>infrastructure/tracks/track/trackTopology/trackBegin/@absPosOffset</t>
  </si>
  <si>
    <t>infrastructure/tracks/track/trackTopology/trackBegin/connection</t>
  </si>
  <si>
    <t>choice</t>
  </si>
  <si>
    <t>infrastructure/tracks/track/trackTopology/trackBegin/connection/@id</t>
  </si>
  <si>
    <t>infrastructure/tracks/track/trackTopology/trackBegin/connection/@ref</t>
  </si>
  <si>
    <t>infrastructure/tracks/track/trackTopology/trackBegin/bufferStop</t>
  </si>
  <si>
    <t>infrastructure/tracks/track/trackTopology/trackBegin/bufferStop/additionalName</t>
  </si>
  <si>
    <t>infrastructure/tracks/track/trackTopology/trackBegin/bufferStop/</t>
  </si>
  <si>
    <t>infrastructure/tracks/track/trackTopology/trackBegin/bufferStop/additionalName/@name</t>
  </si>
  <si>
    <t>infrastructure/tracks/track/trackTopology/trackBegin/bufferStop/additionalName/@description</t>
  </si>
  <si>
    <t>infrastructure/tracks/track/trackTopology/trackBegin/bufferStop/additionalName/@xml:lang</t>
  </si>
  <si>
    <t>infrastructure/tracks/track/trackTopology/trackBegin/bufferStop/additionalName/@xs:anyAttribute</t>
  </si>
  <si>
    <t>infrastructure/tracks/track/trackTopology/trackBegin/bufferStop/xs:any</t>
  </si>
  <si>
    <t>infrastructure/tracks/track/trackTopology/trackBegin/bufferStop/@id</t>
  </si>
  <si>
    <t>infrastructure/tracks/track/trackTopology/trackBegin/bufferStop/@code</t>
  </si>
  <si>
    <t>infrastructure/tracks/track/trackTopology/trackBegin/bufferStop/@name</t>
  </si>
  <si>
    <t>infrastructure/tracks/track/trackTopology/trackBegin/bufferStop/@description</t>
  </si>
  <si>
    <t>infrastructure/tracks/track/trackTopology/trackBegin/bufferStop/@xml:lang</t>
  </si>
  <si>
    <t>infrastructure/tracks/track/trackTopology/trackBegin/bufferStop/@xs:anyAttribute</t>
  </si>
  <si>
    <t>infrastructure/tracks/track/trackTopology/trackBegin/openEnd</t>
  </si>
  <si>
    <t>infrastructure/tracks/track/trackTopology/trackBegin/openEnd/additionalName</t>
  </si>
  <si>
    <t>infrastructure/tracks/track/trackTopology/trackBegin/openEnd/</t>
  </si>
  <si>
    <t>infrastructure/tracks/track/trackTopology/trackBegin/openEnd/additionalName/@name</t>
  </si>
  <si>
    <t>infrastructure/tracks/track/trackTopology/trackBegin/openEnd/additionalName/@description</t>
  </si>
  <si>
    <t>infrastructure/tracks/track/trackTopology/trackBegin/openEnd/additionalName/@xml:lang</t>
  </si>
  <si>
    <t>infrastructure/tracks/track/trackTopology/trackBegin/openEnd/additionalName/@xs:anyAttribute</t>
  </si>
  <si>
    <t>infrastructure/tracks/track/trackTopology/trackBegin/openEnd/xs:any</t>
  </si>
  <si>
    <t>infrastructure/tracks/track/trackTopology/trackBegin/openEnd/@id</t>
  </si>
  <si>
    <t>infrastructure/tracks/track/trackTopology/trackBegin/openEnd/@code</t>
  </si>
  <si>
    <t>infrastructure/tracks/track/trackTopology/trackBegin/openEnd/@name</t>
  </si>
  <si>
    <t>infrastructure/tracks/track/trackTopology/trackBegin/openEnd/@description</t>
  </si>
  <si>
    <t>infrastructure/tracks/track/trackTopology/trackBegin/openEnd/@xml:lang</t>
  </si>
  <si>
    <t>infrastructure/tracks/track/trackTopology/trackBegin/openEnd/@xs:anyAttribute</t>
  </si>
  <si>
    <t>infrastructure/tracks/track/trackTopology/trackBegin/macroscopicNode</t>
  </si>
  <si>
    <t>infrastructure/tracks/track/trackTopology/trackBegin/macroscopicNode/@ocpRef</t>
  </si>
  <si>
    <t>infrastructure/tracks/track/trackTopology/trackBegin/macroscopicNode/@flowDirection</t>
  </si>
  <si>
    <t>flowDirection</t>
  </si>
  <si>
    <t>xs:string("in", "out", "both", "unknown") or xs:string(xs:pattern=other:\w{2,})</t>
  </si>
  <si>
    <t>infrastructure/tracks/track/trackTopology/trackBegin/@absDir</t>
  </si>
  <si>
    <t>xs:string("raising", "falling")</t>
  </si>
  <si>
    <t>infrastructure/tracks/track/trackTopology/trackEnd</t>
  </si>
  <si>
    <t>infrastructure/tracks/track/trackTopology/trackEnd/geoCoord</t>
  </si>
  <si>
    <t>infrastructure/tracks/track/trackTopology/trackEnd/geoCoord/@coord</t>
  </si>
  <si>
    <t>infrastructure/tracks/track/trackTopology/trackEnd/geoCoord/@extraHeight</t>
  </si>
  <si>
    <t>infrastructure/tracks/track/trackTopology/trackEnd/geoCoord/@epsgCode</t>
  </si>
  <si>
    <t>infrastructure/tracks/track/trackTopology/trackEnd/geoCoord/@heightEpsgCode</t>
  </si>
  <si>
    <t>infrastructure/tracks/track/trackTopology/trackEnd/@id</t>
  </si>
  <si>
    <t>infrastructure/tracks/track/trackTopology/trackEnd/@pos</t>
  </si>
  <si>
    <t>infrastructure/tracks/track/trackTopology/trackEnd/@absPos</t>
  </si>
  <si>
    <t>infrastructure/tracks/track/trackTopology/trackEnd/@absPosOffset</t>
  </si>
  <si>
    <t>infrastructure/tracks/track/trackTopology/trackEnd/connection</t>
  </si>
  <si>
    <t>infrastructure/tracks/track/trackTopology/trackEnd/connection/@id</t>
  </si>
  <si>
    <t>infrastructure/tracks/track/trackTopology/trackEnd/connection/@ref</t>
  </si>
  <si>
    <t>infrastructure/tracks/track/trackTopology/trackEnd/bufferStop</t>
  </si>
  <si>
    <t>infrastructure/tracks/track/trackTopology/trackEnd/bufferStop/additionalName</t>
  </si>
  <si>
    <t>infrastructure/tracks/track/trackTopology/trackEnd/bufferStop/</t>
  </si>
  <si>
    <t>infrastructure/tracks/track/trackTopology/trackEnd/bufferStop/additionalName/@name</t>
  </si>
  <si>
    <t>infrastructure/tracks/track/trackTopology/trackEnd/bufferStop/additionalName/@description</t>
  </si>
  <si>
    <t>infrastructure/tracks/track/trackTopology/trackEnd/bufferStop/additionalName/@xml:lang</t>
  </si>
  <si>
    <t>infrastructure/tracks/track/trackTopology/trackEnd/bufferStop/additionalName/@xs:anyAttribute</t>
  </si>
  <si>
    <t>infrastructure/tracks/track/trackTopology/trackEnd/bufferStop/xs:any</t>
  </si>
  <si>
    <t>infrastructure/tracks/track/trackTopology/trackEnd/bufferStop/@id</t>
  </si>
  <si>
    <t>infrastructure/tracks/track/trackTopology/trackEnd/bufferStop/@code</t>
  </si>
  <si>
    <t>infrastructure/tracks/track/trackTopology/trackEnd/bufferStop/@name</t>
  </si>
  <si>
    <t>infrastructure/tracks/track/trackTopology/trackEnd/bufferStop/@description</t>
  </si>
  <si>
    <t>infrastructure/tracks/track/trackTopology/trackEnd/bufferStop/@xml:lang</t>
  </si>
  <si>
    <t>infrastructure/tracks/track/trackTopology/trackEnd/bufferStop/@xs:anyAttribute</t>
  </si>
  <si>
    <t>infrastructure/tracks/track/trackTopology/trackEnd/openEnd</t>
  </si>
  <si>
    <t>infrastructure/tracks/track/trackTopology/trackEnd/openEnd/additionalName</t>
  </si>
  <si>
    <t>infrastructure/tracks/track/trackTopology/trackEnd/openEnd/</t>
  </si>
  <si>
    <t>infrastructure/tracks/track/trackTopology/trackEnd/openEnd/additionalName/@name</t>
  </si>
  <si>
    <t>infrastructure/tracks/track/trackTopology/trackEnd/openEnd/additionalName/@description</t>
  </si>
  <si>
    <t>infrastructure/tracks/track/trackTopology/trackEnd/openEnd/additionalName/@xml:lang</t>
  </si>
  <si>
    <t>infrastructure/tracks/track/trackTopology/trackEnd/openEnd/additionalName/@xs:anyAttribute</t>
  </si>
  <si>
    <t>infrastructure/tracks/track/trackTopology/trackEnd/openEnd/xs:any</t>
  </si>
  <si>
    <t>infrastructure/tracks/track/trackTopology/trackEnd/openEnd/@id</t>
  </si>
  <si>
    <t>infrastructure/tracks/track/trackTopology/trackEnd/openEnd/@code</t>
  </si>
  <si>
    <t>infrastructure/tracks/track/trackTopology/trackEnd/openEnd/@name</t>
  </si>
  <si>
    <t>infrastructure/tracks/track/trackTopology/trackEnd/openEnd/@description</t>
  </si>
  <si>
    <t>infrastructure/tracks/track/trackTopology/trackEnd/openEnd/@xml:lang</t>
  </si>
  <si>
    <t>infrastructure/tracks/track/trackTopology/trackEnd/openEnd/@xs:anyAttribute</t>
  </si>
  <si>
    <t>infrastructure/tracks/track/trackTopology/trackEnd/macroscopicNode</t>
  </si>
  <si>
    <t>infrastructure/tracks/track/trackTopology/trackEnd/macroscopicNode/@ocpRef</t>
  </si>
  <si>
    <t>infrastructure/tracks/track/trackTopology/trackEnd/macroscopicNode/@flowDirection</t>
  </si>
  <si>
    <t>infrastructure/tracks/track/trackTopology/trackEnd/@absPosIn</t>
  </si>
  <si>
    <t>infrastructure/tracks/track/trackTopology/mileageChanges</t>
  </si>
  <si>
    <t>infrastructure/tracks/track/trackTopology/mileageChanges/mileageChange</t>
  </si>
  <si>
    <t>infrastructure/tracks/track/trackTopology/mileageChanges/mileageChange/additionalName</t>
  </si>
  <si>
    <t>infrastructure/tracks/track/trackTopology/mileageChanges/mileageChange/</t>
  </si>
  <si>
    <t>infrastructure/tracks/track/trackTopology/mileageChanges/mileageChange/additionalName/@name</t>
  </si>
  <si>
    <t>infrastructure/tracks/track/trackTopology/mileageChanges/mileageChange/additionalName/@description</t>
  </si>
  <si>
    <t>infrastructure/tracks/track/trackTopology/mileageChanges/mileageChange/additionalName/@xml:lang</t>
  </si>
  <si>
    <t>infrastructure/tracks/track/trackTopology/mileageChanges/mileageChange/additionalName/@xs:anyAttribute</t>
  </si>
  <si>
    <t>infrastructure/tracks/track/trackTopology/mileageChanges/mileageChange/xs:any</t>
  </si>
  <si>
    <t>infrastructure/tracks/track/trackTopology/mileageChanges/mileageChange/@id</t>
  </si>
  <si>
    <t>infrastructure/tracks/track/trackTopology/mileageChanges/mileageChange/@code</t>
  </si>
  <si>
    <t>infrastructure/tracks/track/trackTopology/mileageChanges/mileageChange/@name</t>
  </si>
  <si>
    <t>infrastructure/tracks/track/trackTopology/mileageChanges/mileageChange/@description</t>
  </si>
  <si>
    <t>infrastructure/tracks/track/trackTopology/mileageChanges/mileageChange/@xml:lang</t>
  </si>
  <si>
    <t>infrastructure/tracks/track/trackTopology/mileageChanges/mileageChange/@xs:anyAttribute</t>
  </si>
  <si>
    <t>infrastructure/tracks/track/trackTopology/mileageChanges/mileageChange/geoCoord</t>
  </si>
  <si>
    <t>infrastructure/tracks/track/trackTopology/mileageChanges/mileageChange/geoCoord/@coord</t>
  </si>
  <si>
    <t>infrastructure/tracks/track/trackTopology/mileageChanges/mileageChange/geoCoord/@extraHeight</t>
  </si>
  <si>
    <t>infrastructure/tracks/track/trackTopology/mileageChanges/mileageChange/geoCoord/@epsgCode</t>
  </si>
  <si>
    <t>infrastructure/tracks/track/trackTopology/mileageChanges/mileageChange/geoCoord/@heightEpsgCode</t>
  </si>
  <si>
    <t>infrastructure/tracks/track/trackTopology/mileageChanges/mileageChange/@absPosIn</t>
  </si>
  <si>
    <t>infrastructure/tracks/track/trackTopology/mileageChanges/mileageChange/@absPosInOffset</t>
  </si>
  <si>
    <t>absPosInOffset</t>
  </si>
  <si>
    <t>infrastructure/tracks/track/trackTopology/mileageChanges/mileageChange/@type</t>
  </si>
  <si>
    <t>xs:string("overlapping", "missing")</t>
  </si>
  <si>
    <t>infrastructure/tracks/track/trackTopology/mileageChanges/mileageChange/@absPos</t>
  </si>
  <si>
    <t>infrastructure/tracks/track/trackTopology/mileageChanges/mileageChange/@pos</t>
  </si>
  <si>
    <t>infrastructure/tracks/track/trackTopology/mileageChanges/mileageChange/@absDir</t>
  </si>
  <si>
    <t>infrastructure/tracks/track/trackTopology/mileageChanges/mileageChange/@dir</t>
  </si>
  <si>
    <t>xs:string("up", "down", "unknown", "none", "both")("up", "down")</t>
  </si>
  <si>
    <t>infrastructure/tracks/track/trackTopology/connections</t>
  </si>
  <si>
    <t>infrastructure/tracks/track/trackTopology/connections/switch</t>
  </si>
  <si>
    <t>infrastructure/tracks/track/trackTopology/connections/switch/additionalName</t>
  </si>
  <si>
    <t>infrastructure/tracks/track/trackTopology/connections/switch/additionalName/@name</t>
  </si>
  <si>
    <t>infrastructure/tracks/track/trackTopology/connections/switch/additionalName/@description</t>
  </si>
  <si>
    <t>infrastructure/tracks/track/trackTopology/connections/switch/additionalName/@xml:lang</t>
  </si>
  <si>
    <t>infrastructure/tracks/track/trackTopology/connections/switch/additionalName/@xs:anyAttribute</t>
  </si>
  <si>
    <t>infrastructure/tracks/track/trackTopology/connections/switch/xs:any</t>
  </si>
  <si>
    <t>infrastructure/tracks/track/trackTopology/connections/switch/@id</t>
  </si>
  <si>
    <t>infrastructure/tracks/track/trackTopology/connections/switch/@code</t>
  </si>
  <si>
    <t>infrastructure/tracks/track/trackTopology/connections/switch/@name</t>
  </si>
  <si>
    <t>infrastructure/tracks/track/trackTopology/connections/switch/@description</t>
  </si>
  <si>
    <t>infrastructure/tracks/track/trackTopology/connections/switch/@xml:lang</t>
  </si>
  <si>
    <t>infrastructure/tracks/track/trackTopology/connections/switch/@xs:anyAttribute</t>
  </si>
  <si>
    <t>infrastructure/tracks/track/trackTopology/connections/switch/geoCoord</t>
  </si>
  <si>
    <t>infrastructure/tracks/track/trackTopology/connections/switch/geoCoord/@coord</t>
  </si>
  <si>
    <t>infrastructure/tracks/track/trackTopology/connections/switch/geoCoord/@extraHeight</t>
  </si>
  <si>
    <t>infrastructure/tracks/track/trackTopology/connections/switch/geoCoord/@epsgCode</t>
  </si>
  <si>
    <t>infrastructure/tracks/track/trackTopology/connections/switch/geoCoord/@heightEpsgCode</t>
  </si>
  <si>
    <t>infrastructure/tracks/track/trackTopology/connections/switch/@pos</t>
  </si>
  <si>
    <t>infrastructure/tracks/track/trackTopology/connections/switch/@absPos</t>
  </si>
  <si>
    <t>infrastructure/tracks/track/trackTopology/connections/switch/@absPosOffset</t>
  </si>
  <si>
    <t>infrastructure/tracks/track/trackTopology/connections/switch/states</t>
  </si>
  <si>
    <t>infrastructure/tracks/track/trackTopology/connections/switch/states/state</t>
  </si>
  <si>
    <t>infrastructure/tracks/track/trackTopology/connections/switch/states/state/xs:any</t>
  </si>
  <si>
    <t>infrastructure/tracks/track/trackTopology/connections/switch/states/state/</t>
  </si>
  <si>
    <t>infrastructure/tracks/track/trackTopology/connections/switch/states/state/@disabled</t>
  </si>
  <si>
    <t>infrastructure/tracks/track/trackTopology/connections/switch/states/state/@status</t>
  </si>
  <si>
    <t>infrastructure/tracks/track/trackTopology/connections/switch/states/state/@operatingPeriodRef</t>
  </si>
  <si>
    <t>infrastructure/tracks/track/trackTopology/connections/switch/states/state/@startTime</t>
  </si>
  <si>
    <t>infrastructure/tracks/track/trackTopology/connections/switch/states/state/@endTime</t>
  </si>
  <si>
    <t>infrastructure/tracks/track/trackTopology/connections/switch/states/state/@endDayOffset</t>
  </si>
  <si>
    <t>infrastructure/tracks/track/trackTopology/connections/switch/states/state/@remarks</t>
  </si>
  <si>
    <t>infrastructure/tracks/track/trackTopology/connections/switch/states/state/@xs:anyAttribute</t>
  </si>
  <si>
    <t>infrastructure/tracks/track/trackTopology/connections/switch/@trackContinueCourse</t>
  </si>
  <si>
    <t>xs:string("straight", "left", "right") or xs:string(xs:pattern=other:\w{2,})</t>
  </si>
  <si>
    <t>infrastructure/tracks/track/trackTopology/connections/switch/@trackContinueRadius</t>
  </si>
  <si>
    <t>infrastructure/tracks/track/trackTopology/connections/switch/@normalPosition</t>
  </si>
  <si>
    <t>infrastructure/tracks/track/trackTopology/connections/switch/@model</t>
  </si>
  <si>
    <t>infrastructure/tracks/track/trackTopology/connections/switch/@length</t>
  </si>
  <si>
    <t>infrastructure/tracks/track/trackTopology/connections/switch/@ocpStationRef</t>
  </si>
  <si>
    <t>infrastructure/tracks/track/trackTopology/connections/switch/@controllerRef</t>
  </si>
  <si>
    <t>infrastructure/tracks/track/trackTopology/connections/switch/@type</t>
  </si>
  <si>
    <t>xs:string("ordinarySwitch", "insideCurvedSwitch", "outsideCurvedSwitch", "threeWaySwitch") or xs:string(xs:pattern=other:\w{2,})</t>
  </si>
  <si>
    <t>infrastructure/tracks/track/trackTopology/connections/switch/connection</t>
  </si>
  <si>
    <t>infrastructure/tracks/track/trackTopology/connections/switch/connection/@id</t>
  </si>
  <si>
    <t>infrastructure/tracks/track/trackTopology/connections/switch/connection/@ref</t>
  </si>
  <si>
    <t>infrastructure/tracks/track/trackTopology/connections/switch/connection/@course</t>
  </si>
  <si>
    <t>infrastructure/tracks/track/trackTopology/connections/switch/connection/@radius</t>
  </si>
  <si>
    <t>infrastructure/tracks/track/trackTopology/connections/switch/connection/@maxSpeed</t>
  </si>
  <si>
    <t>xs:decimal(xs:fractionDigits=1, xs:minInclusive=0, xs:totalDigits=5)</t>
  </si>
  <si>
    <t>infrastructure/tracks/track/trackTopology/connections/switch/connection/@branchDist</t>
  </si>
  <si>
    <t>branchDist</t>
  </si>
  <si>
    <t>infrastructure/tracks/track/trackTopology/connections/switch/connection/@orientation</t>
  </si>
  <si>
    <t>xs:string("incoming", "outgoing", "rightAngled", "unknown") or xs:string(xs:pattern=other:\w{2,})</t>
  </si>
  <si>
    <t>infrastructure/tracks/track/trackTopology/connections/switch/connection/@passable</t>
  </si>
  <si>
    <t>infrastructure/tracks/track/trackTopology/connections/crossing</t>
  </si>
  <si>
    <t>infrastructure/tracks/track/trackTopology/connections/crossing/additionalName</t>
  </si>
  <si>
    <t>infrastructure/tracks/track/trackTopology/connections/crossing/additionalName/@name</t>
  </si>
  <si>
    <t>infrastructure/tracks/track/trackTopology/connections/crossing/additionalName/@description</t>
  </si>
  <si>
    <t>infrastructure/tracks/track/trackTopology/connections/crossing/additionalName/@xml:lang</t>
  </si>
  <si>
    <t>infrastructure/tracks/track/trackTopology/connections/crossing/additionalName/@xs:anyAttribute</t>
  </si>
  <si>
    <t>infrastructure/tracks/track/trackTopology/connections/crossing/xs:any</t>
  </si>
  <si>
    <t>infrastructure/tracks/track/trackTopology/connections/crossing/@id</t>
  </si>
  <si>
    <t>infrastructure/tracks/track/trackTopology/connections/crossing/@code</t>
  </si>
  <si>
    <t>infrastructure/tracks/track/trackTopology/connections/crossing/@name</t>
  </si>
  <si>
    <t>infrastructure/tracks/track/trackTopology/connections/crossing/@description</t>
  </si>
  <si>
    <t>infrastructure/tracks/track/trackTopology/connections/crossing/@xml:lang</t>
  </si>
  <si>
    <t>infrastructure/tracks/track/trackTopology/connections/crossing/@xs:anyAttribute</t>
  </si>
  <si>
    <t>infrastructure/tracks/track/trackTopology/connections/crossing/geoCoord</t>
  </si>
  <si>
    <t>infrastructure/tracks/track/trackTopology/connections/crossing/geoCoord/@coord</t>
  </si>
  <si>
    <t>infrastructure/tracks/track/trackTopology/connections/crossing/geoCoord/@extraHeight</t>
  </si>
  <si>
    <t>infrastructure/tracks/track/trackTopology/connections/crossing/geoCoord/@epsgCode</t>
  </si>
  <si>
    <t>infrastructure/tracks/track/trackTopology/connections/crossing/geoCoord/@heightEpsgCode</t>
  </si>
  <si>
    <t>infrastructure/tracks/track/trackTopology/connections/crossing/@pos</t>
  </si>
  <si>
    <t>infrastructure/tracks/track/trackTopology/connections/crossing/@absPos</t>
  </si>
  <si>
    <t>infrastructure/tracks/track/trackTopology/connections/crossing/@absPosOffset</t>
  </si>
  <si>
    <t>infrastructure/tracks/track/trackTopology/connections/crossing/states</t>
  </si>
  <si>
    <t>infrastructure/tracks/track/trackTopology/connections/crossing/states/state</t>
  </si>
  <si>
    <t>infrastructure/tracks/track/trackTopology/connections/crossing/states/state/xs:any</t>
  </si>
  <si>
    <t>infrastructure/tracks/track/trackTopology/connections/crossing/states/state/</t>
  </si>
  <si>
    <t>infrastructure/tracks/track/trackTopology/connections/crossing/states/state/@disabled</t>
  </si>
  <si>
    <t>infrastructure/tracks/track/trackTopology/connections/crossing/states/state/@status</t>
  </si>
  <si>
    <t>infrastructure/tracks/track/trackTopology/connections/crossing/states/state/@operatingPeriodRef</t>
  </si>
  <si>
    <t>infrastructure/tracks/track/trackTopology/connections/crossing/states/state/@startTime</t>
  </si>
  <si>
    <t>infrastructure/tracks/track/trackTopology/connections/crossing/states/state/@endTime</t>
  </si>
  <si>
    <t>infrastructure/tracks/track/trackTopology/connections/crossing/states/state/@endDayOffset</t>
  </si>
  <si>
    <t>infrastructure/tracks/track/trackTopology/connections/crossing/states/state/@remarks</t>
  </si>
  <si>
    <t>infrastructure/tracks/track/trackTopology/connections/crossing/states/state/@xs:anyAttribute</t>
  </si>
  <si>
    <t>infrastructure/tracks/track/trackTopology/connections/crossing/@trackContinueCourse</t>
  </si>
  <si>
    <t>infrastructure/tracks/track/trackTopology/connections/crossing/@trackContinueRadius</t>
  </si>
  <si>
    <t>infrastructure/tracks/track/trackTopology/connections/crossing/@normalPosition</t>
  </si>
  <si>
    <t>infrastructure/tracks/track/trackTopology/connections/crossing/@model</t>
  </si>
  <si>
    <t>infrastructure/tracks/track/trackTopology/connections/crossing/@length</t>
  </si>
  <si>
    <t>infrastructure/tracks/track/trackTopology/connections/crossing/@ocpStationRef</t>
  </si>
  <si>
    <t>infrastructure/tracks/track/trackTopology/connections/crossing/@controllerRef</t>
  </si>
  <si>
    <t>infrastructure/tracks/track/trackTopology/connections/crossing/@type</t>
  </si>
  <si>
    <t>xs:string("simpleCrossing", "simpleSwitchCrossing", "doubleSwitchCrossing") or xs:string(xs:pattern=other:\w{2,})</t>
  </si>
  <si>
    <t>infrastructure/tracks/track/trackTopology/connections/crossing/connection</t>
  </si>
  <si>
    <t>infrastructure/tracks/track/trackTopology/connections/crossing/connection/@id</t>
  </si>
  <si>
    <t>infrastructure/tracks/track/trackTopology/connections/crossing/connection/@ref</t>
  </si>
  <si>
    <t>infrastructure/tracks/track/trackTopology/connections/crossing/connection/@course</t>
  </si>
  <si>
    <t>infrastructure/tracks/track/trackTopology/connections/crossing/connection/@radius</t>
  </si>
  <si>
    <t>infrastructure/tracks/track/trackTopology/connections/crossing/connection/@maxSpeed</t>
  </si>
  <si>
    <t>infrastructure/tracks/track/trackTopology/connections/crossing/connection/@branchDist</t>
  </si>
  <si>
    <t>infrastructure/tracks/track/trackTopology/connections/crossing/connection/@orientation</t>
  </si>
  <si>
    <t>infrastructure/tracks/track/trackTopology/connections/crossing/connection/@passable</t>
  </si>
  <si>
    <t>infrastructure/tracks/track/trackTopology/crossSections</t>
  </si>
  <si>
    <t>infrastructure/tracks/track/trackTopology/crossSections/crossSection</t>
  </si>
  <si>
    <t>infrastructure/tracks/track/trackTopology/crossSections/crossSection/additionalName</t>
  </si>
  <si>
    <t>infrastructure/tracks/track/trackTopology/crossSections/crossSection/additionalName/@name</t>
  </si>
  <si>
    <t>infrastructure/tracks/track/trackTopology/crossSections/crossSection/additionalName/@description</t>
  </si>
  <si>
    <t>infrastructure/tracks/track/trackTopology/crossSections/crossSection/additionalName/@xml:lang</t>
  </si>
  <si>
    <t>infrastructure/tracks/track/trackTopology/crossSections/crossSection/additionalName/@xs:anyAttribute</t>
  </si>
  <si>
    <t>infrastructure/tracks/track/trackTopology/crossSections/crossSection/xs:any</t>
  </si>
  <si>
    <t>infrastructure/tracks/track/trackTopology/crossSections/crossSection/@id</t>
  </si>
  <si>
    <t>infrastructure/tracks/track/trackTopology/crossSections/crossSection/@code</t>
  </si>
  <si>
    <t>infrastructure/tracks/track/trackTopology/crossSections/crossSection/@name</t>
  </si>
  <si>
    <t>infrastructure/tracks/track/trackTopology/crossSections/crossSection/@description</t>
  </si>
  <si>
    <t>infrastructure/tracks/track/trackTopology/crossSections/crossSection/@xml:lang</t>
  </si>
  <si>
    <t>infrastructure/tracks/track/trackTopology/crossSections/crossSection/@xs:anyAttribute</t>
  </si>
  <si>
    <t>infrastructure/tracks/track/trackTopology/crossSections/crossSection/geoCoord</t>
  </si>
  <si>
    <t>infrastructure/tracks/track/trackTopology/crossSections/crossSection/geoCoord/@coord</t>
  </si>
  <si>
    <t>infrastructure/tracks/track/trackTopology/crossSections/crossSection/geoCoord/@extraHeight</t>
  </si>
  <si>
    <t>infrastructure/tracks/track/trackTopology/crossSections/crossSection/geoCoord/@epsgCode</t>
  </si>
  <si>
    <t>infrastructure/tracks/track/trackTopology/crossSections/crossSection/geoCoord/@heightEpsgCode</t>
  </si>
  <si>
    <t>infrastructure/tracks/track/trackTopology/crossSections/crossSection/@pos</t>
  </si>
  <si>
    <t>infrastructure/tracks/track/trackTopology/crossSections/crossSection/@absPos</t>
  </si>
  <si>
    <t>infrastructure/tracks/track/trackTopology/crossSections/crossSection/@absPosOffset</t>
  </si>
  <si>
    <t>infrastructure/tracks/track/trackTopology/crossSections/crossSection/states</t>
  </si>
  <si>
    <t>infrastructure/tracks/track/trackTopology/crossSections/crossSection/states/state</t>
  </si>
  <si>
    <t>infrastructure/tracks/track/trackTopology/crossSections/crossSection/states/state/xs:any</t>
  </si>
  <si>
    <t>infrastructure/tracks/track/trackTopology/crossSections/crossSection/states/state/</t>
  </si>
  <si>
    <t>infrastructure/tracks/track/trackTopology/crossSections/crossSection/states/state/@disabled</t>
  </si>
  <si>
    <t>infrastructure/tracks/track/trackTopology/crossSections/crossSection/states/state/@status</t>
  </si>
  <si>
    <t>infrastructure/tracks/track/trackTopology/crossSections/crossSection/states/state/@operatingPeriodRef</t>
  </si>
  <si>
    <t>infrastructure/tracks/track/trackTopology/crossSections/crossSection/states/state/@startTime</t>
  </si>
  <si>
    <t>infrastructure/tracks/track/trackTopology/crossSections/crossSection/states/state/@endTime</t>
  </si>
  <si>
    <t>infrastructure/tracks/track/trackTopology/crossSections/crossSection/states/state/@endDayOffset</t>
  </si>
  <si>
    <t>infrastructure/tracks/track/trackTopology/crossSections/crossSection/states/state/@remarks</t>
  </si>
  <si>
    <t>infrastructure/tracks/track/trackTopology/crossSections/crossSection/states/state/@xs:anyAttribute</t>
  </si>
  <si>
    <t>infrastructure/tracks/track/trackTopology/crossSections/crossSection/@type</t>
  </si>
  <si>
    <t>xs:string("station", "block", "autoblock") or xs:string(xs:pattern=other:\w{2,})</t>
  </si>
  <si>
    <t>infrastructure/tracks/track/trackTopology/crossSections/crossSection/@ocpRef</t>
  </si>
  <si>
    <t>infrastructure/tracks/track/trackTopology/crossSections/crossSection/@ocpTrackID</t>
  </si>
  <si>
    <t>ocpTrackID</t>
  </si>
  <si>
    <t>xs:unsignedByte</t>
  </si>
  <si>
    <t>infrastructure/tracks/track/trackTopology/crossSections/crossSection/@dir</t>
  </si>
  <si>
    <t>xs:string("up", "down", "unknown", "none", "both")</t>
  </si>
  <si>
    <t>infrastructure/tracks/track/trackTopology/crossSections/crossSection/@ocpCenterSide</t>
  </si>
  <si>
    <t>xs:string("left", "right", "above", "below", "ahead", "behind", "none")</t>
  </si>
  <si>
    <t>infrastructure/tracks/track/trackTopology/borders</t>
  </si>
  <si>
    <t>infrastructure/tracks/track/trackTopology/borders/border</t>
  </si>
  <si>
    <t>infrastructure/tracks/track/trackTopology/borders/border/additionalName</t>
  </si>
  <si>
    <t>infrastructure/tracks/track/trackTopology/borders/border/additionalName/@name</t>
  </si>
  <si>
    <t>infrastructure/tracks/track/trackTopology/borders/border/additionalName/@description</t>
  </si>
  <si>
    <t>infrastructure/tracks/track/trackTopology/borders/border/additionalName/@xml:lang</t>
  </si>
  <si>
    <t>infrastructure/tracks/track/trackTopology/borders/border/additionalName/@xs:anyAttribute</t>
  </si>
  <si>
    <t>infrastructure/tracks/track/trackTopology/borders/border/xs:any</t>
  </si>
  <si>
    <t>infrastructure/tracks/track/trackTopology/borders/border/@id</t>
  </si>
  <si>
    <t>infrastructure/tracks/track/trackTopology/borders/border/@code</t>
  </si>
  <si>
    <t>infrastructure/tracks/track/trackTopology/borders/border/@name</t>
  </si>
  <si>
    <t>infrastructure/tracks/track/trackTopology/borders/border/@description</t>
  </si>
  <si>
    <t>infrastructure/tracks/track/trackTopology/borders/border/@xml:lang</t>
  </si>
  <si>
    <t>infrastructure/tracks/track/trackTopology/borders/border/@xs:anyAttribute</t>
  </si>
  <si>
    <t>infrastructure/tracks/track/trackTopology/borders/border/geoCoord</t>
  </si>
  <si>
    <t>infrastructure/tracks/track/trackTopology/borders/border/geoCoord/@coord</t>
  </si>
  <si>
    <t>infrastructure/tracks/track/trackTopology/borders/border/geoCoord/@extraHeight</t>
  </si>
  <si>
    <t>infrastructure/tracks/track/trackTopology/borders/border/geoCoord/@epsgCode</t>
  </si>
  <si>
    <t>infrastructure/tracks/track/trackTopology/borders/border/geoCoord/@heightEpsgCode</t>
  </si>
  <si>
    <t>infrastructure/tracks/track/trackTopology/borders/border/@pos</t>
  </si>
  <si>
    <t>infrastructure/tracks/track/trackTopology/borders/border/@absPos</t>
  </si>
  <si>
    <t>infrastructure/tracks/track/trackTopology/borders/border/@absPosOffset</t>
  </si>
  <si>
    <t>infrastructure/tracks/track/trackTopology/borders/border/states</t>
  </si>
  <si>
    <t>infrastructure/tracks/track/trackTopology/borders/border/states/state</t>
  </si>
  <si>
    <t>infrastructure/tracks/track/trackTopology/borders/border/states/state/xs:any</t>
  </si>
  <si>
    <t>infrastructure/tracks/track/trackTopology/borders/border/states/state/</t>
  </si>
  <si>
    <t>infrastructure/tracks/track/trackTopology/borders/border/states/state/@disabled</t>
  </si>
  <si>
    <t>infrastructure/tracks/track/trackTopology/borders/border/states/state/@status</t>
  </si>
  <si>
    <t>infrastructure/tracks/track/trackTopology/borders/border/states/state/@operatingPeriodRef</t>
  </si>
  <si>
    <t>infrastructure/tracks/track/trackTopology/borders/border/states/state/@startTime</t>
  </si>
  <si>
    <t>infrastructure/tracks/track/trackTopology/borders/border/states/state/@endTime</t>
  </si>
  <si>
    <t>infrastructure/tracks/track/trackTopology/borders/border/states/state/@endDayOffset</t>
  </si>
  <si>
    <t>infrastructure/tracks/track/trackTopology/borders/border/states/state/@remarks</t>
  </si>
  <si>
    <t>infrastructure/tracks/track/trackTopology/borders/border/states/state/@xs:anyAttribute</t>
  </si>
  <si>
    <t>infrastructure/tracks/track/trackTopology/borders/border/@dir</t>
  </si>
  <si>
    <t>xs:string("up", "down", "unknown", "none", "both")("up", "down", "unknown")</t>
  </si>
  <si>
    <t>infrastructure/tracks/track/trackTopology/borders/border/@type</t>
  </si>
  <si>
    <t>xs:string("tarif", "area", "state", "country", "station") or xs:string(xs:pattern=other:\w{2,})</t>
  </si>
  <si>
    <t>infrastructure/tracks/track/trackElements</t>
  </si>
  <si>
    <t>infrastructure/tracks/track/trackElements/speedChanges</t>
  </si>
  <si>
    <t>infrastructure/tracks/track/trackElements/speedChanges/speedChange</t>
  </si>
  <si>
    <t>infrastructure/tracks/track/trackElements/speedChanges/speedChange/additionalName</t>
  </si>
  <si>
    <t>infrastructure/tracks/track/trackElements/speedChanges/speedChange/additionalName/@name</t>
  </si>
  <si>
    <t>infrastructure/tracks/track/trackElements/speedChanges/speedChange/additionalName/@description</t>
  </si>
  <si>
    <t>infrastructure/tracks/track/trackElements/speedChanges/speedChange/additionalName/@xml:lang</t>
  </si>
  <si>
    <t>infrastructure/tracks/track/trackElements/speedChanges/speedChange/additionalName/@xs:anyAttribute</t>
  </si>
  <si>
    <t>infrastructure/tracks/track/trackElements/speedChanges/speedChange/xs:any</t>
  </si>
  <si>
    <t>infrastructure/tracks/track/trackElements/speedChanges/speedChange/@id</t>
  </si>
  <si>
    <t>infrastructure/tracks/track/trackElements/speedChanges/speedChange/@code</t>
  </si>
  <si>
    <t>infrastructure/tracks/track/trackElements/speedChanges/speedChange/@name</t>
  </si>
  <si>
    <t>infrastructure/tracks/track/trackElements/speedChanges/speedChange/@description</t>
  </si>
  <si>
    <t>infrastructure/tracks/track/trackElements/speedChanges/speedChange/@xml:lang</t>
  </si>
  <si>
    <t>infrastructure/tracks/track/trackElements/speedChanges/speedChange/@xs:anyAttribute</t>
  </si>
  <si>
    <t>infrastructure/tracks/track/trackElements/speedChanges/speedChange/geoCoord</t>
  </si>
  <si>
    <t>infrastructure/tracks/track/trackElements/speedChanges/speedChange/geoCoord/@coord</t>
  </si>
  <si>
    <t>infrastructure/tracks/track/trackElements/speedChanges/speedChange/geoCoord/@extraHeight</t>
  </si>
  <si>
    <t>infrastructure/tracks/track/trackElements/speedChanges/speedChange/geoCoord/@epsgCode</t>
  </si>
  <si>
    <t>infrastructure/tracks/track/trackElements/speedChanges/speedChange/geoCoord/@heightEpsgCode</t>
  </si>
  <si>
    <t>infrastructure/tracks/track/trackElements/speedChanges/speedChange/@pos</t>
  </si>
  <si>
    <t>infrastructure/tracks/track/trackElements/speedChanges/speedChange/@absPos</t>
  </si>
  <si>
    <t>infrastructure/tracks/track/trackElements/speedChanges/speedChange/@absPosOffset</t>
  </si>
  <si>
    <t>infrastructure/tracks/track/trackElements/speedChanges/speedChange/states</t>
  </si>
  <si>
    <t>infrastructure/tracks/track/trackElements/speedChanges/speedChange/states/state</t>
  </si>
  <si>
    <t>infrastructure/tracks/track/trackElements/speedChanges/speedChange/states/state/xs:any</t>
  </si>
  <si>
    <t>infrastructure/tracks/track/trackElements/speedChanges/speedChange/states/state/</t>
  </si>
  <si>
    <t>infrastructure/tracks/track/trackElements/speedChanges/speedChange/states/state/@disabled</t>
  </si>
  <si>
    <t>infrastructure/tracks/track/trackElements/speedChanges/speedChange/states/state/@status</t>
  </si>
  <si>
    <t>infrastructure/tracks/track/trackElements/speedChanges/speedChange/states/state/@operatingPeriodRef</t>
  </si>
  <si>
    <t>infrastructure/tracks/track/trackElements/speedChanges/speedChange/states/state/@startTime</t>
  </si>
  <si>
    <t>infrastructure/tracks/track/trackElements/speedChanges/speedChange/states/state/@endTime</t>
  </si>
  <si>
    <t>infrastructure/tracks/track/trackElements/speedChanges/speedChange/states/state/@endDayOffset</t>
  </si>
  <si>
    <t>infrastructure/tracks/track/trackElements/speedChanges/speedChange/states/state/@remarks</t>
  </si>
  <si>
    <t>infrastructure/tracks/track/trackElements/speedChanges/speedChange/states/state/@xs:anyAttribute</t>
  </si>
  <si>
    <t>infrastructure/tracks/track/trackElements/speedChanges/speedChange/@dir</t>
  </si>
  <si>
    <t>infrastructure/tracks/track/trackElements/speedChanges/speedChange/@trainCategory</t>
  </si>
  <si>
    <t>infrastructure/tracks/track/trackElements/speedChanges/speedChange/@etcsTrainCategory</t>
  </si>
  <si>
    <t>infrastructure/tracks/track/trackElements/speedChanges/speedChange/@profileRef</t>
  </si>
  <si>
    <t>infrastructure/tracks/track/trackElements/speedChanges/speedChange/@status</t>
  </si>
  <si>
    <t>infrastructure/tracks/track/trackElements/speedChanges/speedChange/@vMax</t>
  </si>
  <si>
    <t>infrastructure/tracks/track/trackElements/speedChanges/speedChange/@trainRelation</t>
  </si>
  <si>
    <t>xs:string("headOfTrain", "midOfTrain", "endOfTrain") or xs:string(xs:pattern=other:\w{2,})</t>
  </si>
  <si>
    <t>infrastructure/tracks/track/trackElements/speedChanges/speedChange/@mandatoryStop</t>
  </si>
  <si>
    <t>mandatoryStop</t>
  </si>
  <si>
    <t>infrastructure/tracks/track/trackElements/speedChanges/speedChange/@signalised</t>
  </si>
  <si>
    <t>infrastructure/tracks/track/trackElements/gradientChanges</t>
  </si>
  <si>
    <t>infrastructure/tracks/track/trackElements/gradientChanges/gradientChange</t>
  </si>
  <si>
    <t>infrastructure/tracks/track/trackElements/gradientChanges/gradientChange/additionalName</t>
  </si>
  <si>
    <t>infrastructure/tracks/track/trackElements/gradientChanges/gradientChange/additionalName/@name</t>
  </si>
  <si>
    <t>infrastructure/tracks/track/trackElements/gradientChanges/gradientChange/additionalName/@description</t>
  </si>
  <si>
    <t>infrastructure/tracks/track/trackElements/gradientChanges/gradientChange/additionalName/@xml:lang</t>
  </si>
  <si>
    <t>infrastructure/tracks/track/trackElements/gradientChanges/gradientChange/additionalName/@xs:anyAttribute</t>
  </si>
  <si>
    <t>infrastructure/tracks/track/trackElements/gradientChanges/gradientChange/xs:any</t>
  </si>
  <si>
    <t>infrastructure/tracks/track/trackElements/gradientChanges/gradientChange/@id</t>
  </si>
  <si>
    <t>infrastructure/tracks/track/trackElements/gradientChanges/gradientChange/@code</t>
  </si>
  <si>
    <t>infrastructure/tracks/track/trackElements/gradientChanges/gradientChange/@name</t>
  </si>
  <si>
    <t>infrastructure/tracks/track/trackElements/gradientChanges/gradientChange/@description</t>
  </si>
  <si>
    <t>infrastructure/tracks/track/trackElements/gradientChanges/gradientChange/@xml:lang</t>
  </si>
  <si>
    <t>infrastructure/tracks/track/trackElements/gradientChanges/gradientChange/@xs:anyAttribute</t>
  </si>
  <si>
    <t>infrastructure/tracks/track/trackElements/gradientChanges/gradientChange/geoCoord</t>
  </si>
  <si>
    <t>infrastructure/tracks/track/trackElements/gradientChanges/gradientChange/geoCoord/@coord</t>
  </si>
  <si>
    <t>infrastructure/tracks/track/trackElements/gradientChanges/gradientChange/geoCoord/@extraHeight</t>
  </si>
  <si>
    <t>infrastructure/tracks/track/trackElements/gradientChanges/gradientChange/geoCoord/@epsgCode</t>
  </si>
  <si>
    <t>infrastructure/tracks/track/trackElements/gradientChanges/gradientChange/geoCoord/@heightEpsgCode</t>
  </si>
  <si>
    <t>infrastructure/tracks/track/trackElements/gradientChanges/gradientChange/@pos</t>
  </si>
  <si>
    <t>infrastructure/tracks/track/trackElements/gradientChanges/gradientChange/@absPos</t>
  </si>
  <si>
    <t>infrastructure/tracks/track/trackElements/gradientChanges/gradientChange/@absPosOffset</t>
  </si>
  <si>
    <t>infrastructure/tracks/track/trackElements/gradientChanges/gradientChange/states</t>
  </si>
  <si>
    <t>infrastructure/tracks/track/trackElements/gradientChanges/gradientChange/states/state</t>
  </si>
  <si>
    <t>infrastructure/tracks/track/trackElements/gradientChanges/gradientChange/states/state/xs:any</t>
  </si>
  <si>
    <t>infrastructure/tracks/track/trackElements/gradientChanges/gradientChange/states/state/</t>
  </si>
  <si>
    <t>infrastructure/tracks/track/trackElements/gradientChanges/gradientChange/states/state/@disabled</t>
  </si>
  <si>
    <t>infrastructure/tracks/track/trackElements/gradientChanges/gradientChange/states/state/@status</t>
  </si>
  <si>
    <t>infrastructure/tracks/track/trackElements/gradientChanges/gradientChange/states/state/@operatingPeriodRef</t>
  </si>
  <si>
    <t>infrastructure/tracks/track/trackElements/gradientChanges/gradientChange/states/state/@startTime</t>
  </si>
  <si>
    <t>infrastructure/tracks/track/trackElements/gradientChanges/gradientChange/states/state/@endTime</t>
  </si>
  <si>
    <t>infrastructure/tracks/track/trackElements/gradientChanges/gradientChange/states/state/@endDayOffset</t>
  </si>
  <si>
    <t>infrastructure/tracks/track/trackElements/gradientChanges/gradientChange/states/state/@remarks</t>
  </si>
  <si>
    <t>infrastructure/tracks/track/trackElements/gradientChanges/gradientChange/states/state/@xs:anyAttribute</t>
  </si>
  <si>
    <t>infrastructure/tracks/track/trackElements/gradientChanges/gradientChange/@dir</t>
  </si>
  <si>
    <t>infrastructure/tracks/track/trackElements/gradientChanges/gradientChange/@slope</t>
  </si>
  <si>
    <t>infrastructure/tracks/track/trackElements/gradientChanges/gradientChange/@transitionLenght</t>
  </si>
  <si>
    <t>infrastructure/tracks/track/trackElements/gradientChanges/gradientChange/@transitionRadius</t>
  </si>
  <si>
    <t>infrastructure/tracks/track/trackElements/radiusChanges</t>
  </si>
  <si>
    <t>infrastructure/tracks/track/trackElements/radiusChanges/radiusChange</t>
  </si>
  <si>
    <t>infrastructure/tracks/track/trackElements/radiusChanges/radiusChange/additionalName</t>
  </si>
  <si>
    <t>infrastructure/tracks/track/trackElements/radiusChanges/radiusChange/additionalName/@name</t>
  </si>
  <si>
    <t>infrastructure/tracks/track/trackElements/radiusChanges/radiusChange/additionalName/@description</t>
  </si>
  <si>
    <t>infrastructure/tracks/track/trackElements/radiusChanges/radiusChange/additionalName/@xml:lang</t>
  </si>
  <si>
    <t>infrastructure/tracks/track/trackElements/radiusChanges/radiusChange/additionalName/@xs:anyAttribute</t>
  </si>
  <si>
    <t>infrastructure/tracks/track/trackElements/radiusChanges/radiusChange/xs:any</t>
  </si>
  <si>
    <t>infrastructure/tracks/track/trackElements/radiusChanges/radiusChange/@id</t>
  </si>
  <si>
    <t>infrastructure/tracks/track/trackElements/radiusChanges/radiusChange/@code</t>
  </si>
  <si>
    <t>infrastructure/tracks/track/trackElements/radiusChanges/radiusChange/@name</t>
  </si>
  <si>
    <t>infrastructure/tracks/track/trackElements/radiusChanges/radiusChange/@description</t>
  </si>
  <si>
    <t>infrastructure/tracks/track/trackElements/radiusChanges/radiusChange/@xml:lang</t>
  </si>
  <si>
    <t>infrastructure/tracks/track/trackElements/radiusChanges/radiusChange/@xs:anyAttribute</t>
  </si>
  <si>
    <t>infrastructure/tracks/track/trackElements/radiusChanges/radiusChange/geoCoord</t>
  </si>
  <si>
    <t>infrastructure/tracks/track/trackElements/radiusChanges/radiusChange/geoCoord/@coord</t>
  </si>
  <si>
    <t>infrastructure/tracks/track/trackElements/radiusChanges/radiusChange/geoCoord/@extraHeight</t>
  </si>
  <si>
    <t>infrastructure/tracks/track/trackElements/radiusChanges/radiusChange/geoCoord/@epsgCode</t>
  </si>
  <si>
    <t>infrastructure/tracks/track/trackElements/radiusChanges/radiusChange/geoCoord/@heightEpsgCode</t>
  </si>
  <si>
    <t>infrastructure/tracks/track/trackElements/radiusChanges/radiusChange/@pos</t>
  </si>
  <si>
    <t>infrastructure/tracks/track/trackElements/radiusChanges/radiusChange/@absPos</t>
  </si>
  <si>
    <t>infrastructure/tracks/track/trackElements/radiusChanges/radiusChange/@absPosOffset</t>
  </si>
  <si>
    <t>infrastructure/tracks/track/trackElements/radiusChanges/radiusChange/states</t>
  </si>
  <si>
    <t>infrastructure/tracks/track/trackElements/radiusChanges/radiusChange/states/state</t>
  </si>
  <si>
    <t>infrastructure/tracks/track/trackElements/radiusChanges/radiusChange/states/state/xs:any</t>
  </si>
  <si>
    <t>infrastructure/tracks/track/trackElements/radiusChanges/radiusChange/states/state/</t>
  </si>
  <si>
    <t>infrastructure/tracks/track/trackElements/radiusChanges/radiusChange/states/state/@disabled</t>
  </si>
  <si>
    <t>infrastructure/tracks/track/trackElements/radiusChanges/radiusChange/states/state/@status</t>
  </si>
  <si>
    <t>infrastructure/tracks/track/trackElements/radiusChanges/radiusChange/states/state/@operatingPeriodRef</t>
  </si>
  <si>
    <t>infrastructure/tracks/track/trackElements/radiusChanges/radiusChange/states/state/@startTime</t>
  </si>
  <si>
    <t>infrastructure/tracks/track/trackElements/radiusChanges/radiusChange/states/state/@endTime</t>
  </si>
  <si>
    <t>infrastructure/tracks/track/trackElements/radiusChanges/radiusChange/states/state/@endDayOffset</t>
  </si>
  <si>
    <t>infrastructure/tracks/track/trackElements/radiusChanges/radiusChange/states/state/@remarks</t>
  </si>
  <si>
    <t>infrastructure/tracks/track/trackElements/radiusChanges/radiusChange/states/state/@xs:anyAttribute</t>
  </si>
  <si>
    <t>infrastructure/tracks/track/trackElements/radiusChanges/radiusChange/@dir</t>
  </si>
  <si>
    <t>infrastructure/tracks/track/trackElements/radiusChanges/radiusChange/@radius</t>
  </si>
  <si>
    <t>infrastructure/tracks/track/trackElements/radiusChanges/radiusChange/@superelevation</t>
  </si>
  <si>
    <t>superelevation</t>
  </si>
  <si>
    <t>infrastructure/tracks/track/trackElements/radiusChanges/radiusChange/@geometryElementDescription</t>
  </si>
  <si>
    <t>geometryElementDescription</t>
  </si>
  <si>
    <t>xs:string("TS_cubicParabola", "TS_parabola4", "TS_clothoide", "TS_WienerBogen", "TS_BlossBogen", "TS_Sinusoide", "TS_Cosinusoide", "SC") or xs:string(xs:pattern=other:\w{2,})</t>
  </si>
  <si>
    <t>infrastructure/tracks/track/trackElements/tunnels</t>
  </si>
  <si>
    <t>infrastructure/tracks/track/trackElements/tunnels/tunnel</t>
  </si>
  <si>
    <t>infrastructure/tracks/track/trackElements/tunnels/tunnel/additionalName</t>
  </si>
  <si>
    <t>infrastructure/tracks/track/trackElements/tunnels/tunnel/additionalName/@name</t>
  </si>
  <si>
    <t>infrastructure/tracks/track/trackElements/tunnels/tunnel/additionalName/@description</t>
  </si>
  <si>
    <t>infrastructure/tracks/track/trackElements/tunnels/tunnel/additionalName/@xml:lang</t>
  </si>
  <si>
    <t>infrastructure/tracks/track/trackElements/tunnels/tunnel/additionalName/@xs:anyAttribute</t>
  </si>
  <si>
    <t>infrastructure/tracks/track/trackElements/tunnels/tunnel/xs:any</t>
  </si>
  <si>
    <t>infrastructure/tracks/track/trackElements/tunnels/tunnel/@id</t>
  </si>
  <si>
    <t>infrastructure/tracks/track/trackElements/tunnels/tunnel/@code</t>
  </si>
  <si>
    <t>infrastructure/tracks/track/trackElements/tunnels/tunnel/@name</t>
  </si>
  <si>
    <t>infrastructure/tracks/track/trackElements/tunnels/tunnel/@description</t>
  </si>
  <si>
    <t>infrastructure/tracks/track/trackElements/tunnels/tunnel/@xml:lang</t>
  </si>
  <si>
    <t>infrastructure/tracks/track/trackElements/tunnels/tunnel/@xs:anyAttribute</t>
  </si>
  <si>
    <t>infrastructure/tracks/track/trackElements/tunnels/tunnel/geoCoord</t>
  </si>
  <si>
    <t>infrastructure/tracks/track/trackElements/tunnels/tunnel/geoCoord/@coord</t>
  </si>
  <si>
    <t>infrastructure/tracks/track/trackElements/tunnels/tunnel/geoCoord/@extraHeight</t>
  </si>
  <si>
    <t>infrastructure/tracks/track/trackElements/tunnels/tunnel/geoCoord/@epsgCode</t>
  </si>
  <si>
    <t>infrastructure/tracks/track/trackElements/tunnels/tunnel/geoCoord/@heightEpsgCode</t>
  </si>
  <si>
    <t>infrastructure/tracks/track/trackElements/tunnels/tunnel/@pos</t>
  </si>
  <si>
    <t>infrastructure/tracks/track/trackElements/tunnels/tunnel/@absPos</t>
  </si>
  <si>
    <t>infrastructure/tracks/track/trackElements/tunnels/tunnel/@absPosOffset</t>
  </si>
  <si>
    <t>infrastructure/tracks/track/trackElements/tunnels/tunnel/states</t>
  </si>
  <si>
    <t>infrastructure/tracks/track/trackElements/tunnels/tunnel/states/state</t>
  </si>
  <si>
    <t>infrastructure/tracks/track/trackElements/tunnels/tunnel/states/state/xs:any</t>
  </si>
  <si>
    <t>infrastructure/tracks/track/trackElements/tunnels/tunnel/states/state/@disabled</t>
  </si>
  <si>
    <t>infrastructure/tracks/track/trackElements/tunnels/tunnel/states/state/@status</t>
  </si>
  <si>
    <t>infrastructure/tracks/track/trackElements/tunnels/tunnel/states/state/@operatingPeriodRef</t>
  </si>
  <si>
    <t>infrastructure/tracks/track/trackElements/tunnels/tunnel/states/state/@startTime</t>
  </si>
  <si>
    <t>infrastructure/tracks/track/trackElements/tunnels/tunnel/states/state/@endTime</t>
  </si>
  <si>
    <t>infrastructure/tracks/track/trackElements/tunnels/tunnel/states/state/@endDayOffset</t>
  </si>
  <si>
    <t>infrastructure/tracks/track/trackElements/tunnels/tunnel/states/state/@remarks</t>
  </si>
  <si>
    <t>infrastructure/tracks/track/trackElements/tunnels/tunnel/states/state/@xs:anyAttribute</t>
  </si>
  <si>
    <t>infrastructure/tracks/track/trackElements/tunnels/tunnel/states/state/from</t>
  </si>
  <si>
    <t>infrastructure/tracks/track/trackElements/tunnels/tunnel/states/state/from/geoCoord</t>
  </si>
  <si>
    <t>infrastructure/tracks/track/trackElements/tunnels/tunnel/states/state/from/</t>
  </si>
  <si>
    <t>infrastructure/tracks/track/trackElements/tunnels/tunnel/states/state/from/geoCoord/@coord</t>
  </si>
  <si>
    <t>infrastructure/tracks/track/trackElements/tunnels/tunnel/states/state/from/geoCoord/@extraHeight</t>
  </si>
  <si>
    <t>infrastructure/tracks/track/trackElements/tunnels/tunnel/states/state/from/geoCoord/@epsgCode</t>
  </si>
  <si>
    <t>infrastructure/tracks/track/trackElements/tunnels/tunnel/states/state/from/geoCoord/@heightEpsgCode</t>
  </si>
  <si>
    <t>infrastructure/tracks/track/trackElements/tunnels/tunnel/states/state/from/@ocpRef</t>
  </si>
  <si>
    <t>infrastructure/tracks/track/trackElements/tunnels/tunnel/states/state/from/@pos</t>
  </si>
  <si>
    <t>infrastructure/tracks/track/trackElements/tunnels/tunnel/states/state/from/@absPos</t>
  </si>
  <si>
    <t>infrastructure/tracks/track/trackElements/tunnels/tunnel/states/state/from/@absPosOffset</t>
  </si>
  <si>
    <t>infrastructure/tracks/track/trackElements/tunnels/tunnel/states/state/to</t>
  </si>
  <si>
    <t>infrastructure/tracks/track/trackElements/tunnels/tunnel/states/state/to/geoCoord</t>
  </si>
  <si>
    <t>infrastructure/tracks/track/trackElements/tunnels/tunnel/states/state/to/</t>
  </si>
  <si>
    <t>infrastructure/tracks/track/trackElements/tunnels/tunnel/states/state/to/geoCoord/@coord</t>
  </si>
  <si>
    <t>infrastructure/tracks/track/trackElements/tunnels/tunnel/states/state/to/geoCoord/@extraHeight</t>
  </si>
  <si>
    <t>infrastructure/tracks/track/trackElements/tunnels/tunnel/states/state/to/geoCoord/@epsgCode</t>
  </si>
  <si>
    <t>infrastructure/tracks/track/trackElements/tunnels/tunnel/states/state/to/geoCoord/@heightEpsgCode</t>
  </si>
  <si>
    <t>infrastructure/tracks/track/trackElements/tunnels/tunnel/states/state/to/@ocpRef</t>
  </si>
  <si>
    <t>infrastructure/tracks/track/trackElements/tunnels/tunnel/states/state/to/@pos</t>
  </si>
  <si>
    <t>infrastructure/tracks/track/trackElements/tunnels/tunnel/states/state/to/@absPos</t>
  </si>
  <si>
    <t>infrastructure/tracks/track/trackElements/tunnels/tunnel/states/state/to/@absPosOffset</t>
  </si>
  <si>
    <t>infrastructure/tracks/track/trackElements/tunnels/tunnel/@length</t>
  </si>
  <si>
    <t>infrastructure/tracks/track/trackElements/tunnels/tunnel/@dir</t>
  </si>
  <si>
    <t>infrastructure/tracks/track/trackElements/tunnels/tunnel/@crossSection</t>
  </si>
  <si>
    <t>infrastructure/tracks/track/trackElements/tunnels/tunnel/@kind</t>
  </si>
  <si>
    <t>xs:string("natural stone", "quarrystone", "brick", "concrete") or xs:string(xs:pattern=other:\w{2,})</t>
  </si>
  <si>
    <t>infrastructure/tracks/track/trackElements/tunnels/tunnel/crossedElements</t>
  </si>
  <si>
    <t>crossedElements</t>
  </si>
  <si>
    <t>infrastructure/tracks/track/trackElements/tunnels/tunnel/crossedElements/crossedElement</t>
  </si>
  <si>
    <t>infrastructure/tracks/track/trackElements/tunnels/tunnel/crossedElements/</t>
  </si>
  <si>
    <t>crossedElement</t>
  </si>
  <si>
    <t>infrastructure/tracks/track/trackElements/tunnels/tunnel/crossedElements/crossedElement/additionalName</t>
  </si>
  <si>
    <t>infrastructure/tracks/track/trackElements/tunnels/tunnel/crossedElements/crossedElement/</t>
  </si>
  <si>
    <t>infrastructure/tracks/track/trackElements/tunnels/tunnel/crossedElements/crossedElement/additionalName/@name</t>
  </si>
  <si>
    <t>infrastructure/tracks/track/trackElements/tunnels/tunnel/crossedElements/crossedElement/additionalName/@description</t>
  </si>
  <si>
    <t>infrastructure/tracks/track/trackElements/tunnels/tunnel/crossedElements/crossedElement/additionalName/@xml:lang</t>
  </si>
  <si>
    <t>infrastructure/tracks/track/trackElements/tunnels/tunnel/crossedElements/crossedElement/additionalName/@xs:anyAttribute</t>
  </si>
  <si>
    <t>infrastructure/tracks/track/trackElements/tunnels/tunnel/crossedElements/crossedElement/xs:any</t>
  </si>
  <si>
    <t>infrastructure/tracks/track/trackElements/tunnels/tunnel/crossedElements/crossedElement/@id</t>
  </si>
  <si>
    <t>infrastructure/tracks/track/trackElements/tunnels/tunnel/crossedElements/crossedElement/@code</t>
  </si>
  <si>
    <t>infrastructure/tracks/track/trackElements/tunnels/tunnel/crossedElements/crossedElement/@name</t>
  </si>
  <si>
    <t>infrastructure/tracks/track/trackElements/tunnels/tunnel/crossedElements/crossedElement/@description</t>
  </si>
  <si>
    <t>infrastructure/tracks/track/trackElements/tunnels/tunnel/crossedElements/crossedElement/@xml:lang</t>
  </si>
  <si>
    <t>infrastructure/tracks/track/trackElements/tunnels/tunnel/crossedElements/crossedElement/@xs:anyAttribute</t>
  </si>
  <si>
    <t>infrastructure/tracks/track/trackElements/tunnels/tunnel/crossedElements/crossedElement/@type</t>
  </si>
  <si>
    <t>xs:string("highway:cycleway", "highway:footway", "highway:motorway", "highway:road", "natural:peak", "natural:ridge", "natural:valley", "natural:water", "waterway:river") or xs:string(xs:pattern=other:\w{2,})</t>
  </si>
  <si>
    <t>infrastructure/tracks/track/trackElements/tunnels/tunnel/crossedElements/crossedElement/@pos</t>
  </si>
  <si>
    <t>infrastructure/tracks/track/trackElements/bridges</t>
  </si>
  <si>
    <t>infrastructure/tracks/track/trackElements/bridges/brigde</t>
  </si>
  <si>
    <t>infrastructure/tracks/track/trackElements/bridges/brigde/additionalName</t>
  </si>
  <si>
    <t>infrastructure/tracks/track/trackElements/bridges/brigde/additionalName/@name</t>
  </si>
  <si>
    <t>infrastructure/tracks/track/trackElements/bridges/brigde/additionalName/@description</t>
  </si>
  <si>
    <t>infrastructure/tracks/track/trackElements/bridges/brigde/additionalName/@xml:lang</t>
  </si>
  <si>
    <t>infrastructure/tracks/track/trackElements/bridges/brigde/additionalName/@xs:anyAttribute</t>
  </si>
  <si>
    <t>infrastructure/tracks/track/trackElements/bridges/brigde/xs:any</t>
  </si>
  <si>
    <t>infrastructure/tracks/track/trackElements/bridges/brigde/@id</t>
  </si>
  <si>
    <t>infrastructure/tracks/track/trackElements/bridges/brigde/@code</t>
  </si>
  <si>
    <t>infrastructure/tracks/track/trackElements/bridges/brigde/@name</t>
  </si>
  <si>
    <t>infrastructure/tracks/track/trackElements/bridges/brigde/@description</t>
  </si>
  <si>
    <t>infrastructure/tracks/track/trackElements/bridges/brigde/@xml:lang</t>
  </si>
  <si>
    <t>infrastructure/tracks/track/trackElements/bridges/brigde/@xs:anyAttribute</t>
  </si>
  <si>
    <t>infrastructure/tracks/track/trackElements/bridges/brigde/geoCoord</t>
  </si>
  <si>
    <t>infrastructure/tracks/track/trackElements/bridges/brigde/geoCoord/@coord</t>
  </si>
  <si>
    <t>infrastructure/tracks/track/trackElements/bridges/brigde/geoCoord/@extraHeight</t>
  </si>
  <si>
    <t>infrastructure/tracks/track/trackElements/bridges/brigde/geoCoord/@epsgCode</t>
  </si>
  <si>
    <t>infrastructure/tracks/track/trackElements/bridges/brigde/geoCoord/@heightEpsgCode</t>
  </si>
  <si>
    <t>infrastructure/tracks/track/trackElements/bridges/brigde/@pos</t>
  </si>
  <si>
    <t>infrastructure/tracks/track/trackElements/bridges/brigde/@absPos</t>
  </si>
  <si>
    <t>infrastructure/tracks/track/trackElements/bridges/brigde/@absPosOffset</t>
  </si>
  <si>
    <t>infrastructure/tracks/track/trackElements/bridges/brigde/states</t>
  </si>
  <si>
    <t>infrastructure/tracks/track/trackElements/bridges/brigde/states/state</t>
  </si>
  <si>
    <t>infrastructure/tracks/track/trackElements/bridges/brigde/states/state/xs:any</t>
  </si>
  <si>
    <t>infrastructure/tracks/track/trackElements/bridges/brigde/states/state/@disabled</t>
  </si>
  <si>
    <t>infrastructure/tracks/track/trackElements/bridges/brigde/states/state/@status</t>
  </si>
  <si>
    <t>infrastructure/tracks/track/trackElements/bridges/brigde/states/state/@operatingPeriodRef</t>
  </si>
  <si>
    <t>infrastructure/tracks/track/trackElements/bridges/brigde/states/state/@startTime</t>
  </si>
  <si>
    <t>infrastructure/tracks/track/trackElements/bridges/brigde/states/state/@endTime</t>
  </si>
  <si>
    <t>infrastructure/tracks/track/trackElements/bridges/brigde/states/state/@endDayOffset</t>
  </si>
  <si>
    <t>infrastructure/tracks/track/trackElements/bridges/brigde/states/state/@remarks</t>
  </si>
  <si>
    <t>infrastructure/tracks/track/trackElements/bridges/brigde/states/state/@xs:anyAttribute</t>
  </si>
  <si>
    <t>infrastructure/tracks/track/trackElements/bridges/brigde/states/state/from</t>
  </si>
  <si>
    <t>infrastructure/tracks/track/trackElements/bridges/brigde/states/state/from/geoCoord</t>
  </si>
  <si>
    <t>infrastructure/tracks/track/trackElements/bridges/brigde/states/state/from/</t>
  </si>
  <si>
    <t>infrastructure/tracks/track/trackElements/bridges/brigde/states/state/from/geoCoord/@coord</t>
  </si>
  <si>
    <t>infrastructure/tracks/track/trackElements/bridges/brigde/states/state/from/geoCoord/@extraHeight</t>
  </si>
  <si>
    <t>infrastructure/tracks/track/trackElements/bridges/brigde/states/state/from/geoCoord/@epsgCode</t>
  </si>
  <si>
    <t>infrastructure/tracks/track/trackElements/bridges/brigde/states/state/from/geoCoord/@heightEpsgCode</t>
  </si>
  <si>
    <t>infrastructure/tracks/track/trackElements/bridges/brigde/states/state/from/@ocpRef</t>
  </si>
  <si>
    <t>infrastructure/tracks/track/trackElements/bridges/brigde/states/state/from/@pos</t>
  </si>
  <si>
    <t>infrastructure/tracks/track/trackElements/bridges/brigde/states/state/from/@absPos</t>
  </si>
  <si>
    <t>infrastructure/tracks/track/trackElements/bridges/brigde/states/state/from/@absPosOffset</t>
  </si>
  <si>
    <t>infrastructure/tracks/track/trackElements/bridges/brigde/states/state/to</t>
  </si>
  <si>
    <t>infrastructure/tracks/track/trackElements/bridges/brigde/states/state/to/geoCoord</t>
  </si>
  <si>
    <t>infrastructure/tracks/track/trackElements/bridges/brigde/states/state/to/</t>
  </si>
  <si>
    <t>infrastructure/tracks/track/trackElements/bridges/brigde/states/state/to/geoCoord/@coord</t>
  </si>
  <si>
    <t>infrastructure/tracks/track/trackElements/bridges/brigde/states/state/to/geoCoord/@extraHeight</t>
  </si>
  <si>
    <t>infrastructure/tracks/track/trackElements/bridges/brigde/states/state/to/geoCoord/@epsgCode</t>
  </si>
  <si>
    <t>infrastructure/tracks/track/trackElements/bridges/brigde/states/state/to/geoCoord/@heightEpsgCode</t>
  </si>
  <si>
    <t>infrastructure/tracks/track/trackElements/bridges/brigde/states/state/to/@ocpRef</t>
  </si>
  <si>
    <t>infrastructure/tracks/track/trackElements/bridges/brigde/states/state/to/@pos</t>
  </si>
  <si>
    <t>infrastructure/tracks/track/trackElements/bridges/brigde/states/state/to/@absPos</t>
  </si>
  <si>
    <t>infrastructure/tracks/track/trackElements/bridges/brigde/states/state/to/@absPosOffset</t>
  </si>
  <si>
    <t>infrastructure/tracks/track/trackElements/bridges/brigde/@length</t>
  </si>
  <si>
    <t>infrastructure/tracks/track/trackElements/bridges/brigde/@dir</t>
  </si>
  <si>
    <t>infrastructure/tracks/track/trackElements/bridges/brigde/@kind</t>
  </si>
  <si>
    <t>infrastructure/tracks/track/trackElements/bridges/brigde/@meterload</t>
  </si>
  <si>
    <t>infrastructure/tracks/track/trackElements/bridges/brigde/crossedElements</t>
  </si>
  <si>
    <t>infrastructure/tracks/track/trackElements/bridges/brigde/crossedElements/crossedElement</t>
  </si>
  <si>
    <t>infrastructure/tracks/track/trackElements/bridges/brigde/crossedElements/</t>
  </si>
  <si>
    <t>infrastructure/tracks/track/trackElements/bridges/brigde/crossedElements/crossedElement/additionalName</t>
  </si>
  <si>
    <t>infrastructure/tracks/track/trackElements/bridges/brigde/crossedElements/crossedElement/</t>
  </si>
  <si>
    <t>infrastructure/tracks/track/trackElements/bridges/brigde/crossedElements/crossedElement/additionalName/@name</t>
  </si>
  <si>
    <t>infrastructure/tracks/track/trackElements/bridges/brigde/crossedElements/crossedElement/additionalName/@description</t>
  </si>
  <si>
    <t>infrastructure/tracks/track/trackElements/bridges/brigde/crossedElements/crossedElement/additionalName/@xml:lang</t>
  </si>
  <si>
    <t>infrastructure/tracks/track/trackElements/bridges/brigde/crossedElements/crossedElement/additionalName/@xs:anyAttribute</t>
  </si>
  <si>
    <t>infrastructure/tracks/track/trackElements/bridges/brigde/crossedElements/crossedElement/xs:any</t>
  </si>
  <si>
    <t>infrastructure/tracks/track/trackElements/bridges/brigde/crossedElements/crossedElement/@id</t>
  </si>
  <si>
    <t>infrastructure/tracks/track/trackElements/bridges/brigde/crossedElements/crossedElement/@code</t>
  </si>
  <si>
    <t>infrastructure/tracks/track/trackElements/bridges/brigde/crossedElements/crossedElement/@name</t>
  </si>
  <si>
    <t>infrastructure/tracks/track/trackElements/bridges/brigde/crossedElements/crossedElement/@description</t>
  </si>
  <si>
    <t>infrastructure/tracks/track/trackElements/bridges/brigde/crossedElements/crossedElement/@xml:lang</t>
  </si>
  <si>
    <t>infrastructure/tracks/track/trackElements/bridges/brigde/crossedElements/crossedElement/@xs:anyAttribute</t>
  </si>
  <si>
    <t>infrastructure/tracks/track/trackElements/bridges/brigde/crossedElements/crossedElement/@type</t>
  </si>
  <si>
    <t>infrastructure/tracks/track/trackElements/bridges/brigde/crossedElements/crossedElement/@pos</t>
  </si>
  <si>
    <t>infrastructure/tracks/track/trackElements/levelCrossings</t>
  </si>
  <si>
    <t>infrastructure/tracks/track/trackElements/levelCrossings/levelCrossing</t>
  </si>
  <si>
    <t>infrastructure/tracks/track/trackElements/levelCrossings/levelCrossing/additionalName</t>
  </si>
  <si>
    <t>infrastructure/tracks/track/trackElements/levelCrossings/levelCrossing/additionalName/@name</t>
  </si>
  <si>
    <t>infrastructure/tracks/track/trackElements/levelCrossings/levelCrossing/additionalName/@description</t>
  </si>
  <si>
    <t>infrastructure/tracks/track/trackElements/levelCrossings/levelCrossing/additionalName/@xml:lang</t>
  </si>
  <si>
    <t>infrastructure/tracks/track/trackElements/levelCrossings/levelCrossing/additionalName/@xs:anyAttribute</t>
  </si>
  <si>
    <t>infrastructure/tracks/track/trackElements/levelCrossings/levelCrossing/xs:any</t>
  </si>
  <si>
    <t>infrastructure/tracks/track/trackElements/levelCrossings/levelCrossing/@id</t>
  </si>
  <si>
    <t>infrastructure/tracks/track/trackElements/levelCrossings/levelCrossing/@code</t>
  </si>
  <si>
    <t>infrastructure/tracks/track/trackElements/levelCrossings/levelCrossing/@name</t>
  </si>
  <si>
    <t>infrastructure/tracks/track/trackElements/levelCrossings/levelCrossing/@description</t>
  </si>
  <si>
    <t>infrastructure/tracks/track/trackElements/levelCrossings/levelCrossing/@xml:lang</t>
  </si>
  <si>
    <t>infrastructure/tracks/track/trackElements/levelCrossings/levelCrossing/@xs:anyAttribute</t>
  </si>
  <si>
    <t>infrastructure/tracks/track/trackElements/levelCrossings/levelCrossing/geoCoord</t>
  </si>
  <si>
    <t>infrastructure/tracks/track/trackElements/levelCrossings/levelCrossing/geoCoord/@coord</t>
  </si>
  <si>
    <t>infrastructure/tracks/track/trackElements/levelCrossings/levelCrossing/geoCoord/@extraHeight</t>
  </si>
  <si>
    <t>infrastructure/tracks/track/trackElements/levelCrossings/levelCrossing/geoCoord/@epsgCode</t>
  </si>
  <si>
    <t>infrastructure/tracks/track/trackElements/levelCrossings/levelCrossing/geoCoord/@heightEpsgCode</t>
  </si>
  <si>
    <t>infrastructure/tracks/track/trackElements/levelCrossings/levelCrossing/@pos</t>
  </si>
  <si>
    <t>infrastructure/tracks/track/trackElements/levelCrossings/levelCrossing/@absPos</t>
  </si>
  <si>
    <t>infrastructure/tracks/track/trackElements/levelCrossings/levelCrossing/@absPosOffset</t>
  </si>
  <si>
    <t>infrastructure/tracks/track/trackElements/levelCrossings/levelCrossing/states</t>
  </si>
  <si>
    <t>infrastructure/tracks/track/trackElements/levelCrossings/levelCrossing/states/state</t>
  </si>
  <si>
    <t>infrastructure/tracks/track/trackElements/levelCrossings/levelCrossing/states/state/xs:any</t>
  </si>
  <si>
    <t>infrastructure/tracks/track/trackElements/levelCrossings/levelCrossing/states/state/</t>
  </si>
  <si>
    <t>infrastructure/tracks/track/trackElements/levelCrossings/levelCrossing/states/state/@disabled</t>
  </si>
  <si>
    <t>infrastructure/tracks/track/trackElements/levelCrossings/levelCrossing/states/state/@status</t>
  </si>
  <si>
    <t>infrastructure/tracks/track/trackElements/levelCrossings/levelCrossing/states/state/@operatingPeriodRef</t>
  </si>
  <si>
    <t>infrastructure/tracks/track/trackElements/levelCrossings/levelCrossing/states/state/@startTime</t>
  </si>
  <si>
    <t>infrastructure/tracks/track/trackElements/levelCrossings/levelCrossing/states/state/@endTime</t>
  </si>
  <si>
    <t>infrastructure/tracks/track/trackElements/levelCrossings/levelCrossing/states/state/@endDayOffset</t>
  </si>
  <si>
    <t>infrastructure/tracks/track/trackElements/levelCrossings/levelCrossing/states/state/@remarks</t>
  </si>
  <si>
    <t>infrastructure/tracks/track/trackElements/levelCrossings/levelCrossing/states/state/@xs:anyAttribute</t>
  </si>
  <si>
    <t>infrastructure/tracks/track/trackElements/levelCrossings/levelCrossing/@dir</t>
  </si>
  <si>
    <t>infrastructure/tracks/track/trackElements/levelCrossings/levelCrossing/@length</t>
  </si>
  <si>
    <t>infrastructure/tracks/track/trackElements/levelCrossings/levelCrossing/@angle</t>
  </si>
  <si>
    <t>angle</t>
  </si>
  <si>
    <t>xs:decimal(xs:fractionDigits=3, xs:totalDigits=6, xs:minExclusive=0, xs:maxInclusive=90)</t>
  </si>
  <si>
    <t>infrastructure/tracks/track/trackElements/levelCrossings/levelCrossing/@protection</t>
  </si>
  <si>
    <t>infrastructure/tracks/track/trackElements/levelCrossings/levelCrossing/@ocpStationRef</t>
  </si>
  <si>
    <t>infrastructure/tracks/track/trackElements/levelCrossings/levelCrossing/@controllerRef</t>
  </si>
  <si>
    <t>infrastructure/tracks/track/trackElements/levelCrossings/levelCrossing/crossedElements</t>
  </si>
  <si>
    <t>infrastructure/tracks/track/trackElements/levelCrossings/levelCrossing/crossedElements/crossedElement</t>
  </si>
  <si>
    <t>infrastructure/tracks/track/trackElements/levelCrossings/levelCrossing/crossedElements/</t>
  </si>
  <si>
    <t>infrastructure/tracks/track/trackElements/levelCrossings/levelCrossing/crossedElements/crossedElement/additionalName</t>
  </si>
  <si>
    <t>infrastructure/tracks/track/trackElements/levelCrossings/levelCrossing/crossedElements/crossedElement/</t>
  </si>
  <si>
    <t>infrastructure/tracks/track/trackElements/levelCrossings/levelCrossing/crossedElements/crossedElement/additionalName/@name</t>
  </si>
  <si>
    <t>infrastructure/tracks/track/trackElements/levelCrossings/levelCrossing/crossedElements/crossedElement/additionalName/@description</t>
  </si>
  <si>
    <t>infrastructure/tracks/track/trackElements/levelCrossings/levelCrossing/crossedElements/crossedElement/additionalName/@xml:lang</t>
  </si>
  <si>
    <t>infrastructure/tracks/track/trackElements/levelCrossings/levelCrossing/crossedElements/crossedElement/additionalName/@xs:anyAttribute</t>
  </si>
  <si>
    <t>infrastructure/tracks/track/trackElements/levelCrossings/levelCrossing/crossedElements/crossedElement/xs:any</t>
  </si>
  <si>
    <t>infrastructure/tracks/track/trackElements/levelCrossings/levelCrossing/crossedElements/crossedElement/@id</t>
  </si>
  <si>
    <t>infrastructure/tracks/track/trackElements/levelCrossings/levelCrossing/crossedElements/crossedElement/@code</t>
  </si>
  <si>
    <t>infrastructure/tracks/track/trackElements/levelCrossings/levelCrossing/crossedElements/crossedElement/@name</t>
  </si>
  <si>
    <t>infrastructure/tracks/track/trackElements/levelCrossings/levelCrossing/crossedElements/crossedElement/@description</t>
  </si>
  <si>
    <t>infrastructure/tracks/track/trackElements/levelCrossings/levelCrossing/crossedElements/crossedElement/@xml:lang</t>
  </si>
  <si>
    <t>infrastructure/tracks/track/trackElements/levelCrossings/levelCrossing/crossedElements/crossedElement/@xs:anyAttribute</t>
  </si>
  <si>
    <t>infrastructure/tracks/track/trackElements/levelCrossings/levelCrossing/crossedElements/crossedElement/@type</t>
  </si>
  <si>
    <t>infrastructure/tracks/track/trackElements/levelCrossings/levelCrossing/crossedElements/crossedElement/@pos</t>
  </si>
  <si>
    <t>infrastructure/tracks/track/trackElements/ownerChanges</t>
  </si>
  <si>
    <t>ownerChanges</t>
  </si>
  <si>
    <t>infrastructure/tracks/track/trackElements/ownerChanges/ownerChange</t>
  </si>
  <si>
    <t>infrastructure/tracks/track/trackElements/ownerChanges/</t>
  </si>
  <si>
    <t>ownerChange</t>
  </si>
  <si>
    <t>infrastructure/tracks/track/trackElements/ownerChanges/ownerChange/additionalName</t>
  </si>
  <si>
    <t>infrastructure/tracks/track/trackElements/ownerChanges/ownerChange/</t>
  </si>
  <si>
    <t>infrastructure/tracks/track/trackElements/ownerChanges/ownerChange/additionalName/@name</t>
  </si>
  <si>
    <t>infrastructure/tracks/track/trackElements/ownerChanges/ownerChange/additionalName/@description</t>
  </si>
  <si>
    <t>infrastructure/tracks/track/trackElements/ownerChanges/ownerChange/additionalName/@xml:lang</t>
  </si>
  <si>
    <t>infrastructure/tracks/track/trackElements/ownerChanges/ownerChange/additionalName/@xs:anyAttribute</t>
  </si>
  <si>
    <t>infrastructure/tracks/track/trackElements/ownerChanges/ownerChange/xs:any</t>
  </si>
  <si>
    <t>infrastructure/tracks/track/trackElements/ownerChanges/ownerChange/@id</t>
  </si>
  <si>
    <t>infrastructure/tracks/track/trackElements/ownerChanges/ownerChange/@code</t>
  </si>
  <si>
    <t>infrastructure/tracks/track/trackElements/ownerChanges/ownerChange/@name</t>
  </si>
  <si>
    <t>infrastructure/tracks/track/trackElements/ownerChanges/ownerChange/@description</t>
  </si>
  <si>
    <t>infrastructure/tracks/track/trackElements/ownerChanges/ownerChange/@xml:lang</t>
  </si>
  <si>
    <t>infrastructure/tracks/track/trackElements/ownerChanges/ownerChange/@xs:anyAttribute</t>
  </si>
  <si>
    <t>infrastructure/tracks/track/trackElements/ownerChanges/ownerChange/geoCoord</t>
  </si>
  <si>
    <t>infrastructure/tracks/track/trackElements/ownerChanges/ownerChange/geoCoord/@coord</t>
  </si>
  <si>
    <t>infrastructure/tracks/track/trackElements/ownerChanges/ownerChange/geoCoord/@extraHeight</t>
  </si>
  <si>
    <t>infrastructure/tracks/track/trackElements/ownerChanges/ownerChange/geoCoord/@epsgCode</t>
  </si>
  <si>
    <t>infrastructure/tracks/track/trackElements/ownerChanges/ownerChange/geoCoord/@heightEpsgCode</t>
  </si>
  <si>
    <t>infrastructure/tracks/track/trackElements/ownerChanges/ownerChange/@pos</t>
  </si>
  <si>
    <t>infrastructure/tracks/track/trackElements/ownerChanges/ownerChange/@absPos</t>
  </si>
  <si>
    <t>infrastructure/tracks/track/trackElements/ownerChanges/ownerChange/@absPosOffset</t>
  </si>
  <si>
    <t>infrastructure/tracks/track/trackElements/ownerChanges/ownerChange/states</t>
  </si>
  <si>
    <t>infrastructure/tracks/track/trackElements/ownerChanges/ownerChange/states/state</t>
  </si>
  <si>
    <t>infrastructure/tracks/track/trackElements/ownerChanges/ownerChange/states/</t>
  </si>
  <si>
    <t>infrastructure/tracks/track/trackElements/ownerChanges/ownerChange/states/state/xs:any</t>
  </si>
  <si>
    <t>infrastructure/tracks/track/trackElements/ownerChanges/ownerChange/states/state/</t>
  </si>
  <si>
    <t>infrastructure/tracks/track/trackElements/ownerChanges/ownerChange/states/state/@disabled</t>
  </si>
  <si>
    <t>infrastructure/tracks/track/trackElements/ownerChanges/ownerChange/states/state/@status</t>
  </si>
  <si>
    <t>infrastructure/tracks/track/trackElements/ownerChanges/ownerChange/states/state/@operatingPeriodRef</t>
  </si>
  <si>
    <t>infrastructure/tracks/track/trackElements/ownerChanges/ownerChange/states/state/@startTime</t>
  </si>
  <si>
    <t>infrastructure/tracks/track/trackElements/ownerChanges/ownerChange/states/state/@endTime</t>
  </si>
  <si>
    <t>infrastructure/tracks/track/trackElements/ownerChanges/ownerChange/states/state/@endDayOffset</t>
  </si>
  <si>
    <t>infrastructure/tracks/track/trackElements/ownerChanges/ownerChange/states/state/@remarks</t>
  </si>
  <si>
    <t>infrastructure/tracks/track/trackElements/ownerChanges/ownerChange/states/state/@xs:anyAttribute</t>
  </si>
  <si>
    <t>infrastructure/tracks/track/trackElements/ownerChanges/ownerChange/@dir</t>
  </si>
  <si>
    <t>infrastructure/tracks/track/trackElements/ownerChanges/ownerChange/@ownerName</t>
  </si>
  <si>
    <t>infrastructure/tracks/track/trackElements/ownerChanges/ownerChange/@uic-no</t>
  </si>
  <si>
    <t>infrastructure/tracks/track/trackElements/ownerChanges/ownerChange/@infrastructureManagerRef</t>
  </si>
  <si>
    <t>infrastructure/tracks/track/trackElements/operationModeChanges</t>
  </si>
  <si>
    <t>operationModeChanges</t>
  </si>
  <si>
    <t>infrastructure/tracks/track/trackElements/operationModeChanges/operationModeChange</t>
  </si>
  <si>
    <t>infrastructure/tracks/track/trackElements/operationModeChanges/</t>
  </si>
  <si>
    <t>operationModeChange</t>
  </si>
  <si>
    <t>infrastructure/tracks/track/trackElements/operationModeChanges/operationModeChange/additionalName</t>
  </si>
  <si>
    <t>infrastructure/tracks/track/trackElements/operationModeChanges/operationModeChange/</t>
  </si>
  <si>
    <t>infrastructure/tracks/track/trackElements/operationModeChanges/operationModeChange/additionalName/@name</t>
  </si>
  <si>
    <t>infrastructure/tracks/track/trackElements/operationModeChanges/operationModeChange/additionalName/@description</t>
  </si>
  <si>
    <t>infrastructure/tracks/track/trackElements/operationModeChanges/operationModeChange/additionalName/@xml:lang</t>
  </si>
  <si>
    <t>infrastructure/tracks/track/trackElements/operationModeChanges/operationModeChange/additionalName/@xs:anyAttribute</t>
  </si>
  <si>
    <t>infrastructure/tracks/track/trackElements/operationModeChanges/operationModeChange/xs:any</t>
  </si>
  <si>
    <t>infrastructure/tracks/track/trackElements/operationModeChanges/operationModeChange/@id</t>
  </si>
  <si>
    <t>infrastructure/tracks/track/trackElements/operationModeChanges/operationModeChange/@code</t>
  </si>
  <si>
    <t>infrastructure/tracks/track/trackElements/operationModeChanges/operationModeChange/@name</t>
  </si>
  <si>
    <t>infrastructure/tracks/track/trackElements/operationModeChanges/operationModeChange/@description</t>
  </si>
  <si>
    <t>infrastructure/tracks/track/trackElements/operationModeChanges/operationModeChange/@xml:lang</t>
  </si>
  <si>
    <t>infrastructure/tracks/track/trackElements/operationModeChanges/operationModeChange/@xs:anyAttribute</t>
  </si>
  <si>
    <t>infrastructure/tracks/track/trackElements/operationModeChanges/operationModeChange/geoCoord</t>
  </si>
  <si>
    <t>infrastructure/tracks/track/trackElements/operationModeChanges/operationModeChange/geoCoord/@coord</t>
  </si>
  <si>
    <t>infrastructure/tracks/track/trackElements/operationModeChanges/operationModeChange/geoCoord/@extraHeight</t>
  </si>
  <si>
    <t>infrastructure/tracks/track/trackElements/operationModeChanges/operationModeChange/geoCoord/@epsgCode</t>
  </si>
  <si>
    <t>infrastructure/tracks/track/trackElements/operationModeChanges/operationModeChange/geoCoord/@heightEpsgCode</t>
  </si>
  <si>
    <t>infrastructure/tracks/track/trackElements/operationModeChanges/operationModeChange/@pos</t>
  </si>
  <si>
    <t>infrastructure/tracks/track/trackElements/operationModeChanges/operationModeChange/@absPos</t>
  </si>
  <si>
    <t>infrastructure/tracks/track/trackElements/operationModeChanges/operationModeChange/@absPosOffset</t>
  </si>
  <si>
    <t>infrastructure/tracks/track/trackElements/operationModeChanges/operationModeChange/states</t>
  </si>
  <si>
    <t>infrastructure/tracks/track/trackElements/operationModeChanges/operationModeChange/states/state</t>
  </si>
  <si>
    <t>infrastructure/tracks/track/trackElements/operationModeChanges/operationModeChange/states/</t>
  </si>
  <si>
    <t>infrastructure/tracks/track/trackElements/operationModeChanges/operationModeChange/states/state/xs:any</t>
  </si>
  <si>
    <t>infrastructure/tracks/track/trackElements/operationModeChanges/operationModeChange/states/state/</t>
  </si>
  <si>
    <t>infrastructure/tracks/track/trackElements/operationModeChanges/operationModeChange/states/state/@disabled</t>
  </si>
  <si>
    <t>infrastructure/tracks/track/trackElements/operationModeChanges/operationModeChange/states/state/@status</t>
  </si>
  <si>
    <t>infrastructure/tracks/track/trackElements/operationModeChanges/operationModeChange/states/state/@operatingPeriodRef</t>
  </si>
  <si>
    <t>infrastructure/tracks/track/trackElements/operationModeChanges/operationModeChange/states/state/@startTime</t>
  </si>
  <si>
    <t>infrastructure/tracks/track/trackElements/operationModeChanges/operationModeChange/states/state/@endTime</t>
  </si>
  <si>
    <t>infrastructure/tracks/track/trackElements/operationModeChanges/operationModeChange/states/state/@endDayOffset</t>
  </si>
  <si>
    <t>infrastructure/tracks/track/trackElements/operationModeChanges/operationModeChange/states/state/@remarks</t>
  </si>
  <si>
    <t>infrastructure/tracks/track/trackElements/operationModeChanges/operationModeChange/states/state/@xs:anyAttribute</t>
  </si>
  <si>
    <t>infrastructure/tracks/track/trackElements/operationModeChanges/operationModeChange/@dir</t>
  </si>
  <si>
    <t>infrastructure/tracks/track/trackElements/operationModeChanges/operationModeChange/@modeLegislative</t>
  </si>
  <si>
    <t>infrastructure/tracks/track/trackElements/operationModeChanges/operationModeChange/@modeExecutive</t>
  </si>
  <si>
    <t>infrastructure/tracks/track/trackElements/operationModeChanges/operationModeChange/@clearanceManaging</t>
  </si>
  <si>
    <t>infrastructure/tracks/track/trackElements/trainProtectionChanges</t>
  </si>
  <si>
    <t>infrastructure/tracks/track/trackElements/trainProtectionChanges/trainProtectionChange</t>
  </si>
  <si>
    <t>infrastructure/tracks/track/trackElements/trainProtectionChanges/trainProtectionChange/additionalName</t>
  </si>
  <si>
    <t>infrastructure/tracks/track/trackElements/trainProtectionChanges/trainProtectionChange/additionalName/@name</t>
  </si>
  <si>
    <t>infrastructure/tracks/track/trackElements/trainProtectionChanges/trainProtectionChange/additionalName/@description</t>
  </si>
  <si>
    <t>infrastructure/tracks/track/trackElements/trainProtectionChanges/trainProtectionChange/additionalName/@xml:lang</t>
  </si>
  <si>
    <t>infrastructure/tracks/track/trackElements/trainProtectionChanges/trainProtectionChange/additionalName/@xs:anyAttribute</t>
  </si>
  <si>
    <t>infrastructure/tracks/track/trackElements/trainProtectionChanges/trainProtectionChange/xs:any</t>
  </si>
  <si>
    <t>infrastructure/tracks/track/trackElements/trainProtectionChanges/trainProtectionChange/@id</t>
  </si>
  <si>
    <t>infrastructure/tracks/track/trackElements/trainProtectionChanges/trainProtectionChange/@code</t>
  </si>
  <si>
    <t>infrastructure/tracks/track/trackElements/trainProtectionChanges/trainProtectionChange/@name</t>
  </si>
  <si>
    <t>infrastructure/tracks/track/trackElements/trainProtectionChanges/trainProtectionChange/@description</t>
  </si>
  <si>
    <t>infrastructure/tracks/track/trackElements/trainProtectionChanges/trainProtectionChange/@xml:lang</t>
  </si>
  <si>
    <t>infrastructure/tracks/track/trackElements/trainProtectionChanges/trainProtectionChange/@xs:anyAttribute</t>
  </si>
  <si>
    <t>infrastructure/tracks/track/trackElements/trainProtectionChanges/trainProtectionChange/geoCoord</t>
  </si>
  <si>
    <t>infrastructure/tracks/track/trackElements/trainProtectionChanges/trainProtectionChange/geoCoord/@coord</t>
  </si>
  <si>
    <t>infrastructure/tracks/track/trackElements/trainProtectionChanges/trainProtectionChange/geoCoord/@extraHeight</t>
  </si>
  <si>
    <t>infrastructure/tracks/track/trackElements/trainProtectionChanges/trainProtectionChange/geoCoord/@epsgCode</t>
  </si>
  <si>
    <t>infrastructure/tracks/track/trackElements/trainProtectionChanges/trainProtectionChange/geoCoord/@heightEpsgCode</t>
  </si>
  <si>
    <t>infrastructure/tracks/track/trackElements/trainProtectionChanges/trainProtectionChange/@pos</t>
  </si>
  <si>
    <t>infrastructure/tracks/track/trackElements/trainProtectionChanges/trainProtectionChange/@absPos</t>
  </si>
  <si>
    <t>infrastructure/tracks/track/trackElements/trainProtectionChanges/trainProtectionChange/@absPosOffset</t>
  </si>
  <si>
    <t>infrastructure/tracks/track/trackElements/trainProtectionChanges/trainProtectionChange/states</t>
  </si>
  <si>
    <t>infrastructure/tracks/track/trackElements/trainProtectionChanges/trainProtectionChange/states/state</t>
  </si>
  <si>
    <t>infrastructure/tracks/track/trackElements/trainProtectionChanges/trainProtectionChange/states/state/xs:any</t>
  </si>
  <si>
    <t>infrastructure/tracks/track/trackElements/trainProtectionChanges/trainProtectionChange/states/state/</t>
  </si>
  <si>
    <t>infrastructure/tracks/track/trackElements/trainProtectionChanges/trainProtectionChange/states/state/@disabled</t>
  </si>
  <si>
    <t>infrastructure/tracks/track/trackElements/trainProtectionChanges/trainProtectionChange/states/state/@status</t>
  </si>
  <si>
    <t>infrastructure/tracks/track/trackElements/trainProtectionChanges/trainProtectionChange/states/state/@operatingPeriodRef</t>
  </si>
  <si>
    <t>infrastructure/tracks/track/trackElements/trainProtectionChanges/trainProtectionChange/states/state/@startTime</t>
  </si>
  <si>
    <t>infrastructure/tracks/track/trackElements/trainProtectionChanges/trainProtectionChange/states/state/@endTime</t>
  </si>
  <si>
    <t>infrastructure/tracks/track/trackElements/trainProtectionChanges/trainProtectionChange/states/state/@endDayOffset</t>
  </si>
  <si>
    <t>infrastructure/tracks/track/trackElements/trainProtectionChanges/trainProtectionChange/states/state/@remarks</t>
  </si>
  <si>
    <t>infrastructure/tracks/track/trackElements/trainProtectionChanges/trainProtectionChange/states/state/@xs:anyAttribute</t>
  </si>
  <si>
    <t>infrastructure/tracks/track/trackElements/trainProtectionChanges/trainProtectionChange/@dir</t>
  </si>
  <si>
    <t>infrastructure/tracks/track/trackElements/trainProtectionChanges/trainProtectionChange/@monitoring</t>
  </si>
  <si>
    <t>infrastructure/tracks/track/trackElements/trainProtectionChanges/trainProtectionChange/@medium</t>
  </si>
  <si>
    <t>infrastructure/tracks/track/trackElements/electrificationChanges</t>
  </si>
  <si>
    <t>infrastructure/tracks/track/trackElements/electrificationChanges/electrificationChange</t>
  </si>
  <si>
    <t>infrastructure/tracks/track/trackElements/electrificationChanges/electrificationChange/additionalName</t>
  </si>
  <si>
    <t>infrastructure/tracks/track/trackElements/electrificationChanges/electrificationChange/additionalName/@name</t>
  </si>
  <si>
    <t>infrastructure/tracks/track/trackElements/electrificationChanges/electrificationChange/additionalName/@description</t>
  </si>
  <si>
    <t>infrastructure/tracks/track/trackElements/electrificationChanges/electrificationChange/additionalName/@xml:lang</t>
  </si>
  <si>
    <t>infrastructure/tracks/track/trackElements/electrificationChanges/electrificationChange/additionalName/@xs:anyAttribute</t>
  </si>
  <si>
    <t>infrastructure/tracks/track/trackElements/electrificationChanges/electrificationChange/xs:any</t>
  </si>
  <si>
    <t>infrastructure/tracks/track/trackElements/electrificationChanges/electrificationChange/@id</t>
  </si>
  <si>
    <t>infrastructure/tracks/track/trackElements/electrificationChanges/electrificationChange/@code</t>
  </si>
  <si>
    <t>infrastructure/tracks/track/trackElements/electrificationChanges/electrificationChange/@name</t>
  </si>
  <si>
    <t>infrastructure/tracks/track/trackElements/electrificationChanges/electrificationChange/@description</t>
  </si>
  <si>
    <t>infrastructure/tracks/track/trackElements/electrificationChanges/electrificationChange/@xml:lang</t>
  </si>
  <si>
    <t>infrastructure/tracks/track/trackElements/electrificationChanges/electrificationChange/@xs:anyAttribute</t>
  </si>
  <si>
    <t>infrastructure/tracks/track/trackElements/electrificationChanges/electrificationChange/geoCoord</t>
  </si>
  <si>
    <t>infrastructure/tracks/track/trackElements/electrificationChanges/electrificationChange/geoCoord/@coord</t>
  </si>
  <si>
    <t>infrastructure/tracks/track/trackElements/electrificationChanges/electrificationChange/geoCoord/@extraHeight</t>
  </si>
  <si>
    <t>infrastructure/tracks/track/trackElements/electrificationChanges/electrificationChange/geoCoord/@epsgCode</t>
  </si>
  <si>
    <t>infrastructure/tracks/track/trackElements/electrificationChanges/electrificationChange/geoCoord/@heightEpsgCode</t>
  </si>
  <si>
    <t>infrastructure/tracks/track/trackElements/electrificationChanges/electrificationChange/@pos</t>
  </si>
  <si>
    <t>infrastructure/tracks/track/trackElements/electrificationChanges/electrificationChange/@absPos</t>
  </si>
  <si>
    <t>infrastructure/tracks/track/trackElements/electrificationChanges/electrificationChange/@absPosOffset</t>
  </si>
  <si>
    <t>infrastructure/tracks/track/trackElements/electrificationChanges/electrificationChange/states</t>
  </si>
  <si>
    <t>infrastructure/tracks/track/trackElements/electrificationChanges/electrificationChange/states/state</t>
  </si>
  <si>
    <t>infrastructure/tracks/track/trackElements/electrificationChanges/electrificationChange/states/state/xs:any</t>
  </si>
  <si>
    <t>infrastructure/tracks/track/trackElements/electrificationChanges/electrificationChange/states/state/@disabled</t>
  </si>
  <si>
    <t>infrastructure/tracks/track/trackElements/electrificationChanges/electrificationChange/states/state/@status</t>
  </si>
  <si>
    <t>infrastructure/tracks/track/trackElements/electrificationChanges/electrificationChange/states/state/@operatingPeriodRef</t>
  </si>
  <si>
    <t>infrastructure/tracks/track/trackElements/electrificationChanges/electrificationChange/states/state/@startTime</t>
  </si>
  <si>
    <t>infrastructure/tracks/track/trackElements/electrificationChanges/electrificationChange/states/state/@endTime</t>
  </si>
  <si>
    <t>infrastructure/tracks/track/trackElements/electrificationChanges/electrificationChange/states/state/@endDayOffset</t>
  </si>
  <si>
    <t>infrastructure/tracks/track/trackElements/electrificationChanges/electrificationChange/states/state/@remarks</t>
  </si>
  <si>
    <t>infrastructure/tracks/track/trackElements/electrificationChanges/electrificationChange/states/state/@xs:anyAttribute</t>
  </si>
  <si>
    <t>infrastructure/tracks/track/trackElements/electrificationChanges/electrificationChange/@dir</t>
  </si>
  <si>
    <t>infrastructure/tracks/track/trackElements/electrificationChanges/electrificationChange/maxTrainCurrent</t>
  </si>
  <si>
    <t>infrastructure/tracks/track/trackElements/electrificationChanges/electrificationChange/maxTrainCurrent/@maxCurrent</t>
  </si>
  <si>
    <t>infrastructure/tracks/track/trackElements/electrificationChanges/electrificationChange/maxTrainCurrent/@type</t>
  </si>
  <si>
    <t>infrastructure/tracks/track/trackElements/electrificationChanges/electrificationChange/maxTrainCurrent/@validFor</t>
  </si>
  <si>
    <t>infrastructure/tracks/track/trackElements/electrificationChanges/electrificationChange/maxTrainCurrent/@xs:anyAttribute</t>
  </si>
  <si>
    <t>infrastructure/tracks/track/trackElements/electrificationChanges/electrificationChange/@type</t>
  </si>
  <si>
    <t>infrastructure/tracks/track/trackElements/electrificationChanges/electrificationChange/@voltage</t>
  </si>
  <si>
    <t>infrastructure/tracks/track/trackElements/electrificationChanges/electrificationChange/@frequency</t>
  </si>
  <si>
    <t>infrastructure/tracks/track/trackElements/electrificationChanges/electrificationChange/@vMax</t>
  </si>
  <si>
    <t>infrastructure/tracks/track/trackElements/electrificationChanges/electrificationChange/@isolatedSection</t>
  </si>
  <si>
    <t>isolatedSection</t>
  </si>
  <si>
    <t>infrastructure/tracks/track/trackElements/powerTransmissionChanges</t>
  </si>
  <si>
    <t>powerTransmissionChanges</t>
  </si>
  <si>
    <t>infrastructure/tracks/track/trackElements/powerTransmissionChanges/powerTransmissionChange</t>
  </si>
  <si>
    <t>infrastructure/tracks/track/trackElements/powerTransmissionChanges/</t>
  </si>
  <si>
    <t>powerTransmissionChange</t>
  </si>
  <si>
    <t>infrastructure/tracks/track/trackElements/powerTransmissionChanges/powerTransmissionChange/additionalName</t>
  </si>
  <si>
    <t>infrastructure/tracks/track/trackElements/powerTransmissionChanges/powerTransmissionChange/</t>
  </si>
  <si>
    <t>infrastructure/tracks/track/trackElements/powerTransmissionChanges/powerTransmissionChange/additionalName/@name</t>
  </si>
  <si>
    <t>infrastructure/tracks/track/trackElements/powerTransmissionChanges/powerTransmissionChange/additionalName/@description</t>
  </si>
  <si>
    <t>infrastructure/tracks/track/trackElements/powerTransmissionChanges/powerTransmissionChange/additionalName/@xml:lang</t>
  </si>
  <si>
    <t>infrastructure/tracks/track/trackElements/powerTransmissionChanges/powerTransmissionChange/additionalName/@xs:anyAttribute</t>
  </si>
  <si>
    <t>infrastructure/tracks/track/trackElements/powerTransmissionChanges/powerTransmissionChange/xs:any</t>
  </si>
  <si>
    <t>infrastructure/tracks/track/trackElements/powerTransmissionChanges/powerTransmissionChange/@id</t>
  </si>
  <si>
    <t>infrastructure/tracks/track/trackElements/powerTransmissionChanges/powerTransmissionChange/@code</t>
  </si>
  <si>
    <t>infrastructure/tracks/track/trackElements/powerTransmissionChanges/powerTransmissionChange/@name</t>
  </si>
  <si>
    <t>infrastructure/tracks/track/trackElements/powerTransmissionChanges/powerTransmissionChange/@description</t>
  </si>
  <si>
    <t>infrastructure/tracks/track/trackElements/powerTransmissionChanges/powerTransmissionChange/@xml:lang</t>
  </si>
  <si>
    <t>infrastructure/tracks/track/trackElements/powerTransmissionChanges/powerTransmissionChange/@xs:anyAttribute</t>
  </si>
  <si>
    <t>infrastructure/tracks/track/trackElements/powerTransmissionChanges/powerTransmissionChange/geoCoord</t>
  </si>
  <si>
    <t>infrastructure/tracks/track/trackElements/powerTransmissionChanges/powerTransmissionChange/geoCoord/@coord</t>
  </si>
  <si>
    <t>infrastructure/tracks/track/trackElements/powerTransmissionChanges/powerTransmissionChange/geoCoord/@extraHeight</t>
  </si>
  <si>
    <t>infrastructure/tracks/track/trackElements/powerTransmissionChanges/powerTransmissionChange/geoCoord/@epsgCode</t>
  </si>
  <si>
    <t>infrastructure/tracks/track/trackElements/powerTransmissionChanges/powerTransmissionChange/geoCoord/@heightEpsgCode</t>
  </si>
  <si>
    <t>infrastructure/tracks/track/trackElements/powerTransmissionChanges/powerTransmissionChange/@pos</t>
  </si>
  <si>
    <t>infrastructure/tracks/track/trackElements/powerTransmissionChanges/powerTransmissionChange/@absPos</t>
  </si>
  <si>
    <t>infrastructure/tracks/track/trackElements/powerTransmissionChanges/powerTransmissionChange/@absPosOffset</t>
  </si>
  <si>
    <t>infrastructure/tracks/track/trackElements/powerTransmissionChanges/powerTransmissionChange/states</t>
  </si>
  <si>
    <t>infrastructure/tracks/track/trackElements/powerTransmissionChanges/powerTransmissionChange/states/state</t>
  </si>
  <si>
    <t>infrastructure/tracks/track/trackElements/powerTransmissionChanges/powerTransmissionChange/states/</t>
  </si>
  <si>
    <t>infrastructure/tracks/track/trackElements/powerTransmissionChanges/powerTransmissionChange/states/state/xs:any</t>
  </si>
  <si>
    <t>infrastructure/tracks/track/trackElements/powerTransmissionChanges/powerTransmissionChange/states/state/</t>
  </si>
  <si>
    <t>infrastructure/tracks/track/trackElements/powerTransmissionChanges/powerTransmissionChange/states/state/@disabled</t>
  </si>
  <si>
    <t>infrastructure/tracks/track/trackElements/powerTransmissionChanges/powerTransmissionChange/states/state/@status</t>
  </si>
  <si>
    <t>infrastructure/tracks/track/trackElements/powerTransmissionChanges/powerTransmissionChange/states/state/@operatingPeriodRef</t>
  </si>
  <si>
    <t>infrastructure/tracks/track/trackElements/powerTransmissionChanges/powerTransmissionChange/states/state/@startTime</t>
  </si>
  <si>
    <t>infrastructure/tracks/track/trackElements/powerTransmissionChanges/powerTransmissionChange/states/state/@endTime</t>
  </si>
  <si>
    <t>infrastructure/tracks/track/trackElements/powerTransmissionChanges/powerTransmissionChange/states/state/@endDayOffset</t>
  </si>
  <si>
    <t>infrastructure/tracks/track/trackElements/powerTransmissionChanges/powerTransmissionChange/states/state/@remarks</t>
  </si>
  <si>
    <t>infrastructure/tracks/track/trackElements/powerTransmissionChanges/powerTransmissionChange/states/state/@xs:anyAttribute</t>
  </si>
  <si>
    <t>infrastructure/tracks/track/trackElements/powerTransmissionChanges/powerTransmissionChange/@dir</t>
  </si>
  <si>
    <t>infrastructure/tracks/track/trackElements/powerTransmissionChanges/powerTransmissionChange/@type</t>
  </si>
  <si>
    <t>infrastructure/tracks/track/trackElements/powerTransmissionChanges/powerTransmissionChange/@style</t>
  </si>
  <si>
    <t>infrastructure/tracks/track/trackElements/axleWeightChanges</t>
  </si>
  <si>
    <t>axleWeightChanges</t>
  </si>
  <si>
    <t>infrastructure/tracks/track/trackElements/axleWeightChanges/axleWeightChange</t>
  </si>
  <si>
    <t>infrastructure/tracks/track/trackElements/axleWeightChanges/</t>
  </si>
  <si>
    <t>axleWeightChange</t>
  </si>
  <si>
    <t>infrastructure/tracks/track/trackElements/axleWeightChanges/axleWeightChange/additionalName</t>
  </si>
  <si>
    <t>infrastructure/tracks/track/trackElements/axleWeightChanges/axleWeightChange/</t>
  </si>
  <si>
    <t>infrastructure/tracks/track/trackElements/axleWeightChanges/axleWeightChange/additionalName/@name</t>
  </si>
  <si>
    <t>infrastructure/tracks/track/trackElements/axleWeightChanges/axleWeightChange/additionalName/@description</t>
  </si>
  <si>
    <t>infrastructure/tracks/track/trackElements/axleWeightChanges/axleWeightChange/additionalName/@xml:lang</t>
  </si>
  <si>
    <t>infrastructure/tracks/track/trackElements/axleWeightChanges/axleWeightChange/additionalName/@xs:anyAttribute</t>
  </si>
  <si>
    <t>infrastructure/tracks/track/trackElements/axleWeightChanges/axleWeightChange/xs:any</t>
  </si>
  <si>
    <t>infrastructure/tracks/track/trackElements/axleWeightChanges/axleWeightChange/@id</t>
  </si>
  <si>
    <t>infrastructure/tracks/track/trackElements/axleWeightChanges/axleWeightChange/@code</t>
  </si>
  <si>
    <t>infrastructure/tracks/track/trackElements/axleWeightChanges/axleWeightChange/@name</t>
  </si>
  <si>
    <t>infrastructure/tracks/track/trackElements/axleWeightChanges/axleWeightChange/@description</t>
  </si>
  <si>
    <t>infrastructure/tracks/track/trackElements/axleWeightChanges/axleWeightChange/@xml:lang</t>
  </si>
  <si>
    <t>infrastructure/tracks/track/trackElements/axleWeightChanges/axleWeightChange/@xs:anyAttribute</t>
  </si>
  <si>
    <t>infrastructure/tracks/track/trackElements/axleWeightChanges/axleWeightChange/geoCoord</t>
  </si>
  <si>
    <t>infrastructure/tracks/track/trackElements/axleWeightChanges/axleWeightChange/geoCoord/@coord</t>
  </si>
  <si>
    <t>infrastructure/tracks/track/trackElements/axleWeightChanges/axleWeightChange/geoCoord/@extraHeight</t>
  </si>
  <si>
    <t>infrastructure/tracks/track/trackElements/axleWeightChanges/axleWeightChange/geoCoord/@epsgCode</t>
  </si>
  <si>
    <t>infrastructure/tracks/track/trackElements/axleWeightChanges/axleWeightChange/geoCoord/@heightEpsgCode</t>
  </si>
  <si>
    <t>infrastructure/tracks/track/trackElements/axleWeightChanges/axleWeightChange/@pos</t>
  </si>
  <si>
    <t>infrastructure/tracks/track/trackElements/axleWeightChanges/axleWeightChange/@absPos</t>
  </si>
  <si>
    <t>infrastructure/tracks/track/trackElements/axleWeightChanges/axleWeightChange/@absPosOffset</t>
  </si>
  <si>
    <t>infrastructure/tracks/track/trackElements/axleWeightChanges/axleWeightChange/states</t>
  </si>
  <si>
    <t>infrastructure/tracks/track/trackElements/axleWeightChanges/axleWeightChange/states/state</t>
  </si>
  <si>
    <t>infrastructure/tracks/track/trackElements/axleWeightChanges/axleWeightChange/states/</t>
  </si>
  <si>
    <t>infrastructure/tracks/track/trackElements/axleWeightChanges/axleWeightChange/states/state/xs:any</t>
  </si>
  <si>
    <t>infrastructure/tracks/track/trackElements/axleWeightChanges/axleWeightChange/states/state/</t>
  </si>
  <si>
    <t>infrastructure/tracks/track/trackElements/axleWeightChanges/axleWeightChange/states/state/@disabled</t>
  </si>
  <si>
    <t>infrastructure/tracks/track/trackElements/axleWeightChanges/axleWeightChange/states/state/@status</t>
  </si>
  <si>
    <t>infrastructure/tracks/track/trackElements/axleWeightChanges/axleWeightChange/states/state/@operatingPeriodRef</t>
  </si>
  <si>
    <t>infrastructure/tracks/track/trackElements/axleWeightChanges/axleWeightChange/states/state/@startTime</t>
  </si>
  <si>
    <t>infrastructure/tracks/track/trackElements/axleWeightChanges/axleWeightChange/states/state/@endTime</t>
  </si>
  <si>
    <t>infrastructure/tracks/track/trackElements/axleWeightChanges/axleWeightChange/states/state/@endDayOffset</t>
  </si>
  <si>
    <t>infrastructure/tracks/track/trackElements/axleWeightChanges/axleWeightChange/states/state/@remarks</t>
  </si>
  <si>
    <t>infrastructure/tracks/track/trackElements/axleWeightChanges/axleWeightChange/states/state/@xs:anyAttribute</t>
  </si>
  <si>
    <t>infrastructure/tracks/track/trackElements/axleWeightChanges/axleWeightChange/@dir</t>
  </si>
  <si>
    <t>infrastructure/tracks/track/trackElements/axleWeightChanges/axleWeightChange/@value</t>
  </si>
  <si>
    <t>infrastructure/tracks/track/trackElements/axleWeightChanges/axleWeightChange/@meterload</t>
  </si>
  <si>
    <t>infrastructure/tracks/track/trackElements/gaugeChanges</t>
  </si>
  <si>
    <t>gaugeChanges</t>
  </si>
  <si>
    <t>infrastructure/tracks/track/trackElements/gaugeChanges/gaugeChange</t>
  </si>
  <si>
    <t>infrastructure/tracks/track/trackElements/gaugeChanges/</t>
  </si>
  <si>
    <t>gaugeChange</t>
  </si>
  <si>
    <t>infrastructure/tracks/track/trackElements/gaugeChanges/gaugeChange/additionalName</t>
  </si>
  <si>
    <t>infrastructure/tracks/track/trackElements/gaugeChanges/gaugeChange/</t>
  </si>
  <si>
    <t>infrastructure/tracks/track/trackElements/gaugeChanges/gaugeChange/additionalName/@name</t>
  </si>
  <si>
    <t>infrastructure/tracks/track/trackElements/gaugeChanges/gaugeChange/additionalName/@description</t>
  </si>
  <si>
    <t>infrastructure/tracks/track/trackElements/gaugeChanges/gaugeChange/additionalName/@xml:lang</t>
  </si>
  <si>
    <t>infrastructure/tracks/track/trackElements/gaugeChanges/gaugeChange/additionalName/@xs:anyAttribute</t>
  </si>
  <si>
    <t>infrastructure/tracks/track/trackElements/gaugeChanges/gaugeChange/xs:any</t>
  </si>
  <si>
    <t>infrastructure/tracks/track/trackElements/gaugeChanges/gaugeChange/@id</t>
  </si>
  <si>
    <t>infrastructure/tracks/track/trackElements/gaugeChanges/gaugeChange/@code</t>
  </si>
  <si>
    <t>infrastructure/tracks/track/trackElements/gaugeChanges/gaugeChange/@name</t>
  </si>
  <si>
    <t>infrastructure/tracks/track/trackElements/gaugeChanges/gaugeChange/@description</t>
  </si>
  <si>
    <t>infrastructure/tracks/track/trackElements/gaugeChanges/gaugeChange/@xml:lang</t>
  </si>
  <si>
    <t>infrastructure/tracks/track/trackElements/gaugeChanges/gaugeChange/@xs:anyAttribute</t>
  </si>
  <si>
    <t>infrastructure/tracks/track/trackElements/gaugeChanges/gaugeChange/geoCoord</t>
  </si>
  <si>
    <t>infrastructure/tracks/track/trackElements/gaugeChanges/gaugeChange/geoCoord/@coord</t>
  </si>
  <si>
    <t>infrastructure/tracks/track/trackElements/gaugeChanges/gaugeChange/geoCoord/@extraHeight</t>
  </si>
  <si>
    <t>infrastructure/tracks/track/trackElements/gaugeChanges/gaugeChange/geoCoord/@epsgCode</t>
  </si>
  <si>
    <t>infrastructure/tracks/track/trackElements/gaugeChanges/gaugeChange/geoCoord/@heightEpsgCode</t>
  </si>
  <si>
    <t>infrastructure/tracks/track/trackElements/gaugeChanges/gaugeChange/@pos</t>
  </si>
  <si>
    <t>infrastructure/tracks/track/trackElements/gaugeChanges/gaugeChange/@absPos</t>
  </si>
  <si>
    <t>infrastructure/tracks/track/trackElements/gaugeChanges/gaugeChange/@absPosOffset</t>
  </si>
  <si>
    <t>infrastructure/tracks/track/trackElements/gaugeChanges/gaugeChange/states</t>
  </si>
  <si>
    <t>infrastructure/tracks/track/trackElements/gaugeChanges/gaugeChange/states/state</t>
  </si>
  <si>
    <t>infrastructure/tracks/track/trackElements/gaugeChanges/gaugeChange/states/</t>
  </si>
  <si>
    <t>infrastructure/tracks/track/trackElements/gaugeChanges/gaugeChange/states/state/xs:any</t>
  </si>
  <si>
    <t>infrastructure/tracks/track/trackElements/gaugeChanges/gaugeChange/states/state/</t>
  </si>
  <si>
    <t>infrastructure/tracks/track/trackElements/gaugeChanges/gaugeChange/states/state/@disabled</t>
  </si>
  <si>
    <t>infrastructure/tracks/track/trackElements/gaugeChanges/gaugeChange/states/state/@status</t>
  </si>
  <si>
    <t>infrastructure/tracks/track/trackElements/gaugeChanges/gaugeChange/states/state/@operatingPeriodRef</t>
  </si>
  <si>
    <t>infrastructure/tracks/track/trackElements/gaugeChanges/gaugeChange/states/state/@startTime</t>
  </si>
  <si>
    <t>infrastructure/tracks/track/trackElements/gaugeChanges/gaugeChange/states/state/@endTime</t>
  </si>
  <si>
    <t>infrastructure/tracks/track/trackElements/gaugeChanges/gaugeChange/states/state/@endDayOffset</t>
  </si>
  <si>
    <t>infrastructure/tracks/track/trackElements/gaugeChanges/gaugeChange/states/state/@remarks</t>
  </si>
  <si>
    <t>infrastructure/tracks/track/trackElements/gaugeChanges/gaugeChange/states/state/@xs:anyAttribute</t>
  </si>
  <si>
    <t>infrastructure/tracks/track/trackElements/gaugeChanges/gaugeChange/@dir</t>
  </si>
  <si>
    <t>infrastructure/tracks/track/trackElements/gaugeChanges/gaugeChange/@value</t>
  </si>
  <si>
    <t>infrastructure/tracks/track/trackElements/clearanceGaugeChanges</t>
  </si>
  <si>
    <t>clearanceGaugeChanges</t>
  </si>
  <si>
    <t>infrastructure/tracks/track/trackElements/clearanceGaugeChanges/clearanceGaugeChange</t>
  </si>
  <si>
    <t>infrastructure/tracks/track/trackElements/clearanceGaugeChanges/</t>
  </si>
  <si>
    <t>clearanceGaugeChange</t>
  </si>
  <si>
    <t>infrastructure/tracks/track/trackElements/clearanceGaugeChanges/clearanceGaugeChange/additionalName</t>
  </si>
  <si>
    <t>infrastructure/tracks/track/trackElements/clearanceGaugeChanges/clearanceGaugeChange/</t>
  </si>
  <si>
    <t>infrastructure/tracks/track/trackElements/clearanceGaugeChanges/clearanceGaugeChange/additionalName/@name</t>
  </si>
  <si>
    <t>infrastructure/tracks/track/trackElements/clearanceGaugeChanges/clearanceGaugeChange/additionalName/@description</t>
  </si>
  <si>
    <t>infrastructure/tracks/track/trackElements/clearanceGaugeChanges/clearanceGaugeChange/additionalName/@xml:lang</t>
  </si>
  <si>
    <t>infrastructure/tracks/track/trackElements/clearanceGaugeChanges/clearanceGaugeChange/additionalName/@xs:anyAttribute</t>
  </si>
  <si>
    <t>infrastructure/tracks/track/trackElements/clearanceGaugeChanges/clearanceGaugeChange/xs:any</t>
  </si>
  <si>
    <t>infrastructure/tracks/track/trackElements/clearanceGaugeChanges/clearanceGaugeChange/@id</t>
  </si>
  <si>
    <t>infrastructure/tracks/track/trackElements/clearanceGaugeChanges/clearanceGaugeChange/@code</t>
  </si>
  <si>
    <t>infrastructure/tracks/track/trackElements/clearanceGaugeChanges/clearanceGaugeChange/@name</t>
  </si>
  <si>
    <t>infrastructure/tracks/track/trackElements/clearanceGaugeChanges/clearanceGaugeChange/@description</t>
  </si>
  <si>
    <t>infrastructure/tracks/track/trackElements/clearanceGaugeChanges/clearanceGaugeChange/@xml:lang</t>
  </si>
  <si>
    <t>infrastructure/tracks/track/trackElements/clearanceGaugeChanges/clearanceGaugeChange/@xs:anyAttribute</t>
  </si>
  <si>
    <t>infrastructure/tracks/track/trackElements/clearanceGaugeChanges/clearanceGaugeChange/geoCoord</t>
  </si>
  <si>
    <t>infrastructure/tracks/track/trackElements/clearanceGaugeChanges/clearanceGaugeChange/geoCoord/@coord</t>
  </si>
  <si>
    <t>infrastructure/tracks/track/trackElements/clearanceGaugeChanges/clearanceGaugeChange/geoCoord/@extraHeight</t>
  </si>
  <si>
    <t>infrastructure/tracks/track/trackElements/clearanceGaugeChanges/clearanceGaugeChange/geoCoord/@epsgCode</t>
  </si>
  <si>
    <t>infrastructure/tracks/track/trackElements/clearanceGaugeChanges/clearanceGaugeChange/geoCoord/@heightEpsgCode</t>
  </si>
  <si>
    <t>infrastructure/tracks/track/trackElements/clearanceGaugeChanges/clearanceGaugeChange/@pos</t>
  </si>
  <si>
    <t>infrastructure/tracks/track/trackElements/clearanceGaugeChanges/clearanceGaugeChange/@absPos</t>
  </si>
  <si>
    <t>infrastructure/tracks/track/trackElements/clearanceGaugeChanges/clearanceGaugeChange/@absPosOffset</t>
  </si>
  <si>
    <t>infrastructure/tracks/track/trackElements/clearanceGaugeChanges/clearanceGaugeChange/states</t>
  </si>
  <si>
    <t>infrastructure/tracks/track/trackElements/clearanceGaugeChanges/clearanceGaugeChange/states/state</t>
  </si>
  <si>
    <t>infrastructure/tracks/track/trackElements/clearanceGaugeChanges/clearanceGaugeChange/states/</t>
  </si>
  <si>
    <t>infrastructure/tracks/track/trackElements/clearanceGaugeChanges/clearanceGaugeChange/states/state/xs:any</t>
  </si>
  <si>
    <t>infrastructure/tracks/track/trackElements/clearanceGaugeChanges/clearanceGaugeChange/states/state/</t>
  </si>
  <si>
    <t>infrastructure/tracks/track/trackElements/clearanceGaugeChanges/clearanceGaugeChange/states/state/@disabled</t>
  </si>
  <si>
    <t>infrastructure/tracks/track/trackElements/clearanceGaugeChanges/clearanceGaugeChange/states/state/@status</t>
  </si>
  <si>
    <t>infrastructure/tracks/track/trackElements/clearanceGaugeChanges/clearanceGaugeChange/states/state/@operatingPeriodRef</t>
  </si>
  <si>
    <t>infrastructure/tracks/track/trackElements/clearanceGaugeChanges/clearanceGaugeChange/states/state/@startTime</t>
  </si>
  <si>
    <t>infrastructure/tracks/track/trackElements/clearanceGaugeChanges/clearanceGaugeChange/states/state/@endTime</t>
  </si>
  <si>
    <t>infrastructure/tracks/track/trackElements/clearanceGaugeChanges/clearanceGaugeChange/states/state/@endDayOffset</t>
  </si>
  <si>
    <t>infrastructure/tracks/track/trackElements/clearanceGaugeChanges/clearanceGaugeChange/states/state/@remarks</t>
  </si>
  <si>
    <t>infrastructure/tracks/track/trackElements/clearanceGaugeChanges/clearanceGaugeChange/states/state/@xs:anyAttribute</t>
  </si>
  <si>
    <t>infrastructure/tracks/track/trackElements/clearanceGaugeChanges/clearanceGaugeChange/@dir</t>
  </si>
  <si>
    <t>infrastructure/tracks/track/trackElements/clearanceGaugeChanges/clearanceGaugeChange/clearanceGauge</t>
  </si>
  <si>
    <t>infrastructure/tracks/track/trackElements/clearanceGaugeChanges/clearanceGaugeChange/clearanceGauge/@code</t>
  </si>
  <si>
    <t>infrastructure/tracks/track/trackElements/geoMappings</t>
  </si>
  <si>
    <t>infrastructure/tracks/track/trackElements/geoMappings/geoMapping</t>
  </si>
  <si>
    <t>infrastructure/tracks/track/trackElements/geoMappings/geoMapping/additionalName</t>
  </si>
  <si>
    <t>infrastructure/tracks/track/trackElements/geoMappings/geoMapping/additionalName/@name</t>
  </si>
  <si>
    <t>infrastructure/tracks/track/trackElements/geoMappings/geoMapping/additionalName/@description</t>
  </si>
  <si>
    <t>infrastructure/tracks/track/trackElements/geoMappings/geoMapping/additionalName/@xml:lang</t>
  </si>
  <si>
    <t>infrastructure/tracks/track/trackElements/geoMappings/geoMapping/additionalName/@xs:anyAttribute</t>
  </si>
  <si>
    <t>infrastructure/tracks/track/trackElements/geoMappings/geoMapping/xs:any</t>
  </si>
  <si>
    <t>infrastructure/tracks/track/trackElements/geoMappings/geoMapping/@id</t>
  </si>
  <si>
    <t>infrastructure/tracks/track/trackElements/geoMappings/geoMapping/@code</t>
  </si>
  <si>
    <t>infrastructure/tracks/track/trackElements/geoMappings/geoMapping/@name</t>
  </si>
  <si>
    <t>infrastructure/tracks/track/trackElements/geoMappings/geoMapping/@description</t>
  </si>
  <si>
    <t>infrastructure/tracks/track/trackElements/geoMappings/geoMapping/@xml:lang</t>
  </si>
  <si>
    <t>infrastructure/tracks/track/trackElements/geoMappings/geoMapping/@xs:anyAttribute</t>
  </si>
  <si>
    <t>infrastructure/tracks/track/trackElements/geoMappings/geoMapping/geoCoord</t>
  </si>
  <si>
    <t>infrastructure/tracks/track/trackElements/geoMappings/geoMapping/geoCoord/@coord</t>
  </si>
  <si>
    <t>infrastructure/tracks/track/trackElements/geoMappings/geoMapping/geoCoord/@extraHeight</t>
  </si>
  <si>
    <t>infrastructure/tracks/track/trackElements/geoMappings/geoMapping/geoCoord/@epsgCode</t>
  </si>
  <si>
    <t>infrastructure/tracks/track/trackElements/geoMappings/geoMapping/geoCoord/@heightEpsgCode</t>
  </si>
  <si>
    <t>infrastructure/tracks/track/trackElements/geoMappings/geoMapping/@pos</t>
  </si>
  <si>
    <t>infrastructure/tracks/track/trackElements/geoMappings/geoMapping/@absPos</t>
  </si>
  <si>
    <t>infrastructure/tracks/track/trackElements/geoMappings/geoMapping/@absPosOffset</t>
  </si>
  <si>
    <t>infrastructure/tracks/track/trackElements/geoMappings/geoMapping/states</t>
  </si>
  <si>
    <t>infrastructure/tracks/track/trackElements/geoMappings/geoMapping/states/state</t>
  </si>
  <si>
    <t>infrastructure/tracks/track/trackElements/geoMappings/geoMapping/states/state/xs:any</t>
  </si>
  <si>
    <t>infrastructure/tracks/track/trackElements/geoMappings/geoMapping/states/state/</t>
  </si>
  <si>
    <t>infrastructure/tracks/track/trackElements/geoMappings/geoMapping/states/state/@disabled</t>
  </si>
  <si>
    <t>infrastructure/tracks/track/trackElements/geoMappings/geoMapping/states/state/@status</t>
  </si>
  <si>
    <t>infrastructure/tracks/track/trackElements/geoMappings/geoMapping/states/state/@operatingPeriodRef</t>
  </si>
  <si>
    <t>infrastructure/tracks/track/trackElements/geoMappings/geoMapping/states/state/@startTime</t>
  </si>
  <si>
    <t>infrastructure/tracks/track/trackElements/geoMappings/geoMapping/states/state/@endTime</t>
  </si>
  <si>
    <t>infrastructure/tracks/track/trackElements/geoMappings/geoMapping/states/state/@endDayOffset</t>
  </si>
  <si>
    <t>infrastructure/tracks/track/trackElements/geoMappings/geoMapping/states/state/@remarks</t>
  </si>
  <si>
    <t>infrastructure/tracks/track/trackElements/geoMappings/geoMapping/states/state/@xs:anyAttribute</t>
  </si>
  <si>
    <t>infrastructure/tracks/track/trackElements/trackConditions</t>
  </si>
  <si>
    <t>trackConditions</t>
  </si>
  <si>
    <t>infrastructure/tracks/track/trackElements/trackConditions/trackCondition</t>
  </si>
  <si>
    <t>infrastructure/tracks/track/trackElements/trackConditions/</t>
  </si>
  <si>
    <t>trackCondition</t>
  </si>
  <si>
    <t>infrastructure/tracks/track/trackElements/trackConditions/trackCondition/additionalName</t>
  </si>
  <si>
    <t>infrastructure/tracks/track/trackElements/trackConditions/trackCondition/</t>
  </si>
  <si>
    <t>infrastructure/tracks/track/trackElements/trackConditions/trackCondition/additionalName/@name</t>
  </si>
  <si>
    <t>infrastructure/tracks/track/trackElements/trackConditions/trackCondition/additionalName/@description</t>
  </si>
  <si>
    <t>infrastructure/tracks/track/trackElements/trackConditions/trackCondition/additionalName/@xml:lang</t>
  </si>
  <si>
    <t>infrastructure/tracks/track/trackElements/trackConditions/trackCondition/additionalName/@xs:anyAttribute</t>
  </si>
  <si>
    <t>infrastructure/tracks/track/trackElements/trackConditions/trackCondition/xs:any</t>
  </si>
  <si>
    <t>infrastructure/tracks/track/trackElements/trackConditions/trackCondition/@id</t>
  </si>
  <si>
    <t>infrastructure/tracks/track/trackElements/trackConditions/trackCondition/@code</t>
  </si>
  <si>
    <t>infrastructure/tracks/track/trackElements/trackConditions/trackCondition/@name</t>
  </si>
  <si>
    <t>infrastructure/tracks/track/trackElements/trackConditions/trackCondition/@description</t>
  </si>
  <si>
    <t>infrastructure/tracks/track/trackElements/trackConditions/trackCondition/@xml:lang</t>
  </si>
  <si>
    <t>infrastructure/tracks/track/trackElements/trackConditions/trackCondition/@xs:anyAttribute</t>
  </si>
  <si>
    <t>infrastructure/tracks/track/trackElements/trackConditions/trackCondition/geoCoord</t>
  </si>
  <si>
    <t>infrastructure/tracks/track/trackElements/trackConditions/trackCondition/geoCoord/@coord</t>
  </si>
  <si>
    <t>infrastructure/tracks/track/trackElements/trackConditions/trackCondition/geoCoord/@extraHeight</t>
  </si>
  <si>
    <t>infrastructure/tracks/track/trackElements/trackConditions/trackCondition/geoCoord/@epsgCode</t>
  </si>
  <si>
    <t>infrastructure/tracks/track/trackElements/trackConditions/trackCondition/geoCoord/@heightEpsgCode</t>
  </si>
  <si>
    <t>infrastructure/tracks/track/trackElements/trackConditions/trackCondition/@pos</t>
  </si>
  <si>
    <t>infrastructure/tracks/track/trackElements/trackConditions/trackCondition/@absPos</t>
  </si>
  <si>
    <t>infrastructure/tracks/track/trackElements/trackConditions/trackCondition/@absPosOffset</t>
  </si>
  <si>
    <t>infrastructure/tracks/track/trackElements/trackConditions/trackCondition/states</t>
  </si>
  <si>
    <t>infrastructure/tracks/track/trackElements/trackConditions/trackCondition/states/state</t>
  </si>
  <si>
    <t>infrastructure/tracks/track/trackElements/trackConditions/trackCondition/states/</t>
  </si>
  <si>
    <t>infrastructure/tracks/track/trackElements/trackConditions/trackCondition/states/state/xs:any</t>
  </si>
  <si>
    <t>infrastructure/tracks/track/trackElements/trackConditions/trackCondition/states/state/</t>
  </si>
  <si>
    <t>infrastructure/tracks/track/trackElements/trackConditions/trackCondition/states/state/@disabled</t>
  </si>
  <si>
    <t>infrastructure/tracks/track/trackElements/trackConditions/trackCondition/states/state/@status</t>
  </si>
  <si>
    <t>infrastructure/tracks/track/trackElements/trackConditions/trackCondition/states/state/@operatingPeriodRef</t>
  </si>
  <si>
    <t>infrastructure/tracks/track/trackElements/trackConditions/trackCondition/states/state/@startTime</t>
  </si>
  <si>
    <t>infrastructure/tracks/track/trackElements/trackConditions/trackCondition/states/state/@endTime</t>
  </si>
  <si>
    <t>infrastructure/tracks/track/trackElements/trackConditions/trackCondition/states/state/@endDayOffset</t>
  </si>
  <si>
    <t>infrastructure/tracks/track/trackElements/trackConditions/trackCondition/states/state/@remarks</t>
  </si>
  <si>
    <t>infrastructure/tracks/track/trackElements/trackConditions/trackCondition/states/state/@xs:anyAttribute</t>
  </si>
  <si>
    <t>infrastructure/tracks/track/trackElements/trackConditions/trackCondition/@dir</t>
  </si>
  <si>
    <t>infrastructure/tracks/track/trackElements/trackConditions/trackCondition/@length</t>
  </si>
  <si>
    <t>infrastructure/tracks/track/trackElements/trackConditions/trackCondition/@type</t>
  </si>
  <si>
    <t>xs:string("nonStoppingArea", "lowerPantograph", "mainPowerSwitchOff", "radioHole", "airTightness", "noRegenerativeBrake", "noEddyCurrentBrake", "noMagneticShoeBrake") or xs:string(xs:pattern=other:\w{2,})</t>
  </si>
  <si>
    <t>infrastructure/tracks/track/trackElements/platformEdges</t>
  </si>
  <si>
    <t>infrastructure/tracks/track/trackElements/platformEdges/platformEdge</t>
  </si>
  <si>
    <t>infrastructure/tracks/track/trackElements/platformEdges/platformEdge/additionalName</t>
  </si>
  <si>
    <t>infrastructure/tracks/track/trackElements/platformEdges/platformEdge/additionalName/@name</t>
  </si>
  <si>
    <t>infrastructure/tracks/track/trackElements/platformEdges/platformEdge/additionalName/@description</t>
  </si>
  <si>
    <t>infrastructure/tracks/track/trackElements/platformEdges/platformEdge/additionalName/@xml:lang</t>
  </si>
  <si>
    <t>infrastructure/tracks/track/trackElements/platformEdges/platformEdge/additionalName/@xs:anyAttribute</t>
  </si>
  <si>
    <t>infrastructure/tracks/track/trackElements/platformEdges/platformEdge/xs:any</t>
  </si>
  <si>
    <t>infrastructure/tracks/track/trackElements/platformEdges/platformEdge/@id</t>
  </si>
  <si>
    <t>infrastructure/tracks/track/trackElements/platformEdges/platformEdge/@code</t>
  </si>
  <si>
    <t>infrastructure/tracks/track/trackElements/platformEdges/platformEdge/@name</t>
  </si>
  <si>
    <t>infrastructure/tracks/track/trackElements/platformEdges/platformEdge/@description</t>
  </si>
  <si>
    <t>infrastructure/tracks/track/trackElements/platformEdges/platformEdge/@xml:lang</t>
  </si>
  <si>
    <t>infrastructure/tracks/track/trackElements/platformEdges/platformEdge/@xs:anyAttribute</t>
  </si>
  <si>
    <t>infrastructure/tracks/track/trackElements/platformEdges/platformEdge/geoCoord</t>
  </si>
  <si>
    <t>infrastructure/tracks/track/trackElements/platformEdges/platformEdge/geoCoord/@coord</t>
  </si>
  <si>
    <t>infrastructure/tracks/track/trackElements/platformEdges/platformEdge/geoCoord/@extraHeight</t>
  </si>
  <si>
    <t>infrastructure/tracks/track/trackElements/platformEdges/platformEdge/geoCoord/@epsgCode</t>
  </si>
  <si>
    <t>infrastructure/tracks/track/trackElements/platformEdges/platformEdge/geoCoord/@heightEpsgCode</t>
  </si>
  <si>
    <t>infrastructure/tracks/track/trackElements/platformEdges/platformEdge/@pos</t>
  </si>
  <si>
    <t>infrastructure/tracks/track/trackElements/platformEdges/platformEdge/@absPos</t>
  </si>
  <si>
    <t>infrastructure/tracks/track/trackElements/platformEdges/platformEdge/@absPosOffset</t>
  </si>
  <si>
    <t>infrastructure/tracks/track/trackElements/platformEdges/platformEdge/states</t>
  </si>
  <si>
    <t>infrastructure/tracks/track/trackElements/platformEdges/platformEdge/states/state</t>
  </si>
  <si>
    <t>infrastructure/tracks/track/trackElements/platformEdges/platformEdge/states/state/xs:any</t>
  </si>
  <si>
    <t>infrastructure/tracks/track/trackElements/platformEdges/platformEdge/states/state/@disabled</t>
  </si>
  <si>
    <t>infrastructure/tracks/track/trackElements/platformEdges/platformEdge/states/state/@status</t>
  </si>
  <si>
    <t>infrastructure/tracks/track/trackElements/platformEdges/platformEdge/states/state/@operatingPeriodRef</t>
  </si>
  <si>
    <t>infrastructure/tracks/track/trackElements/platformEdges/platformEdge/states/state/@startTime</t>
  </si>
  <si>
    <t>infrastructure/tracks/track/trackElements/platformEdges/platformEdge/states/state/@endTime</t>
  </si>
  <si>
    <t>infrastructure/tracks/track/trackElements/platformEdges/platformEdge/states/state/@endDayOffset</t>
  </si>
  <si>
    <t>infrastructure/tracks/track/trackElements/platformEdges/platformEdge/states/state/@remarks</t>
  </si>
  <si>
    <t>infrastructure/tracks/track/trackElements/platformEdges/platformEdge/states/state/@xs:anyAttribute</t>
  </si>
  <si>
    <t>infrastructure/tracks/track/trackElements/platformEdges/platformEdge/states/state/from</t>
  </si>
  <si>
    <t>infrastructure/tracks/track/trackElements/platformEdges/platformEdge/states/state/from/geoCoord</t>
  </si>
  <si>
    <t>infrastructure/tracks/track/trackElements/platformEdges/platformEdge/states/state/from/</t>
  </si>
  <si>
    <t>infrastructure/tracks/track/trackElements/platformEdges/platformEdge/states/state/from/geoCoord/@coord</t>
  </si>
  <si>
    <t>infrastructure/tracks/track/trackElements/platformEdges/platformEdge/states/state/from/geoCoord/@extraHeight</t>
  </si>
  <si>
    <t>infrastructure/tracks/track/trackElements/platformEdges/platformEdge/states/state/from/geoCoord/@epsgCode</t>
  </si>
  <si>
    <t>infrastructure/tracks/track/trackElements/platformEdges/platformEdge/states/state/from/geoCoord/@heightEpsgCode</t>
  </si>
  <si>
    <t>infrastructure/tracks/track/trackElements/platformEdges/platformEdge/states/state/from/@ocpRef</t>
  </si>
  <si>
    <t>infrastructure/tracks/track/trackElements/platformEdges/platformEdge/states/state/from/@pos</t>
  </si>
  <si>
    <t>infrastructure/tracks/track/trackElements/platformEdges/platformEdge/states/state/from/@absPos</t>
  </si>
  <si>
    <t>infrastructure/tracks/track/trackElements/platformEdges/platformEdge/states/state/from/@absPosOffset</t>
  </si>
  <si>
    <t>infrastructure/tracks/track/trackElements/platformEdges/platformEdge/states/state/to</t>
  </si>
  <si>
    <t>infrastructure/tracks/track/trackElements/platformEdges/platformEdge/states/state/to/geoCoord</t>
  </si>
  <si>
    <t>infrastructure/tracks/track/trackElements/platformEdges/platformEdge/states/state/to/</t>
  </si>
  <si>
    <t>infrastructure/tracks/track/trackElements/platformEdges/platformEdge/states/state/to/geoCoord/@coord</t>
  </si>
  <si>
    <t>infrastructure/tracks/track/trackElements/platformEdges/platformEdge/states/state/to/geoCoord/@extraHeight</t>
  </si>
  <si>
    <t>infrastructure/tracks/track/trackElements/platformEdges/platformEdge/states/state/to/geoCoord/@epsgCode</t>
  </si>
  <si>
    <t>infrastructure/tracks/track/trackElements/platformEdges/platformEdge/states/state/to/geoCoord/@heightEpsgCode</t>
  </si>
  <si>
    <t>infrastructure/tracks/track/trackElements/platformEdges/platformEdge/states/state/to/@ocpRef</t>
  </si>
  <si>
    <t>infrastructure/tracks/track/trackElements/platformEdges/platformEdge/states/state/to/@pos</t>
  </si>
  <si>
    <t>infrastructure/tracks/track/trackElements/platformEdges/platformEdge/states/state/to/@absPos</t>
  </si>
  <si>
    <t>infrastructure/tracks/track/trackElements/platformEdges/platformEdge/states/state/to/@absPosOffset</t>
  </si>
  <si>
    <t>infrastructure/tracks/track/trackElements/platformEdges/platformEdge/@length</t>
  </si>
  <si>
    <t>infrastructure/tracks/track/trackElements/platformEdges/platformEdge/@dir</t>
  </si>
  <si>
    <t>infrastructure/tracks/track/trackElements/platformEdges/platformEdge/@height</t>
  </si>
  <si>
    <t>infrastructure/tracks/track/trackElements/platformEdges/platformEdge/@side</t>
  </si>
  <si>
    <t>xs:string("left", "right")</t>
  </si>
  <si>
    <t>infrastructure/tracks/track/trackElements/platformEdges/platformEdge/@ocpRef</t>
  </si>
  <si>
    <t>infrastructure/tracks/track/trackElements/platformEdges/platformEdge/@parentPlatformEdgeRef</t>
  </si>
  <si>
    <t>infrastructure/tracks/track/trackElements/serviceSections</t>
  </si>
  <si>
    <t>infrastructure/tracks/track/trackElements/serviceSections/serviceSection</t>
  </si>
  <si>
    <t>infrastructure/tracks/track/trackElements/serviceSections/serviceSection/additionalName</t>
  </si>
  <si>
    <t>infrastructure/tracks/track/trackElements/serviceSections/serviceSection/additionalName/@name</t>
  </si>
  <si>
    <t>infrastructure/tracks/track/trackElements/serviceSections/serviceSection/additionalName/@description</t>
  </si>
  <si>
    <t>infrastructure/tracks/track/trackElements/serviceSections/serviceSection/additionalName/@xml:lang</t>
  </si>
  <si>
    <t>infrastructure/tracks/track/trackElements/serviceSections/serviceSection/additionalName/@xs:anyAttribute</t>
  </si>
  <si>
    <t>infrastructure/tracks/track/trackElements/serviceSections/serviceSection/xs:any</t>
  </si>
  <si>
    <t>infrastructure/tracks/track/trackElements/serviceSections/serviceSection/@id</t>
  </si>
  <si>
    <t>infrastructure/tracks/track/trackElements/serviceSections/serviceSection/@code</t>
  </si>
  <si>
    <t>infrastructure/tracks/track/trackElements/serviceSections/serviceSection/@name</t>
  </si>
  <si>
    <t>infrastructure/tracks/track/trackElements/serviceSections/serviceSection/@description</t>
  </si>
  <si>
    <t>infrastructure/tracks/track/trackElements/serviceSections/serviceSection/@xml:lang</t>
  </si>
  <si>
    <t>infrastructure/tracks/track/trackElements/serviceSections/serviceSection/@xs:anyAttribute</t>
  </si>
  <si>
    <t>infrastructure/tracks/track/trackElements/serviceSections/serviceSection/geoCoord</t>
  </si>
  <si>
    <t>infrastructure/tracks/track/trackElements/serviceSections/serviceSection/geoCoord/@coord</t>
  </si>
  <si>
    <t>infrastructure/tracks/track/trackElements/serviceSections/serviceSection/geoCoord/@extraHeight</t>
  </si>
  <si>
    <t>infrastructure/tracks/track/trackElements/serviceSections/serviceSection/geoCoord/@epsgCode</t>
  </si>
  <si>
    <t>infrastructure/tracks/track/trackElements/serviceSections/serviceSection/geoCoord/@heightEpsgCode</t>
  </si>
  <si>
    <t>infrastructure/tracks/track/trackElements/serviceSections/serviceSection/@pos</t>
  </si>
  <si>
    <t>infrastructure/tracks/track/trackElements/serviceSections/serviceSection/@absPos</t>
  </si>
  <si>
    <t>infrastructure/tracks/track/trackElements/serviceSections/serviceSection/@absPosOffset</t>
  </si>
  <si>
    <t>infrastructure/tracks/track/trackElements/serviceSections/serviceSection/states</t>
  </si>
  <si>
    <t>infrastructure/tracks/track/trackElements/serviceSections/serviceSection/states/state</t>
  </si>
  <si>
    <t>infrastructure/tracks/track/trackElements/serviceSections/serviceSection/states/state/xs:any</t>
  </si>
  <si>
    <t>infrastructure/tracks/track/trackElements/serviceSections/serviceSection/states/state/@disabled</t>
  </si>
  <si>
    <t>infrastructure/tracks/track/trackElements/serviceSections/serviceSection/states/state/@status</t>
  </si>
  <si>
    <t>infrastructure/tracks/track/trackElements/serviceSections/serviceSection/states/state/@operatingPeriodRef</t>
  </si>
  <si>
    <t>infrastructure/tracks/track/trackElements/serviceSections/serviceSection/states/state/@startTime</t>
  </si>
  <si>
    <t>infrastructure/tracks/track/trackElements/serviceSections/serviceSection/states/state/@endTime</t>
  </si>
  <si>
    <t>infrastructure/tracks/track/trackElements/serviceSections/serviceSection/states/state/@endDayOffset</t>
  </si>
  <si>
    <t>infrastructure/tracks/track/trackElements/serviceSections/serviceSection/states/state/@remarks</t>
  </si>
  <si>
    <t>infrastructure/tracks/track/trackElements/serviceSections/serviceSection/states/state/@xs:anyAttribute</t>
  </si>
  <si>
    <t>infrastructure/tracks/track/trackElements/serviceSections/serviceSection/states/state/from</t>
  </si>
  <si>
    <t>infrastructure/tracks/track/trackElements/serviceSections/serviceSection/states/state/from/geoCoord</t>
  </si>
  <si>
    <t>infrastructure/tracks/track/trackElements/serviceSections/serviceSection/states/state/from/</t>
  </si>
  <si>
    <t>infrastructure/tracks/track/trackElements/serviceSections/serviceSection/states/state/from/geoCoord/@coord</t>
  </si>
  <si>
    <t>infrastructure/tracks/track/trackElements/serviceSections/serviceSection/states/state/from/geoCoord/@extraHeight</t>
  </si>
  <si>
    <t>infrastructure/tracks/track/trackElements/serviceSections/serviceSection/states/state/from/geoCoord/@epsgCode</t>
  </si>
  <si>
    <t>infrastructure/tracks/track/trackElements/serviceSections/serviceSection/states/state/from/geoCoord/@heightEpsgCode</t>
  </si>
  <si>
    <t>infrastructure/tracks/track/trackElements/serviceSections/serviceSection/states/state/from/@ocpRef</t>
  </si>
  <si>
    <t>infrastructure/tracks/track/trackElements/serviceSections/serviceSection/states/state/from/@pos</t>
  </si>
  <si>
    <t>infrastructure/tracks/track/trackElements/serviceSections/serviceSection/states/state/from/@absPos</t>
  </si>
  <si>
    <t>infrastructure/tracks/track/trackElements/serviceSections/serviceSection/states/state/from/@absPosOffset</t>
  </si>
  <si>
    <t>infrastructure/tracks/track/trackElements/serviceSections/serviceSection/states/state/to</t>
  </si>
  <si>
    <t>infrastructure/tracks/track/trackElements/serviceSections/serviceSection/states/state/to/geoCoord</t>
  </si>
  <si>
    <t>infrastructure/tracks/track/trackElements/serviceSections/serviceSection/states/state/to/</t>
  </si>
  <si>
    <t>infrastructure/tracks/track/trackElements/serviceSections/serviceSection/states/state/to/geoCoord/@coord</t>
  </si>
  <si>
    <t>infrastructure/tracks/track/trackElements/serviceSections/serviceSection/states/state/to/geoCoord/@extraHeight</t>
  </si>
  <si>
    <t>infrastructure/tracks/track/trackElements/serviceSections/serviceSection/states/state/to/geoCoord/@epsgCode</t>
  </si>
  <si>
    <t>infrastructure/tracks/track/trackElements/serviceSections/serviceSection/states/state/to/geoCoord/@heightEpsgCode</t>
  </si>
  <si>
    <t>infrastructure/tracks/track/trackElements/serviceSections/serviceSection/states/state/to/@ocpRef</t>
  </si>
  <si>
    <t>infrastructure/tracks/track/trackElements/serviceSections/serviceSection/states/state/to/@pos</t>
  </si>
  <si>
    <t>infrastructure/tracks/track/trackElements/serviceSections/serviceSection/states/state/to/@absPos</t>
  </si>
  <si>
    <t>infrastructure/tracks/track/trackElements/serviceSections/serviceSection/states/state/to/@absPosOffset</t>
  </si>
  <si>
    <t>infrastructure/tracks/track/trackElements/serviceSections/serviceSection/@length</t>
  </si>
  <si>
    <t>infrastructure/tracks/track/trackElements/serviceSections/serviceSection/@dir</t>
  </si>
  <si>
    <t>infrastructure/tracks/track/trackElements/serviceSections/serviceSection/@height</t>
  </si>
  <si>
    <t>infrastructure/tracks/track/trackElements/serviceSections/serviceSection/@side</t>
  </si>
  <si>
    <t>infrastructure/tracks/track/trackElements/serviceSections/serviceSection/@ocpRef</t>
  </si>
  <si>
    <t>infrastructure/tracks/track/trackElements/serviceSections/serviceSection/@parentServiceSectionRef</t>
  </si>
  <si>
    <t>parentServiceSectionRef</t>
  </si>
  <si>
    <t>infrastructure/tracks/track/trackElements/serviceSections/serviceSection/@ramp</t>
  </si>
  <si>
    <t>infrastructure/tracks/track/trackElements/serviceSections/serviceSection/@maintenance</t>
  </si>
  <si>
    <t>infrastructure/tracks/track/trackElements/serviceSections/serviceSection/@loadingFacility</t>
  </si>
  <si>
    <t>infrastructure/tracks/track/trackElements/serviceSections/serviceSection/@cleaning</t>
  </si>
  <si>
    <t>infrastructure/tracks/track/trackElements/serviceSections/serviceSection/@fueling</t>
  </si>
  <si>
    <t>infrastructure/tracks/track/trackElements/serviceSections/serviceSection/@parking</t>
  </si>
  <si>
    <t>infrastructure/tracks/track/trackElements/serviceSections/serviceSection/@preheating</t>
  </si>
  <si>
    <t>infrastructure/tracks/track/trackElements/xs:any</t>
  </si>
  <si>
    <t>infrastructure/tracks/track/ocsElements</t>
  </si>
  <si>
    <t>infrastructure/tracks/track/ocsElements/signals</t>
  </si>
  <si>
    <t>infrastructure/tracks/track/ocsElements/signals/signal</t>
  </si>
  <si>
    <t>infrastructure/tracks/track/ocsElements/signals/signal/additionalName</t>
  </si>
  <si>
    <t>infrastructure/tracks/track/ocsElements/signals/signal/additionalName/@name</t>
  </si>
  <si>
    <t>infrastructure/tracks/track/ocsElements/signals/signal/additionalName/@description</t>
  </si>
  <si>
    <t>infrastructure/tracks/track/ocsElements/signals/signal/additionalName/@xml:lang</t>
  </si>
  <si>
    <t>infrastructure/tracks/track/ocsElements/signals/signal/additionalName/@xs:anyAttribute</t>
  </si>
  <si>
    <t>infrastructure/tracks/track/ocsElements/signals/signal/xs:any</t>
  </si>
  <si>
    <t>infrastructure/tracks/track/ocsElements/signals/signal/@id</t>
  </si>
  <si>
    <t>infrastructure/tracks/track/ocsElements/signals/signal/@code</t>
  </si>
  <si>
    <t>infrastructure/tracks/track/ocsElements/signals/signal/@name</t>
  </si>
  <si>
    <t>infrastructure/tracks/track/ocsElements/signals/signal/@description</t>
  </si>
  <si>
    <t>infrastructure/tracks/track/ocsElements/signals/signal/@xml:lang</t>
  </si>
  <si>
    <t>infrastructure/tracks/track/ocsElements/signals/signal/@xs:anyAttribute</t>
  </si>
  <si>
    <t>infrastructure/tracks/track/ocsElements/signals/signal/geoCoord</t>
  </si>
  <si>
    <t>infrastructure/tracks/track/ocsElements/signals/signal/geoCoord/@coord</t>
  </si>
  <si>
    <t>infrastructure/tracks/track/ocsElements/signals/signal/geoCoord/@extraHeight</t>
  </si>
  <si>
    <t>infrastructure/tracks/track/ocsElements/signals/signal/geoCoord/@epsgCode</t>
  </si>
  <si>
    <t>infrastructure/tracks/track/ocsElements/signals/signal/geoCoord/@heightEpsgCode</t>
  </si>
  <si>
    <t>infrastructure/tracks/track/ocsElements/signals/signal/@pos</t>
  </si>
  <si>
    <t>infrastructure/tracks/track/ocsElements/signals/signal/@absPos</t>
  </si>
  <si>
    <t>infrastructure/tracks/track/ocsElements/signals/signal/@absPosOffset</t>
  </si>
  <si>
    <t>infrastructure/tracks/track/ocsElements/signals/signal/states</t>
  </si>
  <si>
    <t>infrastructure/tracks/track/ocsElements/signals/signal/states/state</t>
  </si>
  <si>
    <t>infrastructure/tracks/track/ocsElements/signals/signal/states/state/xs:any</t>
  </si>
  <si>
    <t>infrastructure/tracks/track/ocsElements/signals/signal/states/state/</t>
  </si>
  <si>
    <t>infrastructure/tracks/track/ocsElements/signals/signal/states/state/@disabled</t>
  </si>
  <si>
    <t>infrastructure/tracks/track/ocsElements/signals/signal/states/state/@status</t>
  </si>
  <si>
    <t>infrastructure/tracks/track/ocsElements/signals/signal/states/state/@operatingPeriodRef</t>
  </si>
  <si>
    <t>infrastructure/tracks/track/ocsElements/signals/signal/states/state/@startTime</t>
  </si>
  <si>
    <t>infrastructure/tracks/track/ocsElements/signals/signal/states/state/@endTime</t>
  </si>
  <si>
    <t>infrastructure/tracks/track/ocsElements/signals/signal/states/state/@endDayOffset</t>
  </si>
  <si>
    <t>infrastructure/tracks/track/ocsElements/signals/signal/states/state/@remarks</t>
  </si>
  <si>
    <t>infrastructure/tracks/track/ocsElements/signals/signal/states/state/@xs:anyAttribute</t>
  </si>
  <si>
    <t>infrastructure/tracks/track/ocsElements/signals/signal/@dir</t>
  </si>
  <si>
    <t>infrastructure/tracks/track/ocsElements/signals/signal/@ruleCode</t>
  </si>
  <si>
    <t>infrastructure/tracks/track/ocsElements/signals/signal/speed</t>
  </si>
  <si>
    <t>infrastructure/tracks/track/ocsElements/signals/signal/speed/@switchable</t>
  </si>
  <si>
    <t>infrastructure/tracks/track/ocsElements/signals/signal/speed/@xs:anyAttribute</t>
  </si>
  <si>
    <t>infrastructure/tracks/track/ocsElements/signals/signal/speed/speedChangeRef</t>
  </si>
  <si>
    <t>infrastructure/tracks/track/ocsElements/signals/signal/speed/speedChangeRef/@ref</t>
  </si>
  <si>
    <t>infrastructure/tracks/track/ocsElements/signals/signal/speed/speedChangeRef/@xs:anyAttribute</t>
  </si>
  <si>
    <t>infrastructure/tracks/track/ocsElements/signals/signal/speed/@kind</t>
  </si>
  <si>
    <t>xs:string("announcement", "execution") or xs:string(xs:pattern=other:\w{2,})</t>
  </si>
  <si>
    <t>infrastructure/tracks/track/ocsElements/signals/signal/speed/@trainRelation</t>
  </si>
  <si>
    <t>infrastructure/tracks/track/ocsElements/signals/signal/etcs</t>
  </si>
  <si>
    <t>infrastructure/tracks/track/ocsElements/signals/signal/etcs/@switchable</t>
  </si>
  <si>
    <t>infrastructure/tracks/track/ocsElements/signals/signal/etcs/@xs:anyAttribute</t>
  </si>
  <si>
    <t>infrastructure/tracks/track/ocsElements/signals/signal/etcs/@srsVersion</t>
  </si>
  <si>
    <t>srsVersion</t>
  </si>
  <si>
    <t>infrastructure/tracks/track/ocsElements/signals/signal/etcs/@level_0</t>
  </si>
  <si>
    <t>level_0</t>
  </si>
  <si>
    <t>infrastructure/tracks/track/ocsElements/signals/signal/etcs/@level_1</t>
  </si>
  <si>
    <t>level_1</t>
  </si>
  <si>
    <t>infrastructure/tracks/track/ocsElements/signals/signal/etcs/@level_2</t>
  </si>
  <si>
    <t>infrastructure/tracks/track/ocsElements/signals/signal/etcs/@level_3</t>
  </si>
  <si>
    <t>level_3</t>
  </si>
  <si>
    <t>infrastructure/tracks/track/ocsElements/signals/signal/levelCrossing</t>
  </si>
  <si>
    <t>infrastructure/tracks/track/ocsElements/signals/signal/levelCrossing/@switchable</t>
  </si>
  <si>
    <t>infrastructure/tracks/track/ocsElements/signals/signal/levelCrossing/@xs:anyAttribute</t>
  </si>
  <si>
    <t>infrastructure/tracks/track/ocsElements/signals/signal/levelCrossing/@type</t>
  </si>
  <si>
    <t>xs:string("bell", "whistle", "announcing", ""activating"", ""supervision"") or xs:string(xs:pattern=other:\w{2,})"</t>
  </si>
  <si>
    <t>infrastructure/tracks/track/ocsElements/signals/signal/levelCrossing/@ref</t>
  </si>
  <si>
    <t>infrastructure/tracks/track/ocsElements/signals/signal/trainRadio</t>
  </si>
  <si>
    <t>infrastructure/tracks/track/ocsElements/signals/signal/trainRadio/@switchable</t>
  </si>
  <si>
    <t>infrastructure/tracks/track/ocsElements/signals/signal/trainRadio/@xs:anyAttribute</t>
  </si>
  <si>
    <t>infrastructure/tracks/track/ocsElements/signals/signal/trainRadio/@trackConditionRef</t>
  </si>
  <si>
    <t>trackConditionRef</t>
  </si>
  <si>
    <t>infrastructure/tracks/track/ocsElements/signals/signal/catenary</t>
  </si>
  <si>
    <t>infrastructure/tracks/track/ocsElements/signals/signal/catenary/@switchable</t>
  </si>
  <si>
    <t>infrastructure/tracks/track/ocsElements/signals/signal/catenary/@xs:anyAttribute</t>
  </si>
  <si>
    <t>infrastructure/tracks/track/ocsElements/signals/signal/catenary/@trackConditionRef</t>
  </si>
  <si>
    <t>infrastructure/tracks/track/ocsElements/signals/signal/line</t>
  </si>
  <si>
    <t>infrastructure/tracks/track/ocsElements/signals/signal/line/@switchable</t>
  </si>
  <si>
    <t>infrastructure/tracks/track/ocsElements/signals/signal/line/@xs:anyAttribute</t>
  </si>
  <si>
    <t>infrastructure/tracks/track/ocsElements/signals/signal/line/@ref</t>
  </si>
  <si>
    <t>infrastructure/tracks/track/ocsElements/signals/signal/milepost</t>
  </si>
  <si>
    <t>infrastructure/tracks/track/ocsElements/signals/signal/milepost/@switchable</t>
  </si>
  <si>
    <t>infrastructure/tracks/track/ocsElements/signals/signal/milepost/@xs:anyAttribute</t>
  </si>
  <si>
    <t>infrastructure/tracks/track/ocsElements/signals/signal/milepost/@shownValue</t>
  </si>
  <si>
    <t>shownValue</t>
  </si>
  <si>
    <t>infrastructure/tracks/track/ocsElements/signals/signal/milepost/@shownRemark</t>
  </si>
  <si>
    <t>shownRemark</t>
  </si>
  <si>
    <t>infrastructure/tracks/track/ocsElements/signals/signal/milepost/@mileageChangeRef</t>
  </si>
  <si>
    <t>mileageChangeRef</t>
  </si>
  <si>
    <t>infrastructure/tracks/track/ocsElements/signals/signal/milepost/@lineRef</t>
  </si>
  <si>
    <t>lineRef</t>
  </si>
  <si>
    <t>infrastructure/tracks/track/ocsElements/signals/signal/braking</t>
  </si>
  <si>
    <t>braking</t>
  </si>
  <si>
    <t>infrastructure/tracks/track/ocsElements/signals/signal/braking/@switchable</t>
  </si>
  <si>
    <t>infrastructure/tracks/track/ocsElements/signals/signal/braking/@xs:anyAttribute</t>
  </si>
  <si>
    <t>infrastructure/tracks/track/ocsElements/signals/signal/braking/@trackConditionRef</t>
  </si>
  <si>
    <t>infrastructure/tracks/track/ocsElements/signals/signal/trainProtectionElementGroupRef</t>
  </si>
  <si>
    <t>trainProtectionElementGroupRef</t>
  </si>
  <si>
    <t>infrastructure/tracks/track/ocsElements/signals/signal/trainProtectionElementGroupRef/@ref</t>
  </si>
  <si>
    <t>infrastructure/tracks/track/ocsElements/signals/signal/trainProtectionElementGroupRef/@xs:anyAttribute</t>
  </si>
  <si>
    <t>infrastructure/tracks/track/ocsElements/signals/signal/baliseGroupRef</t>
  </si>
  <si>
    <t>baliseGroupRef</t>
  </si>
  <si>
    <t>infrastructure/tracks/track/ocsElements/signals/signal/baliseGroupRef/@ref</t>
  </si>
  <si>
    <t>infrastructure/tracks/track/ocsElements/signals/signal/baliseGroupRef/@xs:anyAttribute</t>
  </si>
  <si>
    <t>infrastructure/tracks/track/ocsElements/signals/signal/@sight</t>
  </si>
  <si>
    <t>infrastructure/tracks/track/ocsElements/signals/signal/@type</t>
  </si>
  <si>
    <t>xs:string("main", "distant", "repeater", "combined", "shunting") or xs:string(xs:pattern=other:\w{2,})</t>
  </si>
  <si>
    <t>infrastructure/tracks/track/ocsElements/signals/signal/@function</t>
  </si>
  <si>
    <t>xs:string("exit", "home", "blocking", "intermediate") or xs:string(xs:pattern=other:\w{2,})</t>
  </si>
  <si>
    <t>infrastructure/tracks/track/ocsElements/signals/signal/@sigSystem</t>
  </si>
  <si>
    <t>infrastructure/tracks/track/ocsElements/signals/signal/@switchable</t>
  </si>
  <si>
    <t>infrastructure/tracks/track/ocsElements/signals/signal/@maskableRoute</t>
  </si>
  <si>
    <t>maskableRoute</t>
  </si>
  <si>
    <t>infrastructure/tracks/track/ocsElements/signals/signal/@maskableATC</t>
  </si>
  <si>
    <t>maskableATC</t>
  </si>
  <si>
    <t>infrastructure/tracks/track/ocsElements/signals/signal/@virtual</t>
  </si>
  <si>
    <t>infrastructure/tracks/track/ocsElements/signals/signal/@signalBoxOcpRef</t>
  </si>
  <si>
    <t>signalBoxOcpRef</t>
  </si>
  <si>
    <t>infrastructure/tracks/track/ocsElements/signals/signal/@stationOcpRef</t>
  </si>
  <si>
    <t>stationOcpRef</t>
  </si>
  <si>
    <t>infrastructure/tracks/track/ocsElements/signals/signal/@distNearestDangerPoint</t>
  </si>
  <si>
    <t>distNearestDangerPoint</t>
  </si>
  <si>
    <t>infrastructure/tracks/track/ocsElements/signals/signal/@trackDist</t>
  </si>
  <si>
    <t>trackDist</t>
  </si>
  <si>
    <t>infrastructure/tracks/track/ocsElements/signals/signal/@height</t>
  </si>
  <si>
    <t>infrastructure/tracks/track/ocsElements/signals/signal/@ocpStationRef</t>
  </si>
  <si>
    <t>infrastructure/tracks/track/ocsElements/signals/signal/@controllerRef</t>
  </si>
  <si>
    <t>infrastructure/tracks/track/ocsElements/signals/signalGroups</t>
  </si>
  <si>
    <t>infrastructure/tracks/track/ocsElements/signals/signalGroups/signalGroup</t>
  </si>
  <si>
    <t>infrastructure/tracks/track/ocsElements/signals/signalGroups/signalGroup/additionalName</t>
  </si>
  <si>
    <t>infrastructure/tracks/track/ocsElements/signals/signalGroups/signalGroup/additionalName/@name</t>
  </si>
  <si>
    <t>infrastructure/tracks/track/ocsElements/signals/signalGroups/signalGroup/additionalName/@description</t>
  </si>
  <si>
    <t>infrastructure/tracks/track/ocsElements/signals/signalGroups/signalGroup/additionalName/@xml:lang</t>
  </si>
  <si>
    <t>infrastructure/tracks/track/ocsElements/signals/signalGroups/signalGroup/additionalName/@xs:anyAttribute</t>
  </si>
  <si>
    <t>infrastructure/tracks/track/ocsElements/signals/signalGroups/signalGroup/xs:any</t>
  </si>
  <si>
    <t>infrastructure/tracks/track/ocsElements/signals/signalGroups/signalGroup/@id</t>
  </si>
  <si>
    <t>infrastructure/tracks/track/ocsElements/signals/signalGroups/signalGroup/@code</t>
  </si>
  <si>
    <t>infrastructure/tracks/track/ocsElements/signals/signalGroups/signalGroup/@name</t>
  </si>
  <si>
    <t>infrastructure/tracks/track/ocsElements/signals/signalGroups/signalGroup/@description</t>
  </si>
  <si>
    <t>infrastructure/tracks/track/ocsElements/signals/signalGroups/signalGroup/@xml:lang</t>
  </si>
  <si>
    <t>infrastructure/tracks/track/ocsElements/signals/signalGroups/signalGroup/@xs:anyAttribute</t>
  </si>
  <si>
    <t>infrastructure/tracks/track/ocsElements/signals/signalGroups/signalGroup/@type</t>
  </si>
  <si>
    <t>xs:string("distant-main", "station") or xs:string(xs:pattern=other:\w{2,})</t>
  </si>
  <si>
    <t>infrastructure/tracks/track/ocsElements/signals/signalGroups/signalGroup/signalRef</t>
  </si>
  <si>
    <t>infrastructure/tracks/track/ocsElements/signals/signalGroups/signalGroup/signalRef/@ref</t>
  </si>
  <si>
    <t>infrastructure/tracks/track/ocsElements/signals/signalGroups/signalGroup/signalRef/@xs:anyAttribute</t>
  </si>
  <si>
    <t>infrastructure/tracks/track/ocsElements/signals/signalGroups/signalGroup/signalRef/@sequence</t>
  </si>
  <si>
    <t>infrastructure/tracks/track/ocsElements/trainDetectionElements</t>
  </si>
  <si>
    <t>infrastructure/tracks/track/ocsElements/trainDetectionElements/trainDetector</t>
  </si>
  <si>
    <t>infrastructure/tracks/track/ocsElements/trainDetectionElements/trainDetector/additionalName</t>
  </si>
  <si>
    <t>infrastructure/tracks/track/ocsElements/trainDetectionElements/trainDetector/additionalName/@name</t>
  </si>
  <si>
    <t>infrastructure/tracks/track/ocsElements/trainDetectionElements/trainDetector/additionalName/@description</t>
  </si>
  <si>
    <t>infrastructure/tracks/track/ocsElements/trainDetectionElements/trainDetector/additionalName/@xml:lang</t>
  </si>
  <si>
    <t>infrastructure/tracks/track/ocsElements/trainDetectionElements/trainDetector/additionalName/@xs:anyAttribute</t>
  </si>
  <si>
    <t>infrastructure/tracks/track/ocsElements/trainDetectionElements/trainDetector/xs:any</t>
  </si>
  <si>
    <t>infrastructure/tracks/track/ocsElements/trainDetectionElements/trainDetector/@id</t>
  </si>
  <si>
    <t>infrastructure/tracks/track/ocsElements/trainDetectionElements/trainDetector/@code</t>
  </si>
  <si>
    <t>infrastructure/tracks/track/ocsElements/trainDetectionElements/trainDetector/@name</t>
  </si>
  <si>
    <t>infrastructure/tracks/track/ocsElements/trainDetectionElements/trainDetector/@description</t>
  </si>
  <si>
    <t>infrastructure/tracks/track/ocsElements/trainDetectionElements/trainDetector/@xml:lang</t>
  </si>
  <si>
    <t>infrastructure/tracks/track/ocsElements/trainDetectionElements/trainDetector/@xs:anyAttribute</t>
  </si>
  <si>
    <t>infrastructure/tracks/track/ocsElements/trainDetectionElements/trainDetector/geoCoord</t>
  </si>
  <si>
    <t>infrastructure/tracks/track/ocsElements/trainDetectionElements/trainDetector/geoCoord/@coord</t>
  </si>
  <si>
    <t>infrastructure/tracks/track/ocsElements/trainDetectionElements/trainDetector/geoCoord/@extraHeight</t>
  </si>
  <si>
    <t>infrastructure/tracks/track/ocsElements/trainDetectionElements/trainDetector/geoCoord/@epsgCode</t>
  </si>
  <si>
    <t>infrastructure/tracks/track/ocsElements/trainDetectionElements/trainDetector/geoCoord/@heightEpsgCode</t>
  </si>
  <si>
    <t>infrastructure/tracks/track/ocsElements/trainDetectionElements/trainDetector/@pos</t>
  </si>
  <si>
    <t>infrastructure/tracks/track/ocsElements/trainDetectionElements/trainDetector/@absPos</t>
  </si>
  <si>
    <t>infrastructure/tracks/track/ocsElements/trainDetectionElements/trainDetector/@absPosOffset</t>
  </si>
  <si>
    <t>infrastructure/tracks/track/ocsElements/trainDetectionElements/trainDetector/states</t>
  </si>
  <si>
    <t>infrastructure/tracks/track/ocsElements/trainDetectionElements/trainDetector/states/state</t>
  </si>
  <si>
    <t>infrastructure/tracks/track/ocsElements/trainDetectionElements/trainDetector/states/state/xs:any</t>
  </si>
  <si>
    <t>infrastructure/tracks/track/ocsElements/trainDetectionElements/trainDetector/states/state/</t>
  </si>
  <si>
    <t>infrastructure/tracks/track/ocsElements/trainDetectionElements/trainDetector/states/state/@disabled</t>
  </si>
  <si>
    <t>infrastructure/tracks/track/ocsElements/trainDetectionElements/trainDetector/states/state/@status</t>
  </si>
  <si>
    <t>infrastructure/tracks/track/ocsElements/trainDetectionElements/trainDetector/states/state/@operatingPeriodRef</t>
  </si>
  <si>
    <t>infrastructure/tracks/track/ocsElements/trainDetectionElements/trainDetector/states/state/@startTime</t>
  </si>
  <si>
    <t>infrastructure/tracks/track/ocsElements/trainDetectionElements/trainDetector/states/state/@endTime</t>
  </si>
  <si>
    <t>infrastructure/tracks/track/ocsElements/trainDetectionElements/trainDetector/states/state/@endDayOffset</t>
  </si>
  <si>
    <t>infrastructure/tracks/track/ocsElements/trainDetectionElements/trainDetector/states/state/@remarks</t>
  </si>
  <si>
    <t>infrastructure/tracks/track/ocsElements/trainDetectionElements/trainDetector/states/state/@xs:anyAttribute</t>
  </si>
  <si>
    <t>infrastructure/tracks/track/ocsElements/trainDetectionElements/trainDetector/@dir</t>
  </si>
  <si>
    <t>infrastructure/tracks/track/ocsElements/trainDetectionElements/trainDetector/@detectionObject</t>
  </si>
  <si>
    <t>detectionObject</t>
  </si>
  <si>
    <t>xs:string("wheel", "axle", "train", "endOfTrain", "obstacle") or xs:string(xs:pattern=other:\w{2,})</t>
  </si>
  <si>
    <t>infrastructure/tracks/track/ocsElements/trainDetectionElements/trainDetector/@medium</t>
  </si>
  <si>
    <t>xs:string("mechanical", "hydraulic", "pneumatic", "magnetic", "inductive", "optical", "radio") or xs:string(xs:pattern=other:\w{2,})</t>
  </si>
  <si>
    <t>infrastructure/tracks/track/ocsElements/trainDetectionElements/trainDetector/@posInTrack</t>
  </si>
  <si>
    <t>posInTrack</t>
  </si>
  <si>
    <t>xs:string("center", "leftRail", "leftRailInside", "leftRailOutside", "rightRail", "rightRailInside", "rightRailOutside", "outside", "outsideLeft", "outsideRight")</t>
  </si>
  <si>
    <t>infrastructure/tracks/track/ocsElements/trainDetectionElements/trainDetector/@directionDetection</t>
  </si>
  <si>
    <t>directionDetection</t>
  </si>
  <si>
    <t>infrastructure/tracks/track/ocsElements/trainDetectionElements/trainDetector/@model</t>
  </si>
  <si>
    <t>infrastructure/tracks/track/ocsElements/trainDetectionElements/trainDetector/@axleCounting</t>
  </si>
  <si>
    <t>axleCounting</t>
  </si>
  <si>
    <t>infrastructure/tracks/track/ocsElements/trainDetectionElements/trainDetector/@ocpStationRef</t>
  </si>
  <si>
    <t>infrastructure/tracks/track/ocsElements/trainDetectionElements/trainDetector/@controllerRef</t>
  </si>
  <si>
    <t>infrastructure/tracks/track/ocsElements/trainDetectionElements/trackCircuitBorder</t>
  </si>
  <si>
    <t>infrastructure/tracks/track/ocsElements/trainDetectionElements/trackCircuitBorder/additionalName</t>
  </si>
  <si>
    <t>infrastructure/tracks/track/ocsElements/trainDetectionElements/trackCircuitBorder/additionalName/@name</t>
  </si>
  <si>
    <t>infrastructure/tracks/track/ocsElements/trainDetectionElements/trackCircuitBorder/additionalName/@description</t>
  </si>
  <si>
    <t>infrastructure/tracks/track/ocsElements/trainDetectionElements/trackCircuitBorder/additionalName/@xml:lang</t>
  </si>
  <si>
    <t>infrastructure/tracks/track/ocsElements/trainDetectionElements/trackCircuitBorder/additionalName/@xs:anyAttribute</t>
  </si>
  <si>
    <t>infrastructure/tracks/track/ocsElements/trainDetectionElements/trackCircuitBorder/xs:any</t>
  </si>
  <si>
    <t>infrastructure/tracks/track/ocsElements/trainDetectionElements/trackCircuitBorder/@id</t>
  </si>
  <si>
    <t>infrastructure/tracks/track/ocsElements/trainDetectionElements/trackCircuitBorder/@code</t>
  </si>
  <si>
    <t>infrastructure/tracks/track/ocsElements/trainDetectionElements/trackCircuitBorder/@name</t>
  </si>
  <si>
    <t>infrastructure/tracks/track/ocsElements/trainDetectionElements/trackCircuitBorder/@description</t>
  </si>
  <si>
    <t>infrastructure/tracks/track/ocsElements/trainDetectionElements/trackCircuitBorder/@xml:lang</t>
  </si>
  <si>
    <t>infrastructure/tracks/track/ocsElements/trainDetectionElements/trackCircuitBorder/@xs:anyAttribute</t>
  </si>
  <si>
    <t>infrastructure/tracks/track/ocsElements/trainDetectionElements/trackCircuitBorder/geoCoord</t>
  </si>
  <si>
    <t>infrastructure/tracks/track/ocsElements/trainDetectionElements/trackCircuitBorder/geoCoord/@coord</t>
  </si>
  <si>
    <t>infrastructure/tracks/track/ocsElements/trainDetectionElements/trackCircuitBorder/geoCoord/@extraHeight</t>
  </si>
  <si>
    <t>infrastructure/tracks/track/ocsElements/trainDetectionElements/trackCircuitBorder/geoCoord/@epsgCode</t>
  </si>
  <si>
    <t>infrastructure/tracks/track/ocsElements/trainDetectionElements/trackCircuitBorder/geoCoord/@heightEpsgCode</t>
  </si>
  <si>
    <t>infrastructure/tracks/track/ocsElements/trainDetectionElements/trackCircuitBorder/@pos</t>
  </si>
  <si>
    <t>infrastructure/tracks/track/ocsElements/trainDetectionElements/trackCircuitBorder/@absPos</t>
  </si>
  <si>
    <t>infrastructure/tracks/track/ocsElements/trainDetectionElements/trackCircuitBorder/@absPosOffset</t>
  </si>
  <si>
    <t>infrastructure/tracks/track/ocsElements/trainDetectionElements/trackCircuitBorder/states</t>
  </si>
  <si>
    <t>infrastructure/tracks/track/ocsElements/trainDetectionElements/trackCircuitBorder/states/state</t>
  </si>
  <si>
    <t>infrastructure/tracks/track/ocsElements/trainDetectionElements/trackCircuitBorder/states/state/xs:any</t>
  </si>
  <si>
    <t>infrastructure/tracks/track/ocsElements/trainDetectionElements/trackCircuitBorder/states/state/</t>
  </si>
  <si>
    <t>infrastructure/tracks/track/ocsElements/trainDetectionElements/trackCircuitBorder/states/state/@disabled</t>
  </si>
  <si>
    <t>infrastructure/tracks/track/ocsElements/trainDetectionElements/trackCircuitBorder/states/state/@status</t>
  </si>
  <si>
    <t>infrastructure/tracks/track/ocsElements/trainDetectionElements/trackCircuitBorder/states/state/@operatingPeriodRef</t>
  </si>
  <si>
    <t>infrastructure/tracks/track/ocsElements/trainDetectionElements/trackCircuitBorder/states/state/@startTime</t>
  </si>
  <si>
    <t>infrastructure/tracks/track/ocsElements/trainDetectionElements/trackCircuitBorder/states/state/@endTime</t>
  </si>
  <si>
    <t>infrastructure/tracks/track/ocsElements/trainDetectionElements/trackCircuitBorder/states/state/@endDayOffset</t>
  </si>
  <si>
    <t>infrastructure/tracks/track/ocsElements/trainDetectionElements/trackCircuitBorder/states/state/@remarks</t>
  </si>
  <si>
    <t>infrastructure/tracks/track/ocsElements/trainDetectionElements/trackCircuitBorder/states/state/@xs:anyAttribute</t>
  </si>
  <si>
    <t>infrastructure/tracks/track/ocsElements/trainDetectionElements/trackCircuitBorder/@dir</t>
  </si>
  <si>
    <t>infrastructure/tracks/track/ocsElements/trainDetectionElements/trackCircuitBorder/@insulatedRail</t>
  </si>
  <si>
    <t>insulatedRail</t>
  </si>
  <si>
    <t>xs:string("none", "left", "right", "both")</t>
  </si>
  <si>
    <t>infrastructure/tracks/track/ocsElements/trainDetectionElements/trackCircuitBorder/@ocpStationRef</t>
  </si>
  <si>
    <t>infrastructure/tracks/track/ocsElements/trainDetectionElements/trackCircuitBorder/@controllerRef</t>
  </si>
  <si>
    <t>infrastructure/tracks/track/ocsElements/balises</t>
  </si>
  <si>
    <t>infrastructure/tracks/track/ocsElements/balises/balise</t>
  </si>
  <si>
    <t>infrastructure/tracks/track/ocsElements/balises/balise/additionalName</t>
  </si>
  <si>
    <t>infrastructure/tracks/track/ocsElements/balises/balise/additionalName/@name</t>
  </si>
  <si>
    <t>infrastructure/tracks/track/ocsElements/balises/balise/additionalName/@description</t>
  </si>
  <si>
    <t>infrastructure/tracks/track/ocsElements/balises/balise/additionalName/@xml:lang</t>
  </si>
  <si>
    <t>infrastructure/tracks/track/ocsElements/balises/balise/additionalName/@xs:anyAttribute</t>
  </si>
  <si>
    <t>infrastructure/tracks/track/ocsElements/balises/balise/xs:any</t>
  </si>
  <si>
    <t>infrastructure/tracks/track/ocsElements/balises/balise/@id</t>
  </si>
  <si>
    <t>infrastructure/tracks/track/ocsElements/balises/balise/@code</t>
  </si>
  <si>
    <t>infrastructure/tracks/track/ocsElements/balises/balise/@name</t>
  </si>
  <si>
    <t>infrastructure/tracks/track/ocsElements/balises/balise/@description</t>
  </si>
  <si>
    <t>infrastructure/tracks/track/ocsElements/balises/balise/@xml:lang</t>
  </si>
  <si>
    <t>infrastructure/tracks/track/ocsElements/balises/balise/@xs:anyAttribute</t>
  </si>
  <si>
    <t>infrastructure/tracks/track/ocsElements/balises/balise/geoCoord</t>
  </si>
  <si>
    <t>infrastructure/tracks/track/ocsElements/balises/balise/geoCoord/@coord</t>
  </si>
  <si>
    <t>infrastructure/tracks/track/ocsElements/balises/balise/geoCoord/@extraHeight</t>
  </si>
  <si>
    <t>infrastructure/tracks/track/ocsElements/balises/balise/geoCoord/@epsgCode</t>
  </si>
  <si>
    <t>infrastructure/tracks/track/ocsElements/balises/balise/geoCoord/@heightEpsgCode</t>
  </si>
  <si>
    <t>infrastructure/tracks/track/ocsElements/balises/balise/@pos</t>
  </si>
  <si>
    <t>infrastructure/tracks/track/ocsElements/balises/balise/@absPos</t>
  </si>
  <si>
    <t>infrastructure/tracks/track/ocsElements/balises/balise/@absPosOffset</t>
  </si>
  <si>
    <t>infrastructure/tracks/track/ocsElements/balises/balise/states</t>
  </si>
  <si>
    <t>infrastructure/tracks/track/ocsElements/balises/balise/states/state</t>
  </si>
  <si>
    <t>infrastructure/tracks/track/ocsElements/balises/balise/states/state/xs:any</t>
  </si>
  <si>
    <t>infrastructure/tracks/track/ocsElements/balises/balise/states/state/</t>
  </si>
  <si>
    <t>infrastructure/tracks/track/ocsElements/balises/balise/states/state/@disabled</t>
  </si>
  <si>
    <t>infrastructure/tracks/track/ocsElements/balises/balise/states/state/@status</t>
  </si>
  <si>
    <t>infrastructure/tracks/track/ocsElements/balises/balise/states/state/@operatingPeriodRef</t>
  </si>
  <si>
    <t>infrastructure/tracks/track/ocsElements/balises/balise/states/state/@startTime</t>
  </si>
  <si>
    <t>infrastructure/tracks/track/ocsElements/balises/balise/states/state/@endTime</t>
  </si>
  <si>
    <t>infrastructure/tracks/track/ocsElements/balises/balise/states/state/@endDayOffset</t>
  </si>
  <si>
    <t>infrastructure/tracks/track/ocsElements/balises/balise/states/state/@remarks</t>
  </si>
  <si>
    <t>infrastructure/tracks/track/ocsElements/balises/balise/states/state/@xs:anyAttribute</t>
  </si>
  <si>
    <t>infrastructure/tracks/track/ocsElements/balises/balise/@dir</t>
  </si>
  <si>
    <t>infrastructure/tracks/track/ocsElements/balises/balise/@countryID</t>
  </si>
  <si>
    <t>countryID</t>
  </si>
  <si>
    <t>xs:integer(xs:minInclusive=0, xs:maxInclusive=1023)</t>
  </si>
  <si>
    <t>infrastructure/tracks/track/ocsElements/balises/balise/@groupID</t>
  </si>
  <si>
    <t>groupID</t>
  </si>
  <si>
    <t>xs:integer(xs:minInclusive=0, xs:maxInclusive=16383)</t>
  </si>
  <si>
    <t>infrastructure/tracks/track/ocsElements/balises/balise/@linkingAccuracy</t>
  </si>
  <si>
    <t>linkingAccuracy</t>
  </si>
  <si>
    <t>xs:integer(xs:minInclusive=-63, xs:maxInclusive=63)</t>
  </si>
  <si>
    <t>infrastructure/tracks/track/ocsElements/balises/balise/@linkReactionAscending</t>
  </si>
  <si>
    <t>linkReactionAscending</t>
  </si>
  <si>
    <t>xs:string("trainTrip", "applyServiceBrake", "noReaction")</t>
  </si>
  <si>
    <t>infrastructure/tracks/track/ocsElements/balises/balise/@linkReactionDescending</t>
  </si>
  <si>
    <t>linkReactionDescending</t>
  </si>
  <si>
    <t>infrastructure/tracks/track/ocsElements/balises/balise/@staticTelegram</t>
  </si>
  <si>
    <t>staticTelegram</t>
  </si>
  <si>
    <t>xs:string(xs:pattern=[0-9a-fA-F]*)</t>
  </si>
  <si>
    <t>infrastructure/tracks/track/ocsElements/balises/balise/@ndx</t>
  </si>
  <si>
    <t>ndx</t>
  </si>
  <si>
    <t>xs:integer(xs:minInclusive=0, xs:maxInclusive=7)</t>
  </si>
  <si>
    <t>infrastructure/tracks/track/ocsElements/balises/baliseGroup</t>
  </si>
  <si>
    <t>infrastructure/tracks/track/ocsElements/balises/baliseGroup/additionalName</t>
  </si>
  <si>
    <t>infrastructure/tracks/track/ocsElements/balises/baliseGroup/additionalName/@name</t>
  </si>
  <si>
    <t>infrastructure/tracks/track/ocsElements/balises/baliseGroup/additionalName/@description</t>
  </si>
  <si>
    <t>infrastructure/tracks/track/ocsElements/balises/baliseGroup/additionalName/@xml:lang</t>
  </si>
  <si>
    <t>infrastructure/tracks/track/ocsElements/balises/baliseGroup/additionalName/@xs:anyAttribute</t>
  </si>
  <si>
    <t>infrastructure/tracks/track/ocsElements/balises/baliseGroup/xs:any</t>
  </si>
  <si>
    <t>infrastructure/tracks/track/ocsElements/balises/baliseGroup/@id</t>
  </si>
  <si>
    <t>infrastructure/tracks/track/ocsElements/balises/baliseGroup/@code</t>
  </si>
  <si>
    <t>infrastructure/tracks/track/ocsElements/balises/baliseGroup/@name</t>
  </si>
  <si>
    <t>infrastructure/tracks/track/ocsElements/balises/baliseGroup/@description</t>
  </si>
  <si>
    <t>infrastructure/tracks/track/ocsElements/balises/baliseGroup/@xml:lang</t>
  </si>
  <si>
    <t>infrastructure/tracks/track/ocsElements/balises/baliseGroup/@xs:anyAttribute</t>
  </si>
  <si>
    <t>infrastructure/tracks/track/ocsElements/balises/baliseGroup/baliseRef</t>
  </si>
  <si>
    <t>infrastructure/tracks/track/ocsElements/balises/baliseGroup/baliseRef/@ref</t>
  </si>
  <si>
    <t>infrastructure/tracks/track/ocsElements/balises/baliseGroup/baliseRef/@xs:anyAttribute</t>
  </si>
  <si>
    <t>infrastructure/tracks/track/ocsElements/balises/baliseGroup/baliseRef/@sequence</t>
  </si>
  <si>
    <t>infrastructure/tracks/track/ocsElements/balises/baliseGroup/@type</t>
  </si>
  <si>
    <t>xs:string("infill", "signal", "fixed") or xs:string(xs:pattern=other:\w{2,})</t>
  </si>
  <si>
    <t>infrastructure/tracks/track/ocsElements/trainProtectionElements</t>
  </si>
  <si>
    <t>trainProtectionElements</t>
  </si>
  <si>
    <t>infrastructure/tracks/track/ocsElements/trainProtectionElements/trainProtectionElement</t>
  </si>
  <si>
    <t>infrastructure/tracks/track/ocsElements/trainProtectionElements/</t>
  </si>
  <si>
    <t>trainProtectionElement</t>
  </si>
  <si>
    <t>infrastructure/tracks/track/ocsElements/trainProtectionElements/trainProtectionElement/additionalName</t>
  </si>
  <si>
    <t>infrastructure/tracks/track/ocsElements/trainProtectionElements/trainProtectionElement/</t>
  </si>
  <si>
    <t>infrastructure/tracks/track/ocsElements/trainProtectionElements/trainProtectionElement/additionalName/@name</t>
  </si>
  <si>
    <t>infrastructure/tracks/track/ocsElements/trainProtectionElements/trainProtectionElement/additionalName/@description</t>
  </si>
  <si>
    <t>infrastructure/tracks/track/ocsElements/trainProtectionElements/trainProtectionElement/additionalName/@xml:lang</t>
  </si>
  <si>
    <t>infrastructure/tracks/track/ocsElements/trainProtectionElements/trainProtectionElement/additionalName/@xs:anyAttribute</t>
  </si>
  <si>
    <t>infrastructure/tracks/track/ocsElements/trainProtectionElements/trainProtectionElement/xs:any</t>
  </si>
  <si>
    <t>infrastructure/tracks/track/ocsElements/trainProtectionElements/trainProtectionElement/@id</t>
  </si>
  <si>
    <t>infrastructure/tracks/track/ocsElements/trainProtectionElements/trainProtectionElement/@code</t>
  </si>
  <si>
    <t>infrastructure/tracks/track/ocsElements/trainProtectionElements/trainProtectionElement/@name</t>
  </si>
  <si>
    <t>infrastructure/tracks/track/ocsElements/trainProtectionElements/trainProtectionElement/@description</t>
  </si>
  <si>
    <t>infrastructure/tracks/track/ocsElements/trainProtectionElements/trainProtectionElement/@xml:lang</t>
  </si>
  <si>
    <t>infrastructure/tracks/track/ocsElements/trainProtectionElements/trainProtectionElement/@xs:anyAttribute</t>
  </si>
  <si>
    <t>infrastructure/tracks/track/ocsElements/trainProtectionElements/trainProtectionElement/geoCoord</t>
  </si>
  <si>
    <t>infrastructure/tracks/track/ocsElements/trainProtectionElements/trainProtectionElement/geoCoord/@coord</t>
  </si>
  <si>
    <t>infrastructure/tracks/track/ocsElements/trainProtectionElements/trainProtectionElement/geoCoord/@extraHeight</t>
  </si>
  <si>
    <t>infrastructure/tracks/track/ocsElements/trainProtectionElements/trainProtectionElement/geoCoord/@epsgCode</t>
  </si>
  <si>
    <t>infrastructure/tracks/track/ocsElements/trainProtectionElements/trainProtectionElement/geoCoord/@heightEpsgCode</t>
  </si>
  <si>
    <t>infrastructure/tracks/track/ocsElements/trainProtectionElements/trainProtectionElement/@pos</t>
  </si>
  <si>
    <t>infrastructure/tracks/track/ocsElements/trainProtectionElements/trainProtectionElement/@absPos</t>
  </si>
  <si>
    <t>infrastructure/tracks/track/ocsElements/trainProtectionElements/trainProtectionElement/@absPosOffset</t>
  </si>
  <si>
    <t>infrastructure/tracks/track/ocsElements/trainProtectionElements/trainProtectionElement/states</t>
  </si>
  <si>
    <t>infrastructure/tracks/track/ocsElements/trainProtectionElements/trainProtectionElement/states/state</t>
  </si>
  <si>
    <t>infrastructure/tracks/track/ocsElements/trainProtectionElements/trainProtectionElement/states/</t>
  </si>
  <si>
    <t>infrastructure/tracks/track/ocsElements/trainProtectionElements/trainProtectionElement/states/state/xs:any</t>
  </si>
  <si>
    <t>infrastructure/tracks/track/ocsElements/trainProtectionElements/trainProtectionElement/states/state/</t>
  </si>
  <si>
    <t>infrastructure/tracks/track/ocsElements/trainProtectionElements/trainProtectionElement/states/state/@disabled</t>
  </si>
  <si>
    <t>infrastructure/tracks/track/ocsElements/trainProtectionElements/trainProtectionElement/states/state/@status</t>
  </si>
  <si>
    <t>infrastructure/tracks/track/ocsElements/trainProtectionElements/trainProtectionElement/states/state/@operatingPeriodRef</t>
  </si>
  <si>
    <t>infrastructure/tracks/track/ocsElements/trainProtectionElements/trainProtectionElement/states/state/@startTime</t>
  </si>
  <si>
    <t>infrastructure/tracks/track/ocsElements/trainProtectionElements/trainProtectionElement/states/state/@endTime</t>
  </si>
  <si>
    <t>infrastructure/tracks/track/ocsElements/trainProtectionElements/trainProtectionElement/states/state/@endDayOffset</t>
  </si>
  <si>
    <t>infrastructure/tracks/track/ocsElements/trainProtectionElements/trainProtectionElement/states/state/@remarks</t>
  </si>
  <si>
    <t>infrastructure/tracks/track/ocsElements/trainProtectionElements/trainProtectionElement/states/state/@xs:anyAttribute</t>
  </si>
  <si>
    <t>infrastructure/tracks/track/ocsElements/trainProtectionElements/trainProtectionElement/@dir</t>
  </si>
  <si>
    <t>infrastructure/tracks/track/ocsElements/trainProtectionElements/trainProtectionElement/@medium</t>
  </si>
  <si>
    <t>infrastructure/tracks/track/ocsElements/trainProtectionElements/trainProtectionElement/@system</t>
  </si>
  <si>
    <t>system</t>
  </si>
  <si>
    <t>infrastructure/tracks/track/ocsElements/trainProtectionElements/trainProtectionElement/@trainProtectionSystem</t>
  </si>
  <si>
    <t>trainProtectionSystem</t>
  </si>
  <si>
    <t>infrastructure/tracks/track/ocsElements/trainProtectionElements/trainProtectionElement/@model</t>
  </si>
  <si>
    <t>infrastructure/tracks/track/ocsElements/trainProtectionElements/trainProtectionElementGroup</t>
  </si>
  <si>
    <t>trainProtectionElementGroup</t>
  </si>
  <si>
    <t>infrastructure/tracks/track/ocsElements/trainProtectionElements/trainProtectionElementGroup/additionalName</t>
  </si>
  <si>
    <t>infrastructure/tracks/track/ocsElements/trainProtectionElements/trainProtectionElementGroup/</t>
  </si>
  <si>
    <t>infrastructure/tracks/track/ocsElements/trainProtectionElements/trainProtectionElementGroup/additionalName/@name</t>
  </si>
  <si>
    <t>infrastructure/tracks/track/ocsElements/trainProtectionElements/trainProtectionElementGroup/additionalName/@description</t>
  </si>
  <si>
    <t>infrastructure/tracks/track/ocsElements/trainProtectionElements/trainProtectionElementGroup/additionalName/@xml:lang</t>
  </si>
  <si>
    <t>infrastructure/tracks/track/ocsElements/trainProtectionElements/trainProtectionElementGroup/additionalName/@xs:anyAttribute</t>
  </si>
  <si>
    <t>infrastructure/tracks/track/ocsElements/trainProtectionElements/trainProtectionElementGroup/xs:any</t>
  </si>
  <si>
    <t>infrastructure/tracks/track/ocsElements/trainProtectionElements/trainProtectionElementGroup/@id</t>
  </si>
  <si>
    <t>infrastructure/tracks/track/ocsElements/trainProtectionElements/trainProtectionElementGroup/@code</t>
  </si>
  <si>
    <t>infrastructure/tracks/track/ocsElements/trainProtectionElements/trainProtectionElementGroup/@name</t>
  </si>
  <si>
    <t>infrastructure/tracks/track/ocsElements/trainProtectionElements/trainProtectionElementGroup/@description</t>
  </si>
  <si>
    <t>infrastructure/tracks/track/ocsElements/trainProtectionElements/trainProtectionElementGroup/@xml:lang</t>
  </si>
  <si>
    <t>infrastructure/tracks/track/ocsElements/trainProtectionElements/trainProtectionElementGroup/@xs:anyAttribute</t>
  </si>
  <si>
    <t>infrastructure/tracks/track/ocsElements/trainProtectionElements/trainProtectionElementGroup/trainProtectionElementRef</t>
  </si>
  <si>
    <t>trainProtectionElementRef</t>
  </si>
  <si>
    <t>infrastructure/tracks/track/ocsElements/trainProtectionElements/trainProtectionElementGroup/trainProtectionElementRef/@ref</t>
  </si>
  <si>
    <t>infrastructure/tracks/track/ocsElements/trainProtectionElements/trainProtectionElementGroup/trainProtectionElementRef/@xs:anyAttribute</t>
  </si>
  <si>
    <t>infrastructure/tracks/track/ocsElements/stopPosts</t>
  </si>
  <si>
    <t>infrastructure/tracks/track/ocsElements/stopPosts/stopPost</t>
  </si>
  <si>
    <t>infrastructure/tracks/track/ocsElements/stopPosts/stopPost/additionalName</t>
  </si>
  <si>
    <t>infrastructure/tracks/track/ocsElements/stopPosts/stopPost/additionalName/@name</t>
  </si>
  <si>
    <t>infrastructure/tracks/track/ocsElements/stopPosts/stopPost/additionalName/@description</t>
  </si>
  <si>
    <t>infrastructure/tracks/track/ocsElements/stopPosts/stopPost/additionalName/@xml:lang</t>
  </si>
  <si>
    <t>infrastructure/tracks/track/ocsElements/stopPosts/stopPost/additionalName/@xs:anyAttribute</t>
  </si>
  <si>
    <t>infrastructure/tracks/track/ocsElements/stopPosts/stopPost/xs:any</t>
  </si>
  <si>
    <t>infrastructure/tracks/track/ocsElements/stopPosts/stopPost/@id</t>
  </si>
  <si>
    <t>infrastructure/tracks/track/ocsElements/stopPosts/stopPost/@code</t>
  </si>
  <si>
    <t>infrastructure/tracks/track/ocsElements/stopPosts/stopPost/@name</t>
  </si>
  <si>
    <t>infrastructure/tracks/track/ocsElements/stopPosts/stopPost/@description</t>
  </si>
  <si>
    <t>infrastructure/tracks/track/ocsElements/stopPosts/stopPost/@xml:lang</t>
  </si>
  <si>
    <t>infrastructure/tracks/track/ocsElements/stopPosts/stopPost/@xs:anyAttribute</t>
  </si>
  <si>
    <t>infrastructure/tracks/track/ocsElements/stopPosts/stopPost/geoCoord</t>
  </si>
  <si>
    <t>infrastructure/tracks/track/ocsElements/stopPosts/stopPost/geoCoord/@coord</t>
  </si>
  <si>
    <t>infrastructure/tracks/track/ocsElements/stopPosts/stopPost/geoCoord/@extraHeight</t>
  </si>
  <si>
    <t>infrastructure/tracks/track/ocsElements/stopPosts/stopPost/geoCoord/@epsgCode</t>
  </si>
  <si>
    <t>infrastructure/tracks/track/ocsElements/stopPosts/stopPost/geoCoord/@heightEpsgCode</t>
  </si>
  <si>
    <t>infrastructure/tracks/track/ocsElements/stopPosts/stopPost/@pos</t>
  </si>
  <si>
    <t>infrastructure/tracks/track/ocsElements/stopPosts/stopPost/@absPos</t>
  </si>
  <si>
    <t>infrastructure/tracks/track/ocsElements/stopPosts/stopPost/@absPosOffset</t>
  </si>
  <si>
    <t>infrastructure/tracks/track/ocsElements/stopPosts/stopPost/states</t>
  </si>
  <si>
    <t>infrastructure/tracks/track/ocsElements/stopPosts/stopPost/states/state</t>
  </si>
  <si>
    <t>infrastructure/tracks/track/ocsElements/stopPosts/stopPost/states/state/xs:any</t>
  </si>
  <si>
    <t>infrastructure/tracks/track/ocsElements/stopPosts/stopPost/states/state/</t>
  </si>
  <si>
    <t>infrastructure/tracks/track/ocsElements/stopPosts/stopPost/states/state/@disabled</t>
  </si>
  <si>
    <t>infrastructure/tracks/track/ocsElements/stopPosts/stopPost/states/state/@status</t>
  </si>
  <si>
    <t>infrastructure/tracks/track/ocsElements/stopPosts/stopPost/states/state/@operatingPeriodRef</t>
  </si>
  <si>
    <t>infrastructure/tracks/track/ocsElements/stopPosts/stopPost/states/state/@startTime</t>
  </si>
  <si>
    <t>infrastructure/tracks/track/ocsElements/stopPosts/stopPost/states/state/@endTime</t>
  </si>
  <si>
    <t>infrastructure/tracks/track/ocsElements/stopPosts/stopPost/states/state/@endDayOffset</t>
  </si>
  <si>
    <t>infrastructure/tracks/track/ocsElements/stopPosts/stopPost/states/state/@remarks</t>
  </si>
  <si>
    <t>infrastructure/tracks/track/ocsElements/stopPosts/stopPost/states/state/@xs:anyAttribute</t>
  </si>
  <si>
    <t>infrastructure/tracks/track/ocsElements/stopPosts/stopPost/@dir</t>
  </si>
  <si>
    <t>infrastructure/tracks/track/ocsElements/stopPosts/stopPost/@ruleCode</t>
  </si>
  <si>
    <t>infrastructure/tracks/track/ocsElements/stopPosts/stopPost/validForMovements</t>
  </si>
  <si>
    <t>validForMovements</t>
  </si>
  <si>
    <t>infrastructure/tracks/track/ocsElements/stopPosts/stopPost/validForMovements/@kind</t>
  </si>
  <si>
    <t>xs:string("freightTrains", "passengerTrains", "allTrains", "shunting") or xs:string(xs:pattern=other:\w{2,})</t>
  </si>
  <si>
    <t>infrastructure/tracks/track/ocsElements/stopPosts/stopPost/signalRef</t>
  </si>
  <si>
    <t>infrastructure/tracks/track/ocsElements/stopPosts/stopPost/signalRef/@ref</t>
  </si>
  <si>
    <t>infrastructure/tracks/track/ocsElements/stopPosts/stopPost/signalRef/@xs:anyAttribute</t>
  </si>
  <si>
    <t>infrastructure/tracks/track/ocsElements/stopPosts/stopPost/@trainRelation</t>
  </si>
  <si>
    <t>infrastructure/tracks/track/ocsElements/stopPosts/stopPost/@platformEdgeRef</t>
  </si>
  <si>
    <t>platformEdgeRef</t>
  </si>
  <si>
    <t>infrastructure/tracks/track/ocsElements/stopPosts/stopPost/@trainLength</t>
  </si>
  <si>
    <t>infrastructure/tracks/track/ocsElements/stopPosts/stopPost/@axleCount</t>
  </si>
  <si>
    <t>axleCount</t>
  </si>
  <si>
    <t>infrastructure/tracks/track/ocsElements/stopPosts/stopPost/@wagonCount</t>
  </si>
  <si>
    <t>wagonCount</t>
  </si>
  <si>
    <t>infrastructure/tracks/track/ocsElements/stopPosts/stopPost/@verbalConstraints</t>
  </si>
  <si>
    <t>infrastructure/tracks/track/ocsElements/stopPosts/stopPost/@virtual</t>
  </si>
  <si>
    <t>infrastructure/tracks/track/ocsElements/stopPosts/stopPost/@ocpRef</t>
  </si>
  <si>
    <t>infrastructure/tracks/track/ocsElements/derailers</t>
  </si>
  <si>
    <t>infrastructure/tracks/track/ocsElements/derailers/derailer</t>
  </si>
  <si>
    <t>infrastructure/tracks/track/ocsElements/derailers/derailer/additionalName</t>
  </si>
  <si>
    <t>infrastructure/tracks/track/ocsElements/derailers/derailer/additionalName/@name</t>
  </si>
  <si>
    <t>infrastructure/tracks/track/ocsElements/derailers/derailer/additionalName/@description</t>
  </si>
  <si>
    <t>infrastructure/tracks/track/ocsElements/derailers/derailer/additionalName/@xml:lang</t>
  </si>
  <si>
    <t>infrastructure/tracks/track/ocsElements/derailers/derailer/additionalName/@xs:anyAttribute</t>
  </si>
  <si>
    <t>infrastructure/tracks/track/ocsElements/derailers/derailer/xs:any</t>
  </si>
  <si>
    <t>infrastructure/tracks/track/ocsElements/derailers/derailer/@id</t>
  </si>
  <si>
    <t>infrastructure/tracks/track/ocsElements/derailers/derailer/@code</t>
  </si>
  <si>
    <t>infrastructure/tracks/track/ocsElements/derailers/derailer/@name</t>
  </si>
  <si>
    <t>infrastructure/tracks/track/ocsElements/derailers/derailer/@description</t>
  </si>
  <si>
    <t>infrastructure/tracks/track/ocsElements/derailers/derailer/@xml:lang</t>
  </si>
  <si>
    <t>infrastructure/tracks/track/ocsElements/derailers/derailer/@xs:anyAttribute</t>
  </si>
  <si>
    <t>infrastructure/tracks/track/ocsElements/derailers/derailer/geoCoord</t>
  </si>
  <si>
    <t>infrastructure/tracks/track/ocsElements/derailers/derailer/geoCoord/@coord</t>
  </si>
  <si>
    <t>infrastructure/tracks/track/ocsElements/derailers/derailer/geoCoord/@extraHeight</t>
  </si>
  <si>
    <t>infrastructure/tracks/track/ocsElements/derailers/derailer/geoCoord/@epsgCode</t>
  </si>
  <si>
    <t>infrastructure/tracks/track/ocsElements/derailers/derailer/geoCoord/@heightEpsgCode</t>
  </si>
  <si>
    <t>infrastructure/tracks/track/ocsElements/derailers/derailer/@pos</t>
  </si>
  <si>
    <t>infrastructure/tracks/track/ocsElements/derailers/derailer/@absPos</t>
  </si>
  <si>
    <t>infrastructure/tracks/track/ocsElements/derailers/derailer/@absPosOffset</t>
  </si>
  <si>
    <t>infrastructure/tracks/track/ocsElements/derailers/derailer/states</t>
  </si>
  <si>
    <t>infrastructure/tracks/track/ocsElements/derailers/derailer/states/state</t>
  </si>
  <si>
    <t>infrastructure/tracks/track/ocsElements/derailers/derailer/states/state/xs:any</t>
  </si>
  <si>
    <t>infrastructure/tracks/track/ocsElements/derailers/derailer/states/state/</t>
  </si>
  <si>
    <t>infrastructure/tracks/track/ocsElements/derailers/derailer/states/state/@disabled</t>
  </si>
  <si>
    <t>infrastructure/tracks/track/ocsElements/derailers/derailer/states/state/@status</t>
  </si>
  <si>
    <t>infrastructure/tracks/track/ocsElements/derailers/derailer/states/state/@operatingPeriodRef</t>
  </si>
  <si>
    <t>infrastructure/tracks/track/ocsElements/derailers/derailer/states/state/@startTime</t>
  </si>
  <si>
    <t>infrastructure/tracks/track/ocsElements/derailers/derailer/states/state/@endTime</t>
  </si>
  <si>
    <t>infrastructure/tracks/track/ocsElements/derailers/derailer/states/state/@endDayOffset</t>
  </si>
  <si>
    <t>infrastructure/tracks/track/ocsElements/derailers/derailer/states/state/@remarks</t>
  </si>
  <si>
    <t>infrastructure/tracks/track/ocsElements/derailers/derailer/states/state/@xs:anyAttribute</t>
  </si>
  <si>
    <t>infrastructure/tracks/track/ocsElements/derailers/derailer/@dir</t>
  </si>
  <si>
    <t>infrastructure/tracks/track/ocsElements/derailers/derailer/@ruleCode</t>
  </si>
  <si>
    <t>infrastructure/tracks/track/ocsElements/derailers/derailer/@derailSide</t>
  </si>
  <si>
    <t>infrastructure/tracks/track/ocsElements/derailers/derailer/@kind</t>
  </si>
  <si>
    <t>xs:string("blockDerail", ""singleCatchPoints"", ""doubleCatchPoints"")"</t>
  </si>
  <si>
    <t>infrastructure/tracks/track/ocsElements/derailers/derailer/@model</t>
  </si>
  <si>
    <t>infrastructure/tracks/track/ocsElements/trainRadioChanges</t>
  </si>
  <si>
    <t>trainRadioChanges</t>
  </si>
  <si>
    <t>infrastructure/tracks/track/ocsElements/trainRadioChanges/trainRadioChange</t>
  </si>
  <si>
    <t>infrastructure/tracks/track/ocsElements/trainRadioChanges/</t>
  </si>
  <si>
    <t>trainRadioChange</t>
  </si>
  <si>
    <t>infrastructure/tracks/track/ocsElements/trainRadioChanges/trainRadioChange/additionalName</t>
  </si>
  <si>
    <t>infrastructure/tracks/track/ocsElements/trainRadioChanges/trainRadioChange/</t>
  </si>
  <si>
    <t>infrastructure/tracks/track/ocsElements/trainRadioChanges/trainRadioChange/additionalName/@name</t>
  </si>
  <si>
    <t>infrastructure/tracks/track/ocsElements/trainRadioChanges/trainRadioChange/additionalName/@description</t>
  </si>
  <si>
    <t>infrastructure/tracks/track/ocsElements/trainRadioChanges/trainRadioChange/additionalName/@xml:lang</t>
  </si>
  <si>
    <t>infrastructure/tracks/track/ocsElements/trainRadioChanges/trainRadioChange/additionalName/@xs:anyAttribute</t>
  </si>
  <si>
    <t>infrastructure/tracks/track/ocsElements/trainRadioChanges/trainRadioChange/xs:any</t>
  </si>
  <si>
    <t>infrastructure/tracks/track/ocsElements/trainRadioChanges/trainRadioChange/@id</t>
  </si>
  <si>
    <t>infrastructure/tracks/track/ocsElements/trainRadioChanges/trainRadioChange/@code</t>
  </si>
  <si>
    <t>infrastructure/tracks/track/ocsElements/trainRadioChanges/trainRadioChange/@name</t>
  </si>
  <si>
    <t>infrastructure/tracks/track/ocsElements/trainRadioChanges/trainRadioChange/@description</t>
  </si>
  <si>
    <t>infrastructure/tracks/track/ocsElements/trainRadioChanges/trainRadioChange/@xml:lang</t>
  </si>
  <si>
    <t>infrastructure/tracks/track/ocsElements/trainRadioChanges/trainRadioChange/@xs:anyAttribute</t>
  </si>
  <si>
    <t>infrastructure/tracks/track/ocsElements/trainRadioChanges/trainRadioChange/geoCoord</t>
  </si>
  <si>
    <t>infrastructure/tracks/track/ocsElements/trainRadioChanges/trainRadioChange/geoCoord/@coord</t>
  </si>
  <si>
    <t>infrastructure/tracks/track/ocsElements/trainRadioChanges/trainRadioChange/geoCoord/@extraHeight</t>
  </si>
  <si>
    <t>infrastructure/tracks/track/ocsElements/trainRadioChanges/trainRadioChange/geoCoord/@epsgCode</t>
  </si>
  <si>
    <t>infrastructure/tracks/track/ocsElements/trainRadioChanges/trainRadioChange/geoCoord/@heightEpsgCode</t>
  </si>
  <si>
    <t>infrastructure/tracks/track/ocsElements/trainRadioChanges/trainRadioChange/@pos</t>
  </si>
  <si>
    <t>infrastructure/tracks/track/ocsElements/trainRadioChanges/trainRadioChange/@absPos</t>
  </si>
  <si>
    <t>infrastructure/tracks/track/ocsElements/trainRadioChanges/trainRadioChange/@absPosOffset</t>
  </si>
  <si>
    <t>infrastructure/tracks/track/ocsElements/trainRadioChanges/trainRadioChange/states</t>
  </si>
  <si>
    <t>infrastructure/tracks/track/ocsElements/trainRadioChanges/trainRadioChange/states/state</t>
  </si>
  <si>
    <t>infrastructure/tracks/track/ocsElements/trainRadioChanges/trainRadioChange/states/</t>
  </si>
  <si>
    <t>infrastructure/tracks/track/ocsElements/trainRadioChanges/trainRadioChange/states/state/xs:any</t>
  </si>
  <si>
    <t>infrastructure/tracks/track/ocsElements/trainRadioChanges/trainRadioChange/states/state/</t>
  </si>
  <si>
    <t>infrastructure/tracks/track/ocsElements/trainRadioChanges/trainRadioChange/states/state/@disabled</t>
  </si>
  <si>
    <t>infrastructure/tracks/track/ocsElements/trainRadioChanges/trainRadioChange/states/state/@status</t>
  </si>
  <si>
    <t>infrastructure/tracks/track/ocsElements/trainRadioChanges/trainRadioChange/states/state/@operatingPeriodRef</t>
  </si>
  <si>
    <t>infrastructure/tracks/track/ocsElements/trainRadioChanges/trainRadioChange/states/state/@startTime</t>
  </si>
  <si>
    <t>infrastructure/tracks/track/ocsElements/trainRadioChanges/trainRadioChange/states/state/@endTime</t>
  </si>
  <si>
    <t>infrastructure/tracks/track/ocsElements/trainRadioChanges/trainRadioChange/states/state/@endDayOffset</t>
  </si>
  <si>
    <t>infrastructure/tracks/track/ocsElements/trainRadioChanges/trainRadioChange/states/state/@remarks</t>
  </si>
  <si>
    <t>infrastructure/tracks/track/ocsElements/trainRadioChanges/trainRadioChange/states/state/@xs:anyAttribute</t>
  </si>
  <si>
    <t>infrastructure/tracks/track/ocsElements/trainRadioChanges/trainRadioChange/@dir</t>
  </si>
  <si>
    <t>infrastructure/tracks/track/ocsElements/trainRadioChanges/trainRadioChange/@radioSystem</t>
  </si>
  <si>
    <t>infrastructure/tracks/track/ocsElements/trainRadioChanges/trainRadioChange/@networkSelection</t>
  </si>
  <si>
    <t>infrastructure/tracks/track/ocsElements/trainRadioChanges/trainRadioChange/@publicEmergency</t>
  </si>
  <si>
    <t>infrastructure/tracks/track/ocsElements/trainRadioChanges/trainRadioChange/@broadcastCalls</t>
  </si>
  <si>
    <t>infrastructure/tracks/track/ocsElements/trainRadioChanges/trainRadioChange/@textMessageService</t>
  </si>
  <si>
    <t>infrastructure/tracks/track/ocsElements/trainRadioChanges/trainRadioChange/@directMode</t>
  </si>
  <si>
    <t>infrastructure/tracks/track/ocsElements/trainRadioChanges/trainRadioChange/@publicNetworkRoaming</t>
  </si>
  <si>
    <t>infrastructure/tracks/track/ocsElements/locks</t>
  </si>
  <si>
    <t>infrastructure/tracks/track/ocsElements/locks/lock</t>
  </si>
  <si>
    <t>infrastructure/tracks/track/ocsElements/locks/lock/additionalName</t>
  </si>
  <si>
    <t>infrastructure/tracks/track/ocsElements/locks/lock/additionalName/@name</t>
  </si>
  <si>
    <t>infrastructure/tracks/track/ocsElements/locks/lock/additionalName/@description</t>
  </si>
  <si>
    <t>infrastructure/tracks/track/ocsElements/locks/lock/additionalName/@xml:lang</t>
  </si>
  <si>
    <t>infrastructure/tracks/track/ocsElements/locks/lock/additionalName/@xs:anyAttribute</t>
  </si>
  <si>
    <t>infrastructure/tracks/track/ocsElements/locks/lock/xs:any</t>
  </si>
  <si>
    <t>infrastructure/tracks/track/ocsElements/locks/lock/@id</t>
  </si>
  <si>
    <t>infrastructure/tracks/track/ocsElements/locks/lock/@code</t>
  </si>
  <si>
    <t>infrastructure/tracks/track/ocsElements/locks/lock/@name</t>
  </si>
  <si>
    <t>infrastructure/tracks/track/ocsElements/locks/lock/@description</t>
  </si>
  <si>
    <t>infrastructure/tracks/track/ocsElements/locks/lock/@xml:lang</t>
  </si>
  <si>
    <t>infrastructure/tracks/track/ocsElements/locks/lock/@xs:anyAttribute</t>
  </si>
  <si>
    <t>infrastructure/tracks/track/ocsElements/locks/lock/geoCoord</t>
  </si>
  <si>
    <t>infrastructure/tracks/track/ocsElements/locks/lock/geoCoord/@coord</t>
  </si>
  <si>
    <t>infrastructure/tracks/track/ocsElements/locks/lock/geoCoord/@extraHeight</t>
  </si>
  <si>
    <t>infrastructure/tracks/track/ocsElements/locks/lock/geoCoord/@epsgCode</t>
  </si>
  <si>
    <t>infrastructure/tracks/track/ocsElements/locks/lock/geoCoord/@heightEpsgCode</t>
  </si>
  <si>
    <t>infrastructure/tracks/track/ocsElements/locks/lock/@pos</t>
  </si>
  <si>
    <t>infrastructure/tracks/track/ocsElements/locks/lock/@absPos</t>
  </si>
  <si>
    <t>infrastructure/tracks/track/ocsElements/locks/lock/@absPosOffset</t>
  </si>
  <si>
    <t>infrastructure/tracks/track/ocsElements/locks/lock/states</t>
  </si>
  <si>
    <t>infrastructure/tracks/track/ocsElements/locks/lock/states/state</t>
  </si>
  <si>
    <t>infrastructure/tracks/track/ocsElements/locks/lock/states/state/xs:any</t>
  </si>
  <si>
    <t>infrastructure/tracks/track/ocsElements/locks/lock/states/state/</t>
  </si>
  <si>
    <t>infrastructure/tracks/track/ocsElements/locks/lock/states/state/@disabled</t>
  </si>
  <si>
    <t>infrastructure/tracks/track/ocsElements/locks/lock/states/state/@status</t>
  </si>
  <si>
    <t>infrastructure/tracks/track/ocsElements/locks/lock/states/state/@operatingPeriodRef</t>
  </si>
  <si>
    <t>infrastructure/tracks/track/ocsElements/locks/lock/states/state/@startTime</t>
  </si>
  <si>
    <t>infrastructure/tracks/track/ocsElements/locks/lock/states/state/@endTime</t>
  </si>
  <si>
    <t>infrastructure/tracks/track/ocsElements/locks/lock/states/state/@endDayOffset</t>
  </si>
  <si>
    <t>infrastructure/tracks/track/ocsElements/locks/lock/states/state/@remarks</t>
  </si>
  <si>
    <t>infrastructure/tracks/track/ocsElements/locks/lock/states/state/@xs:anyAttribute</t>
  </si>
  <si>
    <t>infrastructure/tracks/track/ocsElements/locks/lock/@dir</t>
  </si>
  <si>
    <t>infrastructure/tracks/track/ocsElements/xs:any</t>
  </si>
  <si>
    <t>infrastructure/tracks/track/infraAttrGroupRefs</t>
  </si>
  <si>
    <t>infraAttrGroupRefs</t>
  </si>
  <si>
    <t>infrastructure/tracks/track/infraAttrGroupRefs/infraAttrGroupRef</t>
  </si>
  <si>
    <t>infrastructure/tracks/track/infraAttrGroupRefs/</t>
  </si>
  <si>
    <t>infrastructure/tracks/track/infraAttrGroupRefs/infraAttrGroupRef/@ref</t>
  </si>
  <si>
    <t>infrastructure/tracks/track/infraAttrGroupRefs/infraAttrGroupRef/@xs:anyAttribute</t>
  </si>
  <si>
    <t>infrastructure/trackGroups</t>
  </si>
  <si>
    <t>infrastructure/trackGroups/line</t>
  </si>
  <si>
    <t>infrastructure/trackGroups/line/additionalName</t>
  </si>
  <si>
    <t>infrastructure/trackGroups/line/additionalName/@name</t>
  </si>
  <si>
    <t>infrastructure/trackGroups/line/additionalName/@description</t>
  </si>
  <si>
    <t>infrastructure/trackGroups/line/additionalName/@xml:lang</t>
  </si>
  <si>
    <t>infrastructure/trackGroups/line/additionalName/@xs:anyAttribute</t>
  </si>
  <si>
    <t>infrastructure/trackGroups/line/xs:any</t>
  </si>
  <si>
    <t>infrastructure/trackGroups/line/@id</t>
  </si>
  <si>
    <t>infrastructure/trackGroups/line/@code</t>
  </si>
  <si>
    <t>infrastructure/trackGroups/line/@name</t>
  </si>
  <si>
    <t>infrastructure/trackGroups/line/@description</t>
  </si>
  <si>
    <t>infrastructure/trackGroups/line/@xml:lang</t>
  </si>
  <si>
    <t>infrastructure/trackGroups/line/@xs:anyAttribute</t>
  </si>
  <si>
    <t>infrastructure/trackGroups/line/states</t>
  </si>
  <si>
    <t>infrastructure/trackGroups/line/states/state</t>
  </si>
  <si>
    <t>infrastructure/trackGroups/line/states/state/xs:any</t>
  </si>
  <si>
    <t>infrastructure/trackGroups/line/states/state/</t>
  </si>
  <si>
    <t>infrastructure/trackGroups/line/states/state/@disabled</t>
  </si>
  <si>
    <t>infrastructure/trackGroups/line/states/state/@status</t>
  </si>
  <si>
    <t>infrastructure/trackGroups/line/states/state/@operatingPeriodRef</t>
  </si>
  <si>
    <t>infrastructure/trackGroups/line/states/state/@startTime</t>
  </si>
  <si>
    <t>infrastructure/trackGroups/line/states/state/@endTime</t>
  </si>
  <si>
    <t>infrastructure/trackGroups/line/states/state/@endDayOffset</t>
  </si>
  <si>
    <t>infrastructure/trackGroups/line/states/state/@remarks</t>
  </si>
  <si>
    <t>infrastructure/trackGroups/line/states/state/@xs:anyAttribute</t>
  </si>
  <si>
    <t>infrastructure/trackGroups/line/@type</t>
  </si>
  <si>
    <t>xs:string("mainLine", "secondaryLine", "branchLine") or xs:string(xs:pattern=other:\w{2,})</t>
  </si>
  <si>
    <t>infrastructure/trackGroups/line/@infrastructureManagerRef</t>
  </si>
  <si>
    <t>infrastructure/trackGroups/line/@lineCategory</t>
  </si>
  <si>
    <t>lineCategory</t>
  </si>
  <si>
    <t>xs:string("A", "B1", "B2", "C2", "C3", "C4", "D2", "D3", "D4", "D4xL", "E4", "E5") or xs:string(xs:pattern=other:\w{2,})</t>
  </si>
  <si>
    <t>infrastructure/trackGroups/line/lineDescr</t>
  </si>
  <si>
    <t>lineDescr</t>
  </si>
  <si>
    <t>infrastructure/trackGroups/line/trackRef</t>
  </si>
  <si>
    <t>infrastructure/trackGroups/line/trackRef/@ref</t>
  </si>
  <si>
    <t>infrastructure/trackGroups/line/trackRef/@xs:anyAttribute</t>
  </si>
  <si>
    <t>infrastructure/trackGroups/line/trackRef/@sequence</t>
  </si>
  <si>
    <t>infrastructure/trackGroups/locallyControlledArea</t>
  </si>
  <si>
    <t>locallyControlledArea</t>
  </si>
  <si>
    <t>infrastructure/trackGroups/locallyControlledArea/additionalName</t>
  </si>
  <si>
    <t>infrastructure/trackGroups/locallyControlledArea/</t>
  </si>
  <si>
    <t>infrastructure/trackGroups/locallyControlledArea/additionalName/@name</t>
  </si>
  <si>
    <t>infrastructure/trackGroups/locallyControlledArea/additionalName/@description</t>
  </si>
  <si>
    <t>infrastructure/trackGroups/locallyControlledArea/additionalName/@xml:lang</t>
  </si>
  <si>
    <t>infrastructure/trackGroups/locallyControlledArea/additionalName/@xs:anyAttribute</t>
  </si>
  <si>
    <t>infrastructure/trackGroups/locallyControlledArea/xs:any</t>
  </si>
  <si>
    <t>infrastructure/trackGroups/locallyControlledArea/@id</t>
  </si>
  <si>
    <t>infrastructure/trackGroups/locallyControlledArea/@code</t>
  </si>
  <si>
    <t>infrastructure/trackGroups/locallyControlledArea/@name</t>
  </si>
  <si>
    <t>infrastructure/trackGroups/locallyControlledArea/@description</t>
  </si>
  <si>
    <t>infrastructure/trackGroups/locallyControlledArea/@xml:lang</t>
  </si>
  <si>
    <t>infrastructure/trackGroups/locallyControlledArea/@xs:anyAttribute</t>
  </si>
  <si>
    <t>infrastructure/trackGroups/locallyControlledArea/states</t>
  </si>
  <si>
    <t>infrastructure/trackGroups/locallyControlledArea/states/state</t>
  </si>
  <si>
    <t>infrastructure/trackGroups/locallyControlledArea/states/</t>
  </si>
  <si>
    <t>infrastructure/trackGroups/locallyControlledArea/states/state/xs:any</t>
  </si>
  <si>
    <t>infrastructure/trackGroups/locallyControlledArea/states/state/</t>
  </si>
  <si>
    <t>infrastructure/trackGroups/locallyControlledArea/states/state/@disabled</t>
  </si>
  <si>
    <t>infrastructure/trackGroups/locallyControlledArea/states/state/@status</t>
  </si>
  <si>
    <t>infrastructure/trackGroups/locallyControlledArea/states/state/@operatingPeriodRef</t>
  </si>
  <si>
    <t>infrastructure/trackGroups/locallyControlledArea/states/state/@startTime</t>
  </si>
  <si>
    <t>infrastructure/trackGroups/locallyControlledArea/states/state/@endTime</t>
  </si>
  <si>
    <t>infrastructure/trackGroups/locallyControlledArea/states/state/@endDayOffset</t>
  </si>
  <si>
    <t>infrastructure/trackGroups/locallyControlledArea/states/state/@remarks</t>
  </si>
  <si>
    <t>infrastructure/trackGroups/locallyControlledArea/states/state/@xs:anyAttribute</t>
  </si>
  <si>
    <t>infrastructure/trackGroups/locallyControlledArea/@ocpRef</t>
  </si>
  <si>
    <t>infrastructure/trackGroups/locallyControlledArea/@ocpStationRef</t>
  </si>
  <si>
    <t>infrastructure/trackGroups/locallyControlledArea/@controllerRef</t>
  </si>
  <si>
    <t>infrastructure/trackGroups/locallyControlledArea/trackRef</t>
  </si>
  <si>
    <t>infrastructure/trackGroups/locallyControlledArea/trackRef/@ref</t>
  </si>
  <si>
    <t>infrastructure/trackGroups/locallyControlledArea/trackRef/@xs:anyAttribute</t>
  </si>
  <si>
    <t>infrastructure/trackGroups/locallyControlledArea/trackRef/@sequence</t>
  </si>
  <si>
    <t>infrastructure/trackGroups/locallyControlledArea/controllerRef</t>
  </si>
  <si>
    <t>infrastructure/trackGroups/locallyControlledArea/controllerRef/@ref</t>
  </si>
  <si>
    <t>infrastructure/trackGroups/locallyControlledArea/controllerRef/@xs:anyAttribute</t>
  </si>
  <si>
    <t>infrastructure/trackGroups/locallyControlledArea/controllerRef/@sequence</t>
  </si>
  <si>
    <t>infrastructure/trackGroups/xs:any</t>
  </si>
  <si>
    <t>infrastructure/operationControlPoints</t>
  </si>
  <si>
    <t>infrastructure/operationControlPoints/ocp</t>
  </si>
  <si>
    <t>infrastructure/operationControlPoints/ocp/@name</t>
  </si>
  <si>
    <t>infrastructure/operationControlPoints/ocp/@description</t>
  </si>
  <si>
    <t>infrastructure/operationControlPoints/ocp/@xml:lang</t>
  </si>
  <si>
    <t>infrastructure/operationControlPoints/ocp/@xs:anyAttribute</t>
  </si>
  <si>
    <t>infrastructure/operationControlPoints/ocp/additionalName</t>
  </si>
  <si>
    <t>infrastructure/operationControlPoints/ocp/additionalName/@name</t>
  </si>
  <si>
    <t>infrastructure/operationControlPoints/ocp/additionalName/@description</t>
  </si>
  <si>
    <t>infrastructure/operationControlPoints/ocp/additionalName/@xml:lang</t>
  </si>
  <si>
    <t>infrastructure/operationControlPoints/ocp/additionalName/@type</t>
  </si>
  <si>
    <t>xs:string("operationalName", "trafficName", "localName") or xs:string(xs:pattern=other:\w{2,})</t>
  </si>
  <si>
    <t>infrastructure/operationControlPoints/ocp/additionalName/@xs:anyAttribute</t>
  </si>
  <si>
    <t>infrastructure/operationControlPoints/ocp/xs:any</t>
  </si>
  <si>
    <t>infrastructure/operationControlPoints/ocp/@id</t>
  </si>
  <si>
    <t>infrastructure/operationControlPoints/ocp/@code</t>
  </si>
  <si>
    <t>infrastructure/operationControlPoints/ocp/@type</t>
  </si>
  <si>
    <t>infrastructure/operationControlPoints/ocp/controllerRef</t>
  </si>
  <si>
    <t>infrastructure/operationControlPoints/ocp/controllerRef/@ref</t>
  </si>
  <si>
    <t>infrastructure/operationControlPoints/ocp/controllerRef/@xs:anyAttribute</t>
  </si>
  <si>
    <t>infrastructure/operationControlPoints/ocp/controllerRef/@sequence</t>
  </si>
  <si>
    <t>infrastructure/operationControlPoints/ocp/@number</t>
  </si>
  <si>
    <t>number</t>
  </si>
  <si>
    <t>infrastructure/operationControlPoints/ocp/@abbrevation</t>
  </si>
  <si>
    <t>abbrevation</t>
  </si>
  <si>
    <t>infrastructure/operationControlPoints/ocp/@timezone</t>
  </si>
  <si>
    <t>timezone</t>
  </si>
  <si>
    <t>infrastructure/operationControlPoints/ocp/@parentOcpRef</t>
  </si>
  <si>
    <t>infrastructure/operationControlPoints/ocp/propOperational</t>
  </si>
  <si>
    <t>infrastructure/operationControlPoints/ocp/propOperational/@operationalType</t>
  </si>
  <si>
    <t>xs:string("station", "depot", "stoppingPoint", "crossover", "junction", "blockPost", "blockSignal", "siding") or xs:string(xs:pattern=other:\w{2,})</t>
  </si>
  <si>
    <t>infrastructure/operationControlPoints/ocp/propOperational/@trafficType</t>
  </si>
  <si>
    <t>xs:string("passenger", "freight", "shunting", "operational") or xs:string(xs:pattern=other:\w{2,})</t>
  </si>
  <si>
    <t>infrastructure/operationControlPoints/ocp/propOperational/@orderChangeable</t>
  </si>
  <si>
    <t>orderChangeable</t>
  </si>
  <si>
    <t>infrastructure/operationControlPoints/ocp/propOperational/@ensuresTrainSequence</t>
  </si>
  <si>
    <t>ensuresTrainSequence</t>
  </si>
  <si>
    <t>infrastructure/operationControlPoints/ocp/propOperational/uptime</t>
  </si>
  <si>
    <t>infrastructure/operationControlPoints/ocp/propOperational/uptime/@from</t>
  </si>
  <si>
    <t>infrastructure/operationControlPoints/ocp/propOperational/uptime/@until</t>
  </si>
  <si>
    <t>infrastructure/operationControlPoints/ocp/propOperational/uptime/@mode</t>
  </si>
  <si>
    <t>xs:string("manned", "unmanned", "off") or xs:string(xs:pattern=other:\w{2,})</t>
  </si>
  <si>
    <t>infrastructure/operationControlPoints/ocp/propService</t>
  </si>
  <si>
    <t>infrastructure/operationControlPoints/ocp/propService/@passenger</t>
  </si>
  <si>
    <t>infrastructure/operationControlPoints/ocp/propService/@service</t>
  </si>
  <si>
    <t>infrastructure/operationControlPoints/ocp/propService/@ship</t>
  </si>
  <si>
    <t>infrastructure/operationControlPoints/ocp/propService/@bus</t>
  </si>
  <si>
    <t>infrastructure/operationControlPoints/ocp/propService/@airport</t>
  </si>
  <si>
    <t>infrastructure/operationControlPoints/ocp/propService/@tariffpoint</t>
  </si>
  <si>
    <t>infrastructure/operationControlPoints/ocp/propService/@goodsLoading</t>
  </si>
  <si>
    <t>infrastructure/operationControlPoints/ocp/propService/@goodsSiding</t>
  </si>
  <si>
    <t>goodsSiding</t>
  </si>
  <si>
    <t>infrastructure/operationControlPoints/ocp/propService/@goodsIntermodal</t>
  </si>
  <si>
    <t>infrastructure/operationControlPoints/ocp/propService/@goodsMarshalling</t>
  </si>
  <si>
    <t>infrastructure/operationControlPoints/ocp/propEquipment</t>
  </si>
  <si>
    <t>infrastructure/operationControlPoints/ocp/propEquipment/summary</t>
  </si>
  <si>
    <t>summary</t>
  </si>
  <si>
    <t>infrastructure/operationControlPoints/ocp/propEquipment/summary/@signalBox</t>
  </si>
  <si>
    <t>signalBox</t>
  </si>
  <si>
    <t>xs:string("none", "mechanical", "electro-mechanical", "electrical", "electronical")</t>
  </si>
  <si>
    <t>infrastructure/operationControlPoints/ocp/propEquipment/summary/@powerstation</t>
  </si>
  <si>
    <t>powerstation</t>
  </si>
  <si>
    <t>infrastructure/operationControlPoints/ocp/propEquipment/summary/@hasHomeSignals</t>
  </si>
  <si>
    <t>hasHomeSignals</t>
  </si>
  <si>
    <t>infrastructure/operationControlPoints/ocp/propEquipment/summary/@hasStarterSignals</t>
  </si>
  <si>
    <t>hasStarterSignals</t>
  </si>
  <si>
    <t>infrastructure/operationControlPoints/ocp/propEquipment/summary/@hasSwitches</t>
  </si>
  <si>
    <t>hasSwitches</t>
  </si>
  <si>
    <t>infrastructure/operationControlPoints/ocp/propEquipment/trackRef</t>
  </si>
  <si>
    <t>infrastructure/operationControlPoints/ocp/propEquipment/trackRef/@ref</t>
  </si>
  <si>
    <t>infrastructure/operationControlPoints/ocp/propEquipment/trackRef/@xs:anyAttribute</t>
  </si>
  <si>
    <t>infrastructure/operationControlPoints/ocp/propEquipment/trackRef/@sequence</t>
  </si>
  <si>
    <t>infrastructure/operationControlPoints/ocp/propOther</t>
  </si>
  <si>
    <t>infrastructure/operationControlPoints/ocp/propOther/@frontier</t>
  </si>
  <si>
    <t>frontier</t>
  </si>
  <si>
    <t>infrastructure/operationControlPoints/ocp/propOther/@chargeFrontier</t>
  </si>
  <si>
    <t>chargeFrontier</t>
  </si>
  <si>
    <t>infrastructure/operationControlPoints/ocp/propOther/@status</t>
  </si>
  <si>
    <t>infrastructure/operationControlPoints/ocp/propOther/additionalName</t>
  </si>
  <si>
    <t>infrastructure/operationControlPoints/ocp/propOther/additionalName/@value</t>
  </si>
  <si>
    <t>infrastructure/operationControlPoints/ocp/propOther/additionalName/@type</t>
  </si>
  <si>
    <t>infrastructure/operationControlPoints/ocp/propOther/additionalName/@xml:lang</t>
  </si>
  <si>
    <t>infrastructure/operationControlPoints/ocp/propOther/states</t>
  </si>
  <si>
    <t>infrastructure/operationControlPoints/ocp/propOther/states/state</t>
  </si>
  <si>
    <t>infrastructure/operationControlPoints/ocp/propOther/states/state/xs:any</t>
  </si>
  <si>
    <t>infrastructure/operationControlPoints/ocp/propOther/states/state/</t>
  </si>
  <si>
    <t>infrastructure/operationControlPoints/ocp/propOther/states/state/@disabled</t>
  </si>
  <si>
    <t>infrastructure/operationControlPoints/ocp/propOther/states/state/@status</t>
  </si>
  <si>
    <t>infrastructure/operationControlPoints/ocp/propOther/states/state/@operatingPeriodRef</t>
  </si>
  <si>
    <t>infrastructure/operationControlPoints/ocp/propOther/states/state/@startTime</t>
  </si>
  <si>
    <t>infrastructure/operationControlPoints/ocp/propOther/states/state/@endTime</t>
  </si>
  <si>
    <t>infrastructure/operationControlPoints/ocp/propOther/states/state/@endDayOffset</t>
  </si>
  <si>
    <t>infrastructure/operationControlPoints/ocp/propOther/states/state/@remarks</t>
  </si>
  <si>
    <t>infrastructure/operationControlPoints/ocp/propOther/states/state/@xs:anyAttribute</t>
  </si>
  <si>
    <t>infrastructure/operationControlPoints/ocp/tsi</t>
  </si>
  <si>
    <t>tsi</t>
  </si>
  <si>
    <t>infrastructure/operationControlPoints/ocp/tsi/@country</t>
  </si>
  <si>
    <t>country</t>
  </si>
  <si>
    <t>xs:string(xs:pattern=[0-9]*)(xs:length=2)</t>
  </si>
  <si>
    <t>infrastructure/operationControlPoints/ocp/tsi/@location</t>
  </si>
  <si>
    <t>location</t>
  </si>
  <si>
    <t>xs:string(xs:pattern=[0-9]*)(xs:length=5)</t>
  </si>
  <si>
    <t>infrastructure/operationControlPoints/ocp/tsi/@check</t>
  </si>
  <si>
    <t>check</t>
  </si>
  <si>
    <t>xs:string(xs:pattern=[0-9]*)(xs:length=1)</t>
  </si>
  <si>
    <t>infrastructure/operationControlPoints/ocp/area</t>
  </si>
  <si>
    <t>area</t>
  </si>
  <si>
    <t>infrastructure/operationControlPoints/ocp/area/@name</t>
  </si>
  <si>
    <t>infrastructure/operationControlPoints/ocp/area/@number</t>
  </si>
  <si>
    <t>infrastructure/operationControlPoints/ocp/area/@zip</t>
  </si>
  <si>
    <t>zip</t>
  </si>
  <si>
    <t>infrastructure/operationControlPoints/ocp/geoCoord</t>
  </si>
  <si>
    <t>infrastructure/operationControlPoints/ocp/geoCoord/@coord</t>
  </si>
  <si>
    <t>infrastructure/operationControlPoints/ocp/geoCoord/@extraHeight</t>
  </si>
  <si>
    <t>infrastructure/operationControlPoints/ocp/geoCoord/@epsgCode</t>
  </si>
  <si>
    <t>infrastructure/operationControlPoints/ocp/geoCoord/@heightEpsgCode</t>
  </si>
  <si>
    <t>infrastructure/operationControlPoints/ocp/designator</t>
  </si>
  <si>
    <t>infrastructure/operationControlPoints/ocp/designator/@register</t>
  </si>
  <si>
    <t>infrastructure/operationControlPoints/ocp/designator/@entry</t>
  </si>
  <si>
    <t>infrastructure/operationControlPoints/ocp/designator/@startDate</t>
  </si>
  <si>
    <t>xs:date</t>
  </si>
  <si>
    <t>infrastructure/operationControlPoints/ocp/designator/@endDate</t>
  </si>
  <si>
    <t>infrastructure/operationControlPoints/ocp/designator/@xs:anyAttribute</t>
  </si>
  <si>
    <t>infrastructure/controllers</t>
  </si>
  <si>
    <t>infrastructure/controllers/controller</t>
  </si>
  <si>
    <t>infrastructure/controllers/controller/additionalName</t>
  </si>
  <si>
    <t>infrastructure/controllers/controller/additionalName/@name</t>
  </si>
  <si>
    <t>infrastructure/controllers/controller/additionalName/@description</t>
  </si>
  <si>
    <t>infrastructure/controllers/controller/additionalName/@xml:lang</t>
  </si>
  <si>
    <t>infrastructure/controllers/controller/additionalName/@xs:anyAttribute</t>
  </si>
  <si>
    <t>infrastructure/controllers/controller/xs:any</t>
  </si>
  <si>
    <t>infrastructure/controllers/controller/@id</t>
  </si>
  <si>
    <t>infrastructure/controllers/controller/@code</t>
  </si>
  <si>
    <t>infrastructure/controllers/controller/@name</t>
  </si>
  <si>
    <t>infrastructure/controllers/controller/@description</t>
  </si>
  <si>
    <t>infrastructure/controllers/controller/@xml:lang</t>
  </si>
  <si>
    <t>infrastructure/controllers/controller/@xs:anyAttribute</t>
  </si>
  <si>
    <t>infrastructure/controllers/controller/states</t>
  </si>
  <si>
    <t>infrastructure/controllers/controller/states/state</t>
  </si>
  <si>
    <t>infrastructure/controllers/controller/states/state/xs:any</t>
  </si>
  <si>
    <t>infrastructure/controllers/controller/states/state/</t>
  </si>
  <si>
    <t>infrastructure/controllers/controller/states/state/@disabled</t>
  </si>
  <si>
    <t>infrastructure/controllers/controller/states/state/@status</t>
  </si>
  <si>
    <t>infrastructure/controllers/controller/states/state/@operatingPeriodRef</t>
  </si>
  <si>
    <t>infrastructure/controllers/controller/states/state/@startTime</t>
  </si>
  <si>
    <t>infrastructure/controllers/controller/states/state/@endTime</t>
  </si>
  <si>
    <t>infrastructure/controllers/controller/states/state/@endDayOffset</t>
  </si>
  <si>
    <t>infrastructure/controllers/controller/states/state/@remarks</t>
  </si>
  <si>
    <t>infrastructure/controllers/controller/states/state/@xs:anyAttribute</t>
  </si>
  <si>
    <t>infrastructure/controllers/controller/ocpRef</t>
  </si>
  <si>
    <t>infrastructure/controllers/controller/ocpRef/@ref</t>
  </si>
  <si>
    <t>infrastructure/controllers/controller/ocpRef/@xs:anyAttribute</t>
  </si>
  <si>
    <t>infrastructure/controllers/controller/ocpRef/@sequence</t>
  </si>
  <si>
    <t>infrastructure/controllers/controller/@parentControllerRef</t>
  </si>
  <si>
    <t>parentControllerRef</t>
  </si>
  <si>
    <t>infrastructure/controllers/controller/@model</t>
  </si>
  <si>
    <t>infrastructure/controllers/controller/@type</t>
  </si>
  <si>
    <t>xs:string("none", "singleElement", "local", "regional", "crossRegional") or xs:string(xs:pattern=other:\w{2,})</t>
  </si>
  <si>
    <t>infrastructure/controllers/controller/@technologyType</t>
  </si>
  <si>
    <t>xs:string("manual", "mechanical", "electro-mechanical", "electrical", "electronic")</t>
  </si>
  <si>
    <t>infrastructure/controllers/controller/@swVersion</t>
  </si>
  <si>
    <t>swVersion</t>
  </si>
  <si>
    <t>infrastructure/speedProfiles</t>
  </si>
  <si>
    <t>infrastructure/speedProfiles/speedProfile</t>
  </si>
  <si>
    <t>infrastructure/speedProfiles/speedProfile/additionalName</t>
  </si>
  <si>
    <t>infrastructure/speedProfiles/speedProfile/</t>
  </si>
  <si>
    <t>infrastructure/speedProfiles/speedProfile/additionalName/@name</t>
  </si>
  <si>
    <t>infrastructure/speedProfiles/speedProfile/additionalName/@description</t>
  </si>
  <si>
    <t>infrastructure/speedProfiles/speedProfile/additionalName/@xml:lang</t>
  </si>
  <si>
    <t>infrastructure/speedProfiles/speedProfile/additionalName/@xs:anyAttribute</t>
  </si>
  <si>
    <t>infrastructure/speedProfiles/speedProfile/xs:any</t>
  </si>
  <si>
    <t>infrastructure/speedProfiles/speedProfile/@id</t>
  </si>
  <si>
    <t>infrastructure/speedProfiles/speedProfile/@code</t>
  </si>
  <si>
    <t>infrastructure/speedProfiles/speedProfile/@name</t>
  </si>
  <si>
    <t>infrastructure/speedProfiles/speedProfile/@description</t>
  </si>
  <si>
    <t>infrastructure/speedProfiles/speedProfile/@xml:lang</t>
  </si>
  <si>
    <t>infrastructure/speedProfiles/speedProfile/@xs:anyAttribute</t>
  </si>
  <si>
    <t>infrastructure/speedProfiles/speedProfile/tilting</t>
  </si>
  <si>
    <t>tilting</t>
  </si>
  <si>
    <t>infrastructure/speedProfiles/speedProfile/tilting/@maxTiltingAngle</t>
  </si>
  <si>
    <t>maxTiltingAngle</t>
  </si>
  <si>
    <t>infrastructure/speedProfiles/speedProfile/tilting/@actuation</t>
  </si>
  <si>
    <t>actuation</t>
  </si>
  <si>
    <t>xs:string("none", "active", "passive", "rollCompensation")</t>
  </si>
  <si>
    <t>infrastructure/speedProfiles/speedProfile/tilting/@tiltingSpeed</t>
  </si>
  <si>
    <t>tiltingSpeed</t>
  </si>
  <si>
    <t>infrastructure/speedProfiles/speedProfile/braking</t>
  </si>
  <si>
    <t>infrastructure/speedProfiles/speedProfile/braking/@brakeType</t>
  </si>
  <si>
    <t>brakeType</t>
  </si>
  <si>
    <t>xs:string("none", "compressedAir", "vacuum", "handBrake", "parkingBrake", "cableBrake") or xs:string(xs:pattern=other:\w{2,})</t>
  </si>
  <si>
    <t>infrastructure/speedProfiles/speedProfile/braking/@airBrakeApplicationPosition</t>
  </si>
  <si>
    <t>airBrakeApplicationPosition</t>
  </si>
  <si>
    <t>xs:string("N/A", "G", "P", "R")</t>
  </si>
  <si>
    <t>infrastructure/speedProfiles/speedProfile/braking/@minimumBrakePercentage</t>
  </si>
  <si>
    <t>minimumBrakePercentage</t>
  </si>
  <si>
    <t>xs:integer(xs:maxInclusive=225, xs:minInclusive=6)</t>
  </si>
  <si>
    <t>infrastructure/speedProfiles/speedProfile/path</t>
  </si>
  <si>
    <t>path</t>
  </si>
  <si>
    <t>infrastructure/speedProfiles/speedProfile/path/ocpRef</t>
  </si>
  <si>
    <t>infrastructure/speedProfiles/speedProfile/path/</t>
  </si>
  <si>
    <t>infrastructure/speedProfiles/speedProfile/path/ocpRef/@ref</t>
  </si>
  <si>
    <t>infrastructure/speedProfiles/speedProfile/path/ocpRef/@xs:anyAttribute</t>
  </si>
  <si>
    <t>infrastructure/speedProfiles/speedProfile/path/ocpRef/@sequence</t>
  </si>
  <si>
    <t>infrastructure/speedProfiles/speedProfile/@influence</t>
  </si>
  <si>
    <t>xs:string("increasing", "decreasing") or xs:string(xs:pattern=other:\w{2,})</t>
  </si>
  <si>
    <t>infrastructure/speedProfiles/speedProfile/@maxAxleLoad</t>
  </si>
  <si>
    <t>maxAxleLoad</t>
  </si>
  <si>
    <t>infrastructure/speedProfiles/speedProfile/@maxMeterLoad</t>
  </si>
  <si>
    <t>maxMeterLoad</t>
  </si>
  <si>
    <t>infrastructure/speedProfiles/speedProfile/@operatingPeriodRef</t>
  </si>
  <si>
    <t>infrastructure/speedProfiles/speedProfile/@startTime</t>
  </si>
  <si>
    <t>infrastructure/speedProfiles/speedProfile/@endTime</t>
  </si>
  <si>
    <t>infrastructure/speedProfiles/speedProfile/@endDayOffset</t>
  </si>
  <si>
    <t>infrastructure/speedProfiles/speedProfile/@trainProtectionSystem</t>
  </si>
  <si>
    <t>infrastructure/speedProfiles/speedProfile/@verbalConstraint</t>
  </si>
  <si>
    <t>infrastructure/states</t>
  </si>
  <si>
    <t>infrastructure/states/state</t>
  </si>
  <si>
    <t>infrastructure/states/state/xs:any</t>
  </si>
  <si>
    <t>infrastructure/states/state/</t>
  </si>
  <si>
    <t>infrastructure/states/state/@disabled</t>
  </si>
  <si>
    <t>infrastructure/states/state/@status</t>
  </si>
  <si>
    <t>infrastructure/states/state/@operatingPeriodRef</t>
  </si>
  <si>
    <t>infrastructure/states/state/@startTime</t>
  </si>
  <si>
    <t>infrastructure/states/state/@endTime</t>
  </si>
  <si>
    <t>infrastructure/states/state/@endDayOffset</t>
  </si>
  <si>
    <t>infrastructure/states/state/@remarks</t>
  </si>
  <si>
    <t>infrastructure/states/state/@xs:anyAttribute</t>
  </si>
  <si>
    <t>infrastructureVisualizations/visualization</t>
  </si>
  <si>
    <t>infrastructureVisualizations/visualization/@version</t>
  </si>
  <si>
    <t>infrastructureVisualizations/visualization/@infrastructureRef</t>
  </si>
  <si>
    <t>infrastructureVisualizations/visualization/@id</t>
  </si>
  <si>
    <t>infrastructureVisualizations/visualization/lineVis</t>
  </si>
  <si>
    <t>infrastructureVisualizations/visualization/lineVis/@ref</t>
  </si>
  <si>
    <t>infrastructureVisualizations/visualization/lineVis/@xs:anyAttribute</t>
  </si>
  <si>
    <t>infrastructureVisualizations/visualization/lineVis/trackVis</t>
  </si>
  <si>
    <t>infrastructureVisualizations/visualization/lineVis/trackVis/@ref</t>
  </si>
  <si>
    <t>infrastructureVisualizations/visualization/lineVis/trackVis/@xs:anyAttribute</t>
  </si>
  <si>
    <t>infrastructureVisualizations/visualization/lineVis/trackVis/trackElementVis</t>
  </si>
  <si>
    <t>infrastructureVisualizations/visualization/lineVis/trackVis/trackElementVis/@ref</t>
  </si>
  <si>
    <t>infrastructureVisualizations/visualization/lineVis/trackVis/trackElementVis/@xs:anyAttribute</t>
  </si>
  <si>
    <t>infrastructureVisualizations/visualization/lineVis/trackVis/trackElementVis/position</t>
  </si>
  <si>
    <t>infrastructureVisualizations/visualization/lineVis/trackVis/trackElementVis/position/@x</t>
  </si>
  <si>
    <t>infrastructureVisualizations/visualization/lineVis/trackVis/trackElementVis/position/@y</t>
  </si>
  <si>
    <t>infrastructureVisualizations/visualization/ocpVis</t>
  </si>
  <si>
    <t>infrastructureVisualizations/visualization/ocpVis/@ref</t>
  </si>
  <si>
    <t>infrastructureVisualizations/visualization/ocpVis/@xs:anyAttribute</t>
  </si>
  <si>
    <t>infrastructureVisualizations/visualization/ocpVis/position</t>
  </si>
  <si>
    <t>infrastructureVisualizations/visualization/ocpVis/position/@x</t>
  </si>
  <si>
    <t>infrastructureVisualizations/visualization/ocpVis/position/@y</t>
  </si>
  <si>
    <t>infrastructureVisualizations/visualization/ocpVis/size</t>
  </si>
  <si>
    <t>size</t>
  </si>
  <si>
    <t>infrastructureVisualizations/visualization/ocpVis/size/@width</t>
  </si>
  <si>
    <t>width</t>
  </si>
  <si>
    <t>infrastructureVisualizations/visualization/ocpVis/size/@height</t>
  </si>
  <si>
    <t>infrastructureVisualizations/@xml:base</t>
  </si>
  <si>
    <t>timetable</t>
  </si>
  <si>
    <t>timetable/operatingPeriods</t>
  </si>
  <si>
    <t>timetable/operatingPeriods/operatingPeriod</t>
  </si>
  <si>
    <t>timetable/operatingPeriods/operatingPeriod/additionalName</t>
  </si>
  <si>
    <t>timetable/operatingPeriods/operatingPeriod/</t>
  </si>
  <si>
    <t>timetable/operatingPeriods/operatingPeriod/additionalName/@name</t>
  </si>
  <si>
    <t>timetable/operatingPeriods/operatingPeriod/additionalName/@description</t>
  </si>
  <si>
    <t>timetable/operatingPeriods/operatingPeriod/additionalName/@xml:lang</t>
  </si>
  <si>
    <t>timetable/operatingPeriods/operatingPeriod/additionalName/@xs:anyAttribute</t>
  </si>
  <si>
    <t>timetable/operatingPeriods/operatingPeriod/xs:any</t>
  </si>
  <si>
    <t>timetable/operatingPeriods/operatingPeriod/@id</t>
  </si>
  <si>
    <t>timetable/operatingPeriods/operatingPeriod/@code</t>
  </si>
  <si>
    <t>timetable/operatingPeriods/operatingPeriod/@name</t>
  </si>
  <si>
    <t>timetable/operatingPeriods/operatingPeriod/@description</t>
  </si>
  <si>
    <t>timetable/operatingPeriods/operatingPeriod/@xml:lang</t>
  </si>
  <si>
    <t>timetable/operatingPeriods/operatingPeriod/@xs:anyAttribute</t>
  </si>
  <si>
    <t>timetable/operatingPeriods/operatingPeriod/@timetablePeriodRef</t>
  </si>
  <si>
    <t>timetablePeriodRef</t>
  </si>
  <si>
    <t>timetable/operatingPeriods/operatingPeriod/@startDate</t>
  </si>
  <si>
    <t>timetable/operatingPeriods/operatingPeriod/@endDate</t>
  </si>
  <si>
    <t>timetable/operatingPeriods/operatingPeriod/@bitMask</t>
  </si>
  <si>
    <t>bitMask</t>
  </si>
  <si>
    <t>xs:string(xs:pattern=[0-1]*)</t>
  </si>
  <si>
    <t>timetable/operatingPeriods/operatingPeriod/operatingDay</t>
  </si>
  <si>
    <t>operatingDay</t>
  </si>
  <si>
    <t>timetable/operatingPeriods/operatingPeriod/operatingDay/xs:any</t>
  </si>
  <si>
    <t>timetable/operatingPeriods/operatingPeriod/operatingDay/</t>
  </si>
  <si>
    <t>timetable/operatingPeriods/operatingPeriod/operatingDay/@operatingCode</t>
  </si>
  <si>
    <t>operatingCode</t>
  </si>
  <si>
    <t>xs:string(xs:length=7, xs:pattern=[0-1]{7})</t>
  </si>
  <si>
    <t>timetable/operatingPeriods/operatingPeriod/operatingDay/@onRequest</t>
  </si>
  <si>
    <t>onRequest</t>
  </si>
  <si>
    <t>timetable/operatingPeriods/operatingPeriod/operatingDay/@startDate</t>
  </si>
  <si>
    <t>timetable/operatingPeriods/operatingPeriod/operatingDay/@endDate</t>
  </si>
  <si>
    <t>timetable/operatingPeriods/operatingPeriod/operatingDay/@xs:anyAttribute</t>
  </si>
  <si>
    <t>timetable/operatingPeriods/operatingPeriod/operatingDay/operatingDayDeviance</t>
  </si>
  <si>
    <t>operatingDayDeviance</t>
  </si>
  <si>
    <t>timetable/operatingPeriods/operatingPeriod/operatingDay/operatingDayDeviance/@operatingCode</t>
  </si>
  <si>
    <t>timetable/operatingPeriods/operatingPeriod/operatingDay/operatingDayDeviance/@onRequest</t>
  </si>
  <si>
    <t>timetable/operatingPeriods/operatingPeriod/operatingDay/operatingDayDeviance/@holidayOffset</t>
  </si>
  <si>
    <t>holidayOffset</t>
  </si>
  <si>
    <t>xs:integer</t>
  </si>
  <si>
    <t>timetable/operatingPeriods/operatingPeriod/operatingDay/operatingDayDeviance/@ranking</t>
  </si>
  <si>
    <t>ranking</t>
  </si>
  <si>
    <t>timetable/operatingPeriods/operatingPeriod/operatingDay/operatingDayDeviance/@xs:anyAttribute</t>
  </si>
  <si>
    <t>timetable/operatingPeriods/operatingPeriod/specialService</t>
  </si>
  <si>
    <t>specialService</t>
  </si>
  <si>
    <t>timetable/operatingPeriods/operatingPeriod/specialService/@type</t>
  </si>
  <si>
    <t>xs:string("include", "exclude")</t>
  </si>
  <si>
    <t>timetable/operatingPeriods/operatingPeriod/specialService/@singleDate</t>
  </si>
  <si>
    <t>singleDate</t>
  </si>
  <si>
    <t>timetable/operatingPeriods/operatingPeriod/specialService/@startDate</t>
  </si>
  <si>
    <t>timetable/operatingPeriods/operatingPeriod/specialService/@endDate</t>
  </si>
  <si>
    <t>timetable/operatingPeriods/operatingPeriod/specialService/@startTime</t>
  </si>
  <si>
    <t>timetable/operatingPeriods/operatingPeriod/specialService/@endTime</t>
  </si>
  <si>
    <t>timetable/operatingPeriods/operatingPeriod/specialService/@xs:anyAttribute</t>
  </si>
  <si>
    <t>metadata/dc:title</t>
  </si>
  <si>
    <t>metadata/dc:creator</t>
  </si>
  <si>
    <t>metadata/dc:subject</t>
  </si>
  <si>
    <t>dc:subject</t>
  </si>
  <si>
    <t>metadata/dc:description</t>
  </si>
  <si>
    <t>metadata/dc:publisher</t>
  </si>
  <si>
    <t>dc:publisher</t>
  </si>
  <si>
    <t>metadata/dc:contributor</t>
  </si>
  <si>
    <t>dc:contributor</t>
  </si>
  <si>
    <t>metadata/dc:date</t>
  </si>
  <si>
    <t>metadata/dc:type</t>
  </si>
  <si>
    <t>dc:type</t>
  </si>
  <si>
    <t>metadata/dc:format</t>
  </si>
  <si>
    <t>dc:format</t>
  </si>
  <si>
    <t>metadata/dc:identifier</t>
  </si>
  <si>
    <t>dc:identifier</t>
  </si>
  <si>
    <t>metadata/dc:source</t>
  </si>
  <si>
    <t>metadata/dc:language</t>
  </si>
  <si>
    <t>metadata/dc:relation</t>
  </si>
  <si>
    <t>dc:relation</t>
  </si>
  <si>
    <t>metadata/dc:coverage</t>
  </si>
  <si>
    <t>dc:coverage</t>
  </si>
  <si>
    <t>metadata/dc:rights</t>
  </si>
  <si>
    <t>dc:rights</t>
  </si>
  <si>
    <t>//</t>
  </si>
  <si>
    <t>*</t>
  </si>
  <si>
    <t>xs:string("new", "modified", "removed")</t>
  </si>
  <si>
    <t>//state/</t>
  </si>
  <si>
    <t>xs:duration</t>
  </si>
  <si>
    <t>xs:string("trackSection", "local", "work", "project") or xs:string(xs:pattern=other:\w{2,})</t>
  </si>
  <si>
    <t>xs:string("KVU", "utredning", "hovedplan", "detaljplan", "byggeplan")</t>
  </si>
  <si>
    <t>xs:string("regionalplan", "kommunedelplan", "reguleringsplan", "built")</t>
  </si>
  <si>
    <t>xs:string("ocpManned", "ocpUnmanned") or xs:string(xs:pattern=other:\w{2,})</t>
  </si>
  <si>
    <t>xs:string("trvAlt1", "trvAlt2", "trvAlt3", "partial", "none", "standard") or xs:string(xs:pattern=other:\w{2,})</t>
  </si>
  <si>
    <t>xs:string("left", "right") or xs:string(xs:pattern=other:\w{2,})</t>
  </si>
  <si>
    <t>xs:string("trvA-las", "trvB-las", "trvC-las", "trvD-las", "trvE-las", "trvS-las", "ETCS") or xs:string(xs:pattern=other:\w{2,})</t>
  </si>
  <si>
    <t>xs:string("pole", "gantry") or xs:string(xs:pattern=other:\w{2,})</t>
  </si>
  <si>
    <t>xs:string("left", "right", "center") or xs:string(xs:pattern=other:\w{2,})</t>
  </si>
  <si>
    <t>xs:string("D-ATC", "ETCS-L2", "F-ATC", "none") or xs:string(xs:pattern=other:\w{2,})</t>
  </si>
  <si>
    <t>XSD</t>
  </si>
  <si>
    <t>Key</t>
  </si>
  <si>
    <t>Excel</t>
  </si>
  <si>
    <t>Comments</t>
  </si>
  <si>
    <t>&lt;not used&gt;</t>
  </si>
  <si>
    <t>xs:dateTime</t>
  </si>
  <si>
    <t>xs:decimal</t>
  </si>
  <si>
    <t>only used in legacy elements in railML2.4 IS</t>
  </si>
  <si>
    <t>xs:float</t>
  </si>
  <si>
    <t>[float]</t>
  </si>
  <si>
    <t>not used in railML2.4 IS</t>
  </si>
  <si>
    <t>xs:list</t>
  </si>
  <si>
    <t>[list]</t>
  </si>
  <si>
    <t>should append list type</t>
  </si>
  <si>
    <t>should be more than one row</t>
  </si>
  <si>
    <t>should be more than one row, must allow other:*</t>
  </si>
  <si>
    <t>//*/@nor:change</t>
  </si>
  <si>
    <t>over</t>
  </si>
  <si>
    <t>under</t>
  </si>
  <si>
    <t>crossing, something crosses over the railway line</t>
  </si>
  <si>
    <t xml:space="preserve">railway bridge, something crosses under the railway line
</t>
  </si>
  <si>
    <t>nor:preferredPosition</t>
  </si>
  <si>
    <t>derailingPosition</t>
  </si>
  <si>
    <t>passablePosition</t>
  </si>
  <si>
    <t>This is the preferred position of the derailer which it is switched to when not in use.</t>
  </si>
  <si>
    <t>nor:trackDist</t>
  </si>
  <si>
    <t>Distance from the track center to the lockbox for locking of switches with manual or partially manual locking</t>
  </si>
  <si>
    <t>Banedata value: "planlagt"</t>
  </si>
  <si>
    <t>Banedata value: "I DRIFT" or "Ikke i regulær drift"</t>
  </si>
  <si>
    <t>Banedata value: "Midlertidig ute av drift"</t>
  </si>
  <si>
    <t>Banedata value: "nedlagt"</t>
  </si>
  <si>
    <t>xs:string("passablePosition", "derailingPosition") or xs:string(xs:pattern=other:\w{2,})</t>
  </si>
  <si>
    <t>xsi:type</t>
  </si>
  <si>
    <t>nor:uptime</t>
  </si>
  <si>
    <t>Requires xsi:type="nor:uptime"</t>
  </si>
  <si>
    <t>infrastructure/operationControlPoints/ocp/propOperational/uptime/@xsi:type</t>
  </si>
  <si>
    <t>highway:footway</t>
  </si>
  <si>
    <t>other:permissiveRoad</t>
  </si>
  <si>
    <t>other:primaryRoad</t>
  </si>
  <si>
    <t>other:privateRoad</t>
  </si>
  <si>
    <t>other:secondaryRoad</t>
  </si>
  <si>
    <t>other:tertiaryRoad</t>
  </si>
  <si>
    <t>national road linking large towns; no motorway/riksveg</t>
  </si>
  <si>
    <t>county road linking towns/fylkesveg</t>
  </si>
  <si>
    <t>municipal road within towns and in the countryside/kommunal vei</t>
  </si>
  <si>
    <t>private road with no public access/privat vei uten allmenn ferdsel</t>
  </si>
  <si>
    <t>private road with public access/privat vei med allmenn ferdsel</t>
  </si>
  <si>
    <t>path, track or sidewalk restricted to pedestrian traffic/gangvei</t>
  </si>
  <si>
    <t>Used to describe areas where train services are performed</t>
  </si>
  <si>
    <t>in version 1.0-1.5: "other:ETCS_NR"</t>
  </si>
  <si>
    <t>in version 1.0-1.5: "other:ETCS_SE"</t>
  </si>
  <si>
    <t>in version 1.0-1.5: "other:ETCS_ST"</t>
  </si>
  <si>
    <t>in version 1.0-1.5: "other:ETCS_LTA"</t>
  </si>
  <si>
    <t>in version 1.0-1.5: "other:ETCS_LTC"</t>
  </si>
  <si>
    <t>in version 1.0-1.5: "other:ETCS_LTO"</t>
  </si>
  <si>
    <t>other:networkRegistration</t>
  </si>
  <si>
    <t>other:sessionEstablishment</t>
  </si>
  <si>
    <t>other:sessionTermination</t>
  </si>
  <si>
    <t>other:announcementLevelTransition</t>
  </si>
  <si>
    <t>other:levelTransitionCancellation</t>
  </si>
  <si>
    <t>other:levelTransitionOrder</t>
  </si>
  <si>
    <t>Version</t>
  </si>
  <si>
    <t>Date</t>
  </si>
  <si>
    <t>Change by</t>
  </si>
  <si>
    <t>Description</t>
  </si>
  <si>
    <t>1.7</t>
  </si>
  <si>
    <t>Torben Brand</t>
  </si>
  <si>
    <t>1.6</t>
  </si>
  <si>
    <t>baliseGroup@type added more values marked in yellow</t>
  </si>
  <si>
    <t>1.5</t>
  </si>
  <si>
    <t>1.4</t>
  </si>
  <si>
    <t>signal@ruleCode changed values marked in orange</t>
  </si>
  <si>
    <t>previous: NOR:TJN:102</t>
  </si>
  <si>
    <t>previous: NOR:TJN:E59</t>
  </si>
  <si>
    <t>previous: NOR:TJN:E36</t>
  </si>
  <si>
    <t>previous: NOR:TJN:E39</t>
  </si>
  <si>
    <t>previous: NOR:TJN:E38</t>
  </si>
  <si>
    <t>NOR:TJN:102A</t>
  </si>
  <si>
    <t>NOR:TJN:106A</t>
  </si>
  <si>
    <t>previous: NOR:TJN:47</t>
  </si>
  <si>
    <t>NOR:TJN:107</t>
  </si>
  <si>
    <t>NOR:TJN:108</t>
  </si>
  <si>
    <t>NOR:TJN:E36A</t>
  </si>
  <si>
    <t>NOR:TJN:E38A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</si>
</sst>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1"/>
      <color rgb="FF9C0006"/>
      <name val="Calibri"/>
      <family val="2"/>
      <scheme val="minor"/>
    </font>
    <font>
      <sz val="11"/>
      <name val="Calibri"/>
      <family val="2"/>
      <scheme val="minor"/>
    </font>
    <font>
      <b/>
      <sz val="11"/>
      <name val="Calibri"/>
      <family val="2"/>
      <scheme val="minor"/>
    </font>
    <font>
      <i/>
      <sz val="11"/>
      <name val="Calibri"/>
      <family val="2"/>
      <scheme val="minor"/>
    </font>
    <font>
      <b/>
      <sz val="11"/>
      <color theme="0"/>
      <name val="Calibri"/>
      <family val="2"/>
      <scheme val="minor"/>
    </font>
    <font>
      <sz val="11"/>
      <color theme="0"/>
      <name val="Calibri"/>
      <family val="2"/>
      <scheme val="minor"/>
    </font>
    <font>
      <b/>
      <sz val="11"/>
      <color theme="4" tint="-0.249977111117893"/>
      <name val="Calibri"/>
      <family val="2"/>
      <scheme val="minor"/>
    </font>
    <font>
      <i/>
      <sz val="11"/>
      <color theme="4" tint="-0.249977111117893"/>
      <name val="Calibri"/>
      <family val="2"/>
      <scheme val="minor"/>
    </font>
    <font>
      <b/>
      <i/>
      <sz val="11"/>
      <color theme="4" tint="-0.249977111117893"/>
      <name val="Calibri"/>
      <family val="2"/>
      <scheme val="minor"/>
    </font>
  </fonts>
  <fills count="9">
    <fill>
      <patternFill patternType="none"/>
    </fill>
    <fill>
      <patternFill patternType="gray125"/>
    </fill>
    <fill>
      <patternFill patternType="solid">
        <fgColor rgb="FFFFC7CE"/>
      </patternFill>
    </fill>
    <fill>
      <patternFill patternType="solid">
        <fgColor theme="4" tint="0.79998168889431442"/>
        <bgColor theme="4" tint="0.79998168889431442"/>
      </patternFill>
    </fill>
    <fill>
      <patternFill patternType="solid">
        <fgColor theme="9"/>
      </patternFill>
    </fill>
    <fill>
      <patternFill patternType="solid">
        <fgColor theme="9"/>
        <bgColor indexed="64"/>
      </patternFill>
    </fill>
    <fill>
      <patternFill patternType="solid">
        <fgColor rgb="FFFFFF00"/>
        <bgColor indexed="64"/>
      </patternFill>
    </fill>
    <fill>
      <patternFill patternType="solid">
        <fgColor theme="4"/>
        <bgColor theme="4"/>
      </patternFill>
    </fill>
    <fill>
      <patternFill patternType="solid">
        <fgColor rgb="FFFFC000"/>
        <bgColor indexed="64"/>
      </patternFill>
    </fill>
  </fills>
  <borders count="4">
    <border>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3">
    <xf numFmtId="0" fontId="0" fillId="0" borderId="0"/>
    <xf numFmtId="0" fontId="4" fillId="2" borderId="0" applyNumberFormat="0" applyBorder="0" applyAlignment="0" applyProtection="0"/>
    <xf numFmtId="0" fontId="9" fillId="4" borderId="0" applyNumberFormat="0" applyBorder="0" applyAlignment="0" applyProtection="0"/>
  </cellStyleXfs>
  <cellXfs count="80">
    <xf numFmtId="0" fontId="0" fillId="0" borderId="0" xfId="0"/>
    <xf numFmtId="0" fontId="0" fillId="0" borderId="0" xfId="0" applyAlignment="1">
      <alignment wrapText="1"/>
    </xf>
    <xf numFmtId="0" fontId="1" fillId="0" borderId="0" xfId="0" applyFont="1"/>
    <xf numFmtId="0" fontId="2" fillId="0" borderId="0" xfId="0" applyFont="1"/>
    <xf numFmtId="49" fontId="0" fillId="0" borderId="0" xfId="0" applyNumberFormat="1" applyAlignment="1">
      <alignment horizontal="left" shrinkToFit="1"/>
    </xf>
    <xf numFmtId="0" fontId="0" fillId="0" borderId="0" xfId="0" applyAlignment="1">
      <alignment wrapText="1" shrinkToFit="1"/>
    </xf>
    <xf numFmtId="0" fontId="0" fillId="0" borderId="0" xfId="0" applyAlignment="1">
      <alignment shrinkToFit="1"/>
    </xf>
    <xf numFmtId="0" fontId="0" fillId="0" borderId="0" xfId="0" applyAlignment="1">
      <alignment vertical="top" shrinkToFit="1"/>
    </xf>
    <xf numFmtId="0" fontId="0" fillId="0" borderId="0" xfId="0" applyAlignment="1">
      <alignment vertical="top" wrapText="1"/>
    </xf>
    <xf numFmtId="0" fontId="0" fillId="0" borderId="0" xfId="0" applyAlignment="1">
      <alignment vertical="top" wrapText="1" shrinkToFit="1"/>
    </xf>
    <xf numFmtId="0" fontId="3" fillId="0" borderId="0" xfId="0" applyFont="1" applyAlignment="1">
      <alignment vertical="top" shrinkToFit="1"/>
    </xf>
    <xf numFmtId="0" fontId="4" fillId="0" borderId="0" xfId="1" applyFill="1" applyAlignment="1">
      <alignment vertical="top" shrinkToFit="1"/>
    </xf>
    <xf numFmtId="0" fontId="4" fillId="0" borderId="0" xfId="1" applyFill="1" applyAlignment="1">
      <alignment vertical="top" wrapText="1" shrinkToFit="1"/>
    </xf>
    <xf numFmtId="0" fontId="5" fillId="0" borderId="0" xfId="0" applyFont="1" applyAlignment="1">
      <alignment vertical="top" wrapText="1" shrinkToFit="1"/>
    </xf>
    <xf numFmtId="0" fontId="1" fillId="0" borderId="0" xfId="0" applyFont="1" applyAlignment="1">
      <alignment vertical="top" shrinkToFit="1"/>
    </xf>
    <xf numFmtId="0" fontId="2" fillId="0" borderId="0" xfId="0" applyFont="1" applyAlignment="1">
      <alignment vertical="top" shrinkToFit="1"/>
    </xf>
    <xf numFmtId="0" fontId="2" fillId="0" borderId="0" xfId="0" applyFont="1" applyAlignment="1">
      <alignment vertical="top" wrapText="1" shrinkToFit="1"/>
    </xf>
    <xf numFmtId="0" fontId="5" fillId="0" borderId="0" xfId="0" applyFont="1" applyAlignment="1">
      <alignment vertical="top" shrinkToFit="1"/>
    </xf>
    <xf numFmtId="0" fontId="5" fillId="0" borderId="0" xfId="0" applyFont="1"/>
    <xf numFmtId="0" fontId="6" fillId="0" borderId="0" xfId="0" applyFont="1"/>
    <xf numFmtId="0" fontId="7" fillId="0" borderId="0" xfId="0" applyFont="1"/>
    <xf numFmtId="0" fontId="10" fillId="0" borderId="0" xfId="0" applyFont="1"/>
    <xf numFmtId="0" fontId="11" fillId="0" borderId="0" xfId="0" applyFont="1"/>
    <xf numFmtId="164" fontId="0" fillId="0" borderId="0" xfId="0" applyNumberFormat="1" applyAlignment="1">
      <alignment horizontal="left" vertical="top" shrinkToFit="1"/>
    </xf>
    <xf numFmtId="164" fontId="0" fillId="0" borderId="0" xfId="0" applyNumberFormat="1" applyAlignment="1">
      <alignment vertical="top" shrinkToFit="1"/>
    </xf>
    <xf numFmtId="49" fontId="0" fillId="0" borderId="0" xfId="0" applyNumberFormat="1" applyAlignment="1">
      <alignment horizontal="left" vertical="top" wrapText="1"/>
    </xf>
    <xf numFmtId="0" fontId="4" fillId="0" borderId="0" xfId="1" applyFill="1"/>
    <xf numFmtId="0" fontId="12" fillId="0" borderId="0" xfId="0" applyFont="1"/>
    <xf numFmtId="0" fontId="10" fillId="0" borderId="0" xfId="0" applyFont="1" applyAlignment="1">
      <alignment horizontal="left"/>
    </xf>
    <xf numFmtId="0" fontId="0" fillId="0" borderId="0" xfId="0" applyAlignment="1">
      <alignment vertical="top"/>
    </xf>
    <xf numFmtId="164" fontId="0" fillId="0" borderId="0" xfId="0" applyNumberFormat="1" applyAlignment="1">
      <alignment vertical="top" wrapText="1" shrinkToFit="1"/>
    </xf>
    <xf numFmtId="0" fontId="9" fillId="0" borderId="0" xfId="0" applyFont="1" applyAlignment="1">
      <alignment horizontal="center" shrinkToFit="1"/>
    </xf>
    <xf numFmtId="0" fontId="0" fillId="0" borderId="0" xfId="0" applyAlignment="1">
      <alignment horizontal="center" vertical="top" shrinkToFit="1"/>
    </xf>
    <xf numFmtId="0" fontId="5" fillId="0" borderId="0" xfId="1" applyFont="1" applyFill="1" applyAlignment="1">
      <alignment horizontal="center" vertical="top" shrinkToFit="1"/>
    </xf>
    <xf numFmtId="0" fontId="5" fillId="0" borderId="0" xfId="0" applyFont="1" applyAlignment="1">
      <alignment horizontal="center" wrapText="1"/>
    </xf>
    <xf numFmtId="0" fontId="5" fillId="0" borderId="0" xfId="0" applyFont="1" applyAlignment="1">
      <alignment horizontal="center" vertical="top" shrinkToFit="1"/>
    </xf>
    <xf numFmtId="0" fontId="7" fillId="0" borderId="0" xfId="0" applyFont="1" applyAlignment="1">
      <alignment horizontal="center" vertical="top" shrinkToFit="1"/>
    </xf>
    <xf numFmtId="0" fontId="3" fillId="0" borderId="0" xfId="0" applyFont="1" applyAlignment="1">
      <alignment horizontal="center" vertical="top" shrinkToFit="1"/>
    </xf>
    <xf numFmtId="0" fontId="0" fillId="6" borderId="0" xfId="0" applyFill="1" applyAlignment="1">
      <alignment vertical="top" shrinkToFit="1"/>
    </xf>
    <xf numFmtId="16" fontId="0" fillId="0" borderId="0" xfId="0" applyNumberFormat="1"/>
    <xf numFmtId="0" fontId="2" fillId="0" borderId="0" xfId="0" applyFont="1" applyAlignment="1">
      <alignment vertical="top"/>
    </xf>
    <xf numFmtId="49" fontId="8" fillId="7" borderId="3" xfId="0" applyNumberFormat="1" applyFont="1" applyFill="1" applyBorder="1" applyAlignment="1">
      <alignment horizontal="left" shrinkToFit="1"/>
    </xf>
    <xf numFmtId="49" fontId="8" fillId="7" borderId="2" xfId="0" applyNumberFormat="1" applyFont="1" applyFill="1" applyBorder="1" applyAlignment="1">
      <alignment horizontal="left" shrinkToFit="1"/>
    </xf>
    <xf numFmtId="0" fontId="8" fillId="7" borderId="2" xfId="0" applyFont="1" applyFill="1" applyBorder="1" applyAlignment="1">
      <alignment shrinkToFit="1"/>
    </xf>
    <xf numFmtId="0" fontId="8" fillId="7" borderId="2" xfId="0" applyFont="1" applyFill="1" applyBorder="1" applyAlignment="1">
      <alignment wrapText="1" shrinkToFit="1"/>
    </xf>
    <xf numFmtId="0" fontId="8" fillId="7" borderId="2" xfId="0" applyFont="1" applyFill="1" applyBorder="1" applyAlignment="1">
      <alignment horizontal="center" shrinkToFit="1"/>
    </xf>
    <xf numFmtId="0" fontId="8" fillId="7" borderId="2" xfId="0" applyFont="1" applyFill="1" applyBorder="1"/>
    <xf numFmtId="0" fontId="8" fillId="7" borderId="2" xfId="0" applyFont="1" applyFill="1" applyBorder="1" applyAlignment="1">
      <alignment vertical="top" wrapText="1" shrinkToFit="1"/>
    </xf>
    <xf numFmtId="0" fontId="8" fillId="7" borderId="1" xfId="0" applyFont="1" applyFill="1" applyBorder="1" applyAlignment="1">
      <alignment shrinkToFit="1"/>
    </xf>
    <xf numFmtId="49" fontId="5" fillId="0" borderId="0" xfId="0" applyNumberFormat="1" applyFont="1" applyAlignment="1">
      <alignment vertical="top" shrinkToFit="1"/>
    </xf>
    <xf numFmtId="0" fontId="9" fillId="0" borderId="0" xfId="2" applyFill="1" applyAlignment="1">
      <alignment vertical="top"/>
    </xf>
    <xf numFmtId="0" fontId="9" fillId="0" borderId="0" xfId="2" applyFill="1" applyAlignment="1">
      <alignment horizontal="center" vertical="center"/>
    </xf>
    <xf numFmtId="0" fontId="9" fillId="5" borderId="0" xfId="0" applyFont="1" applyFill="1" applyAlignment="1">
      <alignment vertical="top"/>
    </xf>
    <xf numFmtId="0" fontId="0" fillId="6" borderId="0" xfId="0" applyFill="1" applyAlignment="1">
      <alignment vertical="top"/>
    </xf>
    <xf numFmtId="0" fontId="0" fillId="3" borderId="0" xfId="0" applyFill="1" applyAlignment="1">
      <alignment vertical="top"/>
    </xf>
    <xf numFmtId="0" fontId="9" fillId="5" borderId="0" xfId="0" applyFont="1" applyFill="1" applyAlignment="1">
      <alignment horizontal="center" vertical="top" shrinkToFit="1"/>
    </xf>
    <xf numFmtId="0" fontId="9" fillId="0" borderId="0" xfId="0" applyFont="1" applyAlignment="1">
      <alignment horizontal="center" vertical="center"/>
    </xf>
    <xf numFmtId="0" fontId="5" fillId="0" borderId="0" xfId="0" applyFont="1" applyAlignment="1">
      <alignment vertical="top"/>
    </xf>
    <xf numFmtId="164" fontId="0" fillId="0" borderId="0" xfId="0" applyNumberFormat="1" applyAlignment="1">
      <alignment vertical="top" wrapText="1"/>
    </xf>
    <xf numFmtId="0" fontId="5" fillId="0" borderId="0" xfId="1" applyFont="1" applyFill="1" applyAlignment="1">
      <alignment vertical="top" wrapText="1"/>
    </xf>
    <xf numFmtId="0" fontId="2" fillId="0" borderId="0" xfId="0" applyFont="1" applyAlignment="1">
      <alignment vertical="top" wrapText="1"/>
    </xf>
    <xf numFmtId="0" fontId="0" fillId="0" borderId="1" xfId="0" applyBorder="1" applyAlignment="1">
      <alignment vertical="top"/>
    </xf>
    <xf numFmtId="0" fontId="0" fillId="6" borderId="0" xfId="0" applyFill="1" applyAlignment="1">
      <alignment shrinkToFit="1"/>
    </xf>
    <xf numFmtId="0" fontId="0" fillId="6" borderId="0" xfId="0" applyFill="1"/>
    <xf numFmtId="164" fontId="0" fillId="6" borderId="0" xfId="0" applyNumberFormat="1" applyFill="1" applyAlignment="1">
      <alignment horizontal="left" vertical="top" shrinkToFit="1"/>
    </xf>
    <xf numFmtId="0" fontId="2" fillId="6" borderId="0" xfId="0" applyFont="1" applyFill="1" applyAlignment="1">
      <alignment vertical="top" shrinkToFit="1"/>
    </xf>
    <xf numFmtId="164" fontId="0" fillId="6" borderId="0" xfId="0" applyNumberFormat="1" applyFill="1" applyAlignment="1">
      <alignment vertical="top" shrinkToFit="1"/>
    </xf>
    <xf numFmtId="0" fontId="5" fillId="6" borderId="0" xfId="0" applyFont="1" applyFill="1" applyAlignment="1">
      <alignment vertical="top" shrinkToFit="1"/>
    </xf>
    <xf numFmtId="0" fontId="0" fillId="6" borderId="0" xfId="0" applyFill="1" applyAlignment="1">
      <alignment vertical="top" wrapText="1" shrinkToFit="1"/>
    </xf>
    <xf numFmtId="0" fontId="5" fillId="6" borderId="0" xfId="0" applyFont="1" applyFill="1" applyAlignment="1">
      <alignment horizontal="center" vertical="top" shrinkToFit="1"/>
    </xf>
    <xf numFmtId="0" fontId="0" fillId="6" borderId="0" xfId="0" applyFill="1" applyAlignment="1">
      <alignment vertical="top" wrapText="1"/>
    </xf>
    <xf numFmtId="0" fontId="0" fillId="0" borderId="0" xfId="0" applyNumberFormat="1" applyAlignment="1">
      <alignment vertical="top" shrinkToFit="1"/>
    </xf>
    <xf numFmtId="0" fontId="5" fillId="0" borderId="0" xfId="0" applyFont="1" applyFill="1" applyAlignment="1">
      <alignment horizontal="center" vertical="top" shrinkToFit="1"/>
    </xf>
    <xf numFmtId="0" fontId="0" fillId="0" borderId="0" xfId="0" applyFill="1" applyAlignment="1">
      <alignment horizontal="center" vertical="top" shrinkToFit="1"/>
    </xf>
    <xf numFmtId="0" fontId="0" fillId="0" borderId="0" xfId="0" applyNumberFormat="1" applyAlignment="1">
      <alignment vertical="top" wrapText="1" shrinkToFit="1"/>
    </xf>
    <xf numFmtId="0" fontId="3" fillId="0" borderId="0" xfId="0" applyFont="1" applyFill="1" applyAlignment="1">
      <alignment horizontal="center" vertical="top" shrinkToFit="1"/>
    </xf>
    <xf numFmtId="49" fontId="0" fillId="0" borderId="0" xfId="0" applyNumberFormat="1"/>
    <xf numFmtId="14" fontId="0" fillId="0" borderId="0" xfId="0" applyNumberFormat="1"/>
    <xf numFmtId="0" fontId="0" fillId="8" borderId="0" xfId="0" applyFill="1" applyAlignment="1">
      <alignment vertical="top" wrapText="1" shrinkToFit="1"/>
    </xf>
    <xf numFmtId="0" fontId="0" fillId="8" borderId="0" xfId="0" applyFill="1"/>
  </cellXfs>
  <cellStyles count="3">
    <cellStyle name="Dårlig" xfId="1" builtinId="27"/>
    <cellStyle name="Normal" xfId="0" builtinId="0"/>
    <cellStyle name="Uthevingsfarge6" xfId="2" builtinId="49"/>
  </cellStyles>
  <dxfs count="427">
    <dxf>
      <numFmt numFmtId="19" formatCode="dd/mm/yyyy"/>
    </dxf>
    <dxf>
      <numFmt numFmtId="30" formatCode="@"/>
    </dxf>
    <dxf>
      <numFmt numFmtId="0" formatCode="General"/>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1" readingOrder="0"/>
    </dxf>
    <dxf>
      <numFmt numFmtId="0" formatCode="General"/>
    </dxf>
    <dxf>
      <font>
        <color rgb="FF9C0006"/>
      </font>
      <fill>
        <patternFill>
          <bgColor rgb="FFFFC7CE"/>
        </patternFill>
      </fil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i val="0"/>
        <strike val="0"/>
        <condense val="0"/>
        <extend val="0"/>
        <outline val="0"/>
        <shadow val="0"/>
        <u val="none"/>
        <vertAlign val="baseline"/>
        <sz val="11"/>
        <color theme="4" tint="-0.249977111117893"/>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vertical="top" textRotation="0" indent="0" justifyLastLine="0" shrinkToFit="1" readingOrder="0"/>
    </dxf>
    <dxf>
      <numFmt numFmtId="0" formatCode="General"/>
      <alignment horizontal="general" vertical="top" textRotation="0" wrapText="0" indent="0" justifyLastLine="0" shrinkToFit="1" readingOrder="0"/>
    </dxf>
    <dxf>
      <numFmt numFmtId="0" formatCode="General"/>
      <alignment vertical="top" textRotation="0" indent="0" justifyLastLine="0" shrinkToFit="1" readingOrder="0"/>
    </dxf>
    <dxf>
      <numFmt numFmtId="0" formatCode="General"/>
      <alignment vertical="top" textRotation="0" indent="0" justifyLastLine="0" shrinkToFit="1" readingOrder="0"/>
    </dxf>
    <dxf>
      <numFmt numFmtId="0" formatCode="General"/>
      <alignment vertical="top" textRotation="0" indent="0" justifyLastLine="0" shrinkToFit="1" readingOrder="0"/>
    </dxf>
    <dxf>
      <numFmt numFmtId="0" formatCode="General"/>
      <alignment vertical="top" textRotation="0" indent="0" justifyLastLine="0" shrinkToFit="1" readingOrder="0"/>
    </dxf>
    <dxf>
      <numFmt numFmtId="0" formatCode="General"/>
      <alignment horizontal="general" vertical="top" textRotation="0" wrapText="0" indent="0" justifyLastLine="0" shrinkToFit="1" readingOrder="0"/>
    </dxf>
    <dxf>
      <numFmt numFmtId="0" formatCode="General"/>
      <alignment vertical="top" textRotation="0" indent="0" justifyLastLine="0" shrinkToFit="1"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readingOrder="0"/>
    </dxf>
    <dxf>
      <alignment horizontal="general" vertical="top" textRotation="0" wrapText="1" indent="0" justifyLastLine="0" shrinkToFit="0" readingOrder="0"/>
    </dxf>
    <dxf>
      <fill>
        <patternFill patternType="none">
          <fgColor indexed="64"/>
          <bgColor indexed="65"/>
        </patternFill>
      </fill>
      <alignment horizontal="center" vertical="top" textRotation="0" wrapText="0" indent="0" justifyLastLine="0" shrinkToFit="1" readingOrder="0"/>
    </dxf>
    <dxf>
      <alignment horizontal="general" vertical="top" textRotation="0" wrapText="1" indent="0" justifyLastLine="0" shrinkToFit="1" readingOrder="0"/>
    </dxf>
    <dxf>
      <alignment horizontal="general" vertical="top" textRotation="0" wrapText="1" indent="0" justifyLastLine="0" shrinkToFit="1" readingOrder="0"/>
    </dxf>
    <dxf>
      <alignment vertical="top" textRotation="0" indent="0" justifyLastLine="0" shrinkToFit="1" readingOrder="0"/>
    </dxf>
    <dxf>
      <font>
        <strike val="0"/>
        <outline val="0"/>
        <shadow val="0"/>
        <u val="none"/>
        <vertAlign val="baseline"/>
        <sz val="11"/>
        <color auto="1"/>
        <name val="Calibri"/>
        <family val="2"/>
        <scheme val="minor"/>
      </font>
      <alignment horizontal="general" vertical="top" textRotation="0" wrapText="0" indent="0" justifyLastLine="0" shrinkToFit="1" readingOrder="0"/>
    </dxf>
    <dxf>
      <numFmt numFmtId="164" formatCode="0.0"/>
      <fill>
        <patternFill patternType="none">
          <fgColor indexed="64"/>
          <bgColor auto="1"/>
        </patternFill>
      </fill>
      <alignment horizontal="left" vertical="top" textRotation="0" wrapText="0" indent="0" justifyLastLine="0" shrinkToFit="1" readingOrder="0"/>
    </dxf>
    <dxf>
      <numFmt numFmtId="0" formatCode="General"/>
      <alignment horizontal="general" vertical="top" textRotation="0" wrapText="0" indent="0" justifyLastLine="0" shrinkToFit="1" readingOrder="0"/>
    </dxf>
    <dxf>
      <numFmt numFmtId="164" formatCode="0.0"/>
      <alignment horizontal="left" vertical="top" textRotation="0" wrapText="0" indent="0" justifyLastLine="0" shrinkToFit="1" readingOrder="0"/>
    </dxf>
    <dxf>
      <numFmt numFmtId="164" formatCode="0.0"/>
      <alignment horizontal="left" vertical="top" textRotation="0" wrapText="0" indent="0" justifyLastLine="0" shrinkToFit="1" readingOrder="0"/>
    </dxf>
    <dxf>
      <alignment vertical="top" textRotation="0" indent="0" justifyLastLine="0" shrinkToFit="1" readingOrder="0"/>
    </dxf>
    <dxf>
      <alignment textRotation="0" justifyLastLine="0" shrinkToFit="1"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D85A27-CA74-4B55-9F27-28652D187BF1}" name="Tabell6" displayName="Tabell6" ref="A1:D23" totalsRowShown="0">
  <autoFilter ref="A1:D23" xr:uid="{C3D85A27-CA74-4B55-9F27-28652D187BF1}"/>
  <tableColumns count="4">
    <tableColumn id="1" xr3:uid="{D6AFF99F-E1E0-43D6-9652-BED5E09BADA1}" name="Version" dataDxfId="1"/>
    <tableColumn id="2" xr3:uid="{1E62B5EE-0836-4D6E-A56B-1CEFE90FC0A1}" name="Date" dataDxfId="0"/>
    <tableColumn id="3" xr3:uid="{4FD07061-4E54-4331-9E28-C36EDDE8D08E}" name="Change by"/>
    <tableColumn id="4" xr3:uid="{C30DFFF3-5AFE-49D8-904F-AE736F35FBFB}" name="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fra" displayName="Infra" ref="A1:U1755" totalsRowShown="0" headerRowDxfId="69" dataDxfId="68">
  <autoFilter ref="A1:U1755" xr:uid="{6B3FA83F-7C41-405C-8528-B34F192868FA}"/>
  <tableColumns count="21">
    <tableColumn id="5" xr3:uid="{59349541-3A39-4E1A-9D04-69921C4F9EF9}" name="Full path" dataDxfId="67">
      <calculatedColumnFormula>IF(Infra[[#This Row],[Element hierarchy (XPATH)]]="/railml/","",Infra[[#This Row],[Element hierarchy (XPATH)]])&amp;IF(ISERROR(FIND(",",Infra[[#This Row],[Element]])),Infra[[#This Row],[Element]],"*")&amp;IF(OR(ISBLANK(Infra[[#This Row],[Attribute]]),Infra[[#This Row],[Attribute]]="See top of document"),"","/@"&amp;Infra[[#This Row],[Attribute]])</calculatedColumnFormula>
    </tableColumn>
    <tableColumn id="9" xr3:uid="{97CFF94C-B8D9-427B-9AB8-EAC10956470F}" name="Orphan check" dataDxfId="66">
      <calculatedColumnFormula>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calculatedColumnFormula>
    </tableColumn>
    <tableColumn id="8" xr3:uid="{05192021-D388-472D-92DF-76C435C17088}" name="All checks" dataDxfId="65">
      <calculatedColumnFormula>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calculatedColumnFormula>
    </tableColumn>
    <tableColumn id="1" xr3:uid="{00000000-0010-0000-0000-000001000000}" name="Element hierarchy (XPATH)" dataDxfId="64"/>
    <tableColumn id="2" xr3:uid="{00000000-0010-0000-0000-000002000000}" name="Element" dataDxfId="63"/>
    <tableColumn id="3" xr3:uid="{00000000-0010-0000-0000-000003000000}" name="Attribute" dataDxfId="62"/>
    <tableColumn id="4" xr3:uid="{00000000-0010-0000-0000-000004000000}" name="Value" dataDxfId="61"/>
    <tableColumn id="7" xr3:uid="{00000000-0010-0000-0000-000007000000}" name="Constraints" dataDxfId="60"/>
    <tableColumn id="12" xr3:uid="{05BE36AE-0D45-4E8C-86B5-C5AF32146A4D}" name="Future Baseline" dataDxfId="59"/>
    <tableColumn id="14" xr3:uid="{00000000-0010-0000-0000-00000E000000}" name="Documentation" dataDxfId="58"/>
    <tableColumn id="6" xr3:uid="{00000000-0010-0000-0000-000006000000}" name="Comment" dataDxfId="57"/>
    <tableColumn id="15" xr3:uid="{C942F915-792D-414E-A8DD-457E90807052}" name="Link" dataDxfId="56"/>
    <tableColumn id="19" xr3:uid="{31E2E8E3-8BC6-41F5-A385-C81E5010E63C}" name="Naming Rules" dataDxfId="55"/>
    <tableColumn id="10" xr3:uid="{E9E0CCC1-85C5-41CB-A1AF-91129CD0D518}" name="railml 2.4 existence" dataDxfId="54">
      <calculatedColumnFormula>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calculatedColumnFormula>
    </tableColumn>
    <tableColumn id="21" xr3:uid="{72617469-ACAD-49A6-9FC5-3FC88BF09635}" name="nor existence" dataDxfId="53">
      <calculatedColumnFormula>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calculatedColumnFormula>
    </tableColumn>
    <tableColumn id="11" xr3:uid="{04E2C79B-930C-4F61-A589-AEAAE9437660}" name="use" dataDxfId="52">
      <calculatedColumnFormula>IF(Infra[[#This Row],[railml 2.4 existence]]=TRUE, INDEX(core[Constraints],MATCH(Infra[[#This Row],[Full path]],core[Full path],0)),
IF(Infra[[#This Row],[nor existence]]&lt;&gt;"",INDEX(nor[Constraints],MATCH(Infra[[#This Row],[nor existence]],nor[Full path],0)),""))</calculatedColumnFormula>
    </tableColumn>
    <tableColumn id="13" xr3:uid="{449A48F1-CBF9-4570-89F9-17E55BC9FFDD}" name="Use check" dataDxfId="51">
      <calculatedColumnFormula>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calculatedColumnFormula>
    </tableColumn>
    <tableColumn id="16" xr3:uid="{2A8C86DB-783E-45B8-9AAA-46F566E37929}" name="type" dataDxfId="50">
      <calculatedColumnFormula>IF(ISBLANK(Infra[[#This Row],[Attribute]]),"",
IF(Infra[[#This Row],[railml 2.4 existence]]=TRUE, INDEX(core[Excel type],MATCH(Infra[[#This Row],[Full path]],core[Full path],0)),
IF(Infra[[#This Row],[nor existence]]&lt;&gt;"", INDEX(nor[Excel type],MATCH(Infra[[#This Row],[nor existence]],nor[Full path],0)),"")))</calculatedColumnFormula>
    </tableColumn>
    <tableColumn id="17" xr3:uid="{A6FE7739-4FAD-41AD-B0BA-FB7F6AFEE2EC}" name="Type check" dataDxfId="49">
      <calculatedColumnFormula>IF(AND(NOT(ISBLANK(Infra[[#This Row],[Attribute]])),LEFT(Infra[[#This Row],[Value]],1)="[",OR(Infra[[#This Row],[railml 2.4 existence]]=TRUE,Infra[[#This Row],[nor existence]]=TRUE)),IF(Infra[[#This Row],[Value]]=Infra[[#This Row],[type]],"OK","Wrong type"),"")</calculatedColumnFormula>
    </tableColumn>
    <tableColumn id="24" xr3:uid="{A0E6F88A-274F-4C2E-97F4-1F827077E9E2}" name="values" dataDxfId="48">
      <calculatedColumnFormula>IF(ISBLANK(Infra[[#This Row],[Attribute]]),"",
IF(Infra[[#This Row],[railml 2.4 existence]]=TRUE, INDEX(core[Restriction],MATCH(Infra[[#This Row],[Full path]],core[Full path],0)),
IF(Infra[[#This Row],[nor existence]]&lt;&gt;"", INDEX(nor[Restriction],MATCH(Infra[[#This Row],[nor existence]],nor[Full path],0)),"")))</calculatedColumnFormula>
    </tableColumn>
    <tableColumn id="20" xr3:uid="{4F01952A-2726-4745-9095-C86B34F54306}" name="Value check" dataDxfId="47">
      <calculatedColumnFormula>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DE42E5-487F-4F23-B8BB-56E89B33F6C5}" name="Table2" displayName="Table2" ref="A1:H57" totalsRowShown="0" dataDxfId="34">
  <autoFilter ref="A1:H57" xr:uid="{16910EC2-8874-4D8E-9F5B-C9279B75E935}"/>
  <tableColumns count="8">
    <tableColumn id="1" xr3:uid="{82ED6152-76C4-4DA7-8D98-C4FA35547EE1}" name="Element" dataDxfId="33"/>
    <tableColumn id="2" xr3:uid="{C3C33B84-BA76-41A5-94AE-EF5812238846}" name="Attribute" dataDxfId="32"/>
    <tableColumn id="8" xr3:uid="{089D1B7A-2662-4225-96A7-2C5EB39721FE}" name="Type of change" dataDxfId="31"/>
    <tableColumn id="3" xr3:uid="{F058E77C-2D02-42A2-9AC2-D33633CAEA9E}" name="Change action" dataDxfId="30"/>
    <tableColumn id="6" xr3:uid="{527FE5FB-E8C7-4491-A896-86518D7E4776}" name="Changed from" dataDxfId="29"/>
    <tableColumn id="7" xr3:uid="{7A90AF45-0F36-4CBF-AE10-66CBB4D1B6C5}" name="Changed to" dataDxfId="28"/>
    <tableColumn id="5" xr3:uid="{4ED6AD0E-ADBE-47AA-AE49-A23F1D81C3C5}" name="Remarks" dataDxfId="27"/>
    <tableColumn id="4" xr3:uid="{893BA10B-D6B4-40E2-BA28-14B991D4FD81}" name="Open for discussion" dataDxfId="26"/>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01D728-9593-4C5C-B650-7B377A208D27}" name="core" displayName="core" ref="A1:L2038" totalsRowShown="0" headerRowDxfId="25" dataDxfId="24">
  <autoFilter ref="A1:L2038" xr:uid="{C7FBE14D-D533-4D6A-A748-51D22B8C75EB}">
    <filterColumn colId="3">
      <filters>
        <filter val="uptime"/>
      </filters>
    </filterColumn>
  </autoFilter>
  <tableColumns count="12">
    <tableColumn id="11" xr3:uid="{E8A627D0-20BD-4A03-8A14-AE3D79F427AE}" name="Used in nor" dataDxfId="23"/>
    <tableColumn id="1" xr3:uid="{98AF6EA7-96EC-44FA-975A-ECC3B06AD53E}" name="Full path" dataDxfId="22"/>
    <tableColumn id="2" xr3:uid="{A4D1F71D-A776-4C09-BACD-0057C92863AF}" name="Element hierarchy (XPATH)" dataDxfId="21"/>
    <tableColumn id="3" xr3:uid="{68E20001-8E59-483C-B6E9-79B6255B7D3F}" name="Element" dataDxfId="20"/>
    <tableColumn id="4" xr3:uid="{75BAC2FE-B888-4A6E-8E39-4C976536A1C7}" name="Attribute" dataDxfId="19"/>
    <tableColumn id="5" xr3:uid="{0DCE023F-AFB9-4510-B54B-D7A97DCCF03A}" name="Constraints" dataDxfId="18"/>
    <tableColumn id="6" xr3:uid="{2ABEB462-0756-450A-9769-25DD28CC0DF6}" name="Type" dataDxfId="17"/>
    <tableColumn id="7" xr3:uid="{34C4BAA0-FA0A-4F3D-8DE2-083401F76D09}" name="Base type" dataDxfId="16">
      <calculatedColumnFormula>IF(ISBLANK(core[[#This Row],[Type]]),"",IFERROR(LEFT(core[[#This Row],[Type]],FIND("(",core[[#This Row],[Type]])-1),core[[#This Row],[Type]]))</calculatedColumnFormula>
    </tableColumn>
    <tableColumn id="9" xr3:uid="{9A88E3FC-0148-43F5-8498-9A74FAF4EAD1}" name="Enumeration" dataDxfId="15">
      <calculatedColumnFormula>IF(core[[#This Row],[Base type]]="xs:string",LEFT(core[[#This Row],[Type]],11)="xs:string(""","")</calculatedColumnFormula>
    </tableColumn>
    <tableColumn id="8" xr3:uid="{921D4C87-9688-4277-B1C8-A8FA3678FEEB}" name="Other" dataDxfId="14">
      <calculatedColumnFormula>IF(core[[#This Row],[Base type]]="xs:string",NOT(ISERROR(FIND(" or xs:string(xs:pattern=other:\w{2,})",core[[#This Row],[Type]]))),"")</calculatedColumnFormula>
    </tableColumn>
    <tableColumn id="10" xr3:uid="{75A11F44-22E5-4415-834B-FB30CD2D89D2}" name="Restriction" dataDxfId="13">
      <calculatedColumnFormula>IFERROR(MID(core[[#This Row],[Type]],LEN(core[[#This Row],[Base type]])+2,FIND(")",core[[#This Row],[Type]],LEN(core[[#This Row],[Base type]])+2)-LEN(core[[#This Row],[Base type]])-2)&amp;IF(core[[#This Row],[Other]]=TRUE,", ""other:*""",""),"")</calculatedColumnFormula>
    </tableColumn>
    <tableColumn id="12" xr3:uid="{488BB727-0276-4AF1-9C31-5F225A42D0AD}" name="Excel type" dataDxfId="12">
      <calculatedColumnFormula array="1">IF(ISBLANK(core[[#This Row],[Type]]),"",INDEX(Types[Excel],MATCH(core[[#This Row],[Base type]]&amp;";"&amp;core[[#This Row],[Enumeration]]&amp;";"&amp;core[[#This Row],[Other]],Types[Key],0))
&amp;IF(core[[#This Row],[Base type]]="xs:list",INDEX(Types[Excel],MATCH(core[[#This Row],[Restriction]]&amp;";"&amp;core[[#This Row],[Enumeration]]&amp;";"&amp;core[[#This Row],[Other]],Types[Key],0)),""))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453475-1E81-4478-8956-0A9FEEB6BDF9}" name="nor" displayName="nor" ref="A1:L191" totalsRowShown="0">
  <autoFilter ref="A1:L191" xr:uid="{A86CFA7B-EF51-4C44-85E2-D4B4B3319677}">
    <filterColumn colId="4">
      <filters blank="1">
        <filter val="absDir"/>
        <filter val="approachPointRef"/>
        <filter val="approachSpeed"/>
        <filter val="code"/>
        <filter val="conditional"/>
        <filter val="controllerRef"/>
        <filter val="date"/>
        <filter val="description"/>
        <filter val="disabled"/>
        <filter val="endDate"/>
        <filter val="endDayOffset"/>
        <filter val="endTime"/>
        <filter val="entry"/>
        <filter val="entryRef"/>
        <filter val="exitRef"/>
        <filter val="flankProtection"/>
        <filter val="id"/>
        <filter val="initialProjectRef"/>
        <filter val="name"/>
        <filter val="nor:change"/>
        <filter val="nor:clearance"/>
        <filter val="nor:controllerRef"/>
        <filter val="nor:endDate"/>
        <filter val="nor:endDayOffset"/>
        <filter val="nor:keyAtRef"/>
        <filter val="nor:lamps"/>
        <filter val="nor:lockRef"/>
        <filter val="nor:lockSide"/>
        <filter val="nor:lockType"/>
        <filter val="nor:mounted"/>
        <filter val="nor:operatingPeriodRef"/>
        <filter val="nor:projectRef"/>
        <filter val="nor:remoteIndicated"/>
        <filter val="nor:remoteOperated"/>
        <filter val="nor:resistanceFactorA"/>
        <filter val="nor:restrictionId"/>
        <filter val="nor:roadEndPos"/>
        <filter val="nor:roadStartPos"/>
        <filter val="nor:routeSetTime"/>
        <filter val="nor:ruleRef"/>
        <filter val="nor:side"/>
        <filter val="nor:startDate"/>
        <filter val="nor:switchable"/>
        <filter val="nor:trainProtectionType"/>
        <filter val="nor:typicalThrowTime"/>
        <filter val="operatingPeriodRef"/>
        <filter val="overlapEndRef"/>
        <filter val="overlapValidityTime"/>
        <filter val="planningPhase"/>
        <filter val="proceedSpeed"/>
        <filter val="ref"/>
        <filter val="register"/>
        <filter val="regulationPhase"/>
        <filter val="releaseSpeed"/>
        <filter val="releaseTriggerHead"/>
        <filter val="releaseTriggerRef"/>
        <filter val="remarks"/>
        <filter val="remoteControlled"/>
        <filter val="ruleRef"/>
        <filter val="sequence"/>
        <filter val="simultaneousEntry"/>
        <filter val="startDate"/>
        <filter val="startTime"/>
        <filter val="status"/>
        <filter val="switchPosition"/>
        <filter val="switchRef"/>
        <filter val="time"/>
        <filter val="type"/>
      </filters>
    </filterColumn>
  </autoFilter>
  <tableColumns count="12">
    <tableColumn id="7" xr3:uid="{F4A8B608-EC22-44AC-BCF9-84B7DF9EAB4D}" name="Used in nor" dataDxfId="10">
      <calculatedColumnFormula>NOT(ISERROR(MATCH(nor[[#This Row],[Full path]],Infra[Full path],0)))</calculatedColumnFormula>
    </tableColumn>
    <tableColumn id="1" xr3:uid="{5A245C2F-1820-4C8A-885D-C9F24ADF5BCB}" name="Full path" dataDxfId="9">
      <calculatedColumnFormula>nor[[#This Row],[Element hierarchy (XPATH)]]&amp;nor[[#This Row],[Element]]&amp;IF(ISBLANK(nor[[#This Row],[Attribute]]),"","/@"&amp;nor[[#This Row],[Attribute]])</calculatedColumnFormula>
    </tableColumn>
    <tableColumn id="2" xr3:uid="{392B7AAC-E011-4C08-AB95-B45C240033C7}" name="Element hierarchy (XPATH)"/>
    <tableColumn id="3" xr3:uid="{BE1014EF-C556-4B06-8C67-FC6F0133CCC8}" name="Element"/>
    <tableColumn id="4" xr3:uid="{D9BD42FB-D89D-480D-89B7-63AC7DA41D2B}" name="Attribute"/>
    <tableColumn id="5" xr3:uid="{026EDF20-2F4E-47F4-B0CE-2990FD5BB319}" name="Constraints"/>
    <tableColumn id="6" xr3:uid="{86F77096-BFD3-4006-A7F4-FDEC27289264}" name="Type"/>
    <tableColumn id="8" xr3:uid="{E33D43DC-2281-4D27-A230-D5E838AA6088}" name="Base type" dataDxfId="8">
      <calculatedColumnFormula>IF(ISBLANK(nor[[#This Row],[Type]]),"",IFERROR(LEFT(nor[[#This Row],[Type]],FIND("(",nor[[#This Row],[Type]])-1),nor[[#This Row],[Type]]))</calculatedColumnFormula>
    </tableColumn>
    <tableColumn id="9" xr3:uid="{AFEBC6C0-FC06-4450-BCFC-74E0C62309BA}" name="Enumeration" dataDxfId="7">
      <calculatedColumnFormula>IF(nor[[#This Row],[Base type]]="xs:string",LEFT(nor[[#This Row],[Type]],11)="xs:string(""","")</calculatedColumnFormula>
    </tableColumn>
    <tableColumn id="10" xr3:uid="{08277186-98A4-4324-AFE9-5DCAB5EFA5E2}" name="Other" dataDxfId="6">
      <calculatedColumnFormula>IF(nor[[#This Row],[Base type]]="xs:string",NOT(ISERROR(FIND(" or xs:string(xs:pattern=other:\w{2,})",nor[[#This Row],[Type]]))),"")</calculatedColumnFormula>
    </tableColumn>
    <tableColumn id="11" xr3:uid="{5C2C358F-F3B7-4200-A683-AE737AB5AC60}" name="Restriction" dataDxfId="5">
      <calculatedColumnFormula>IFERROR(MID(nor[[#This Row],[Type]],LEN(nor[[#This Row],[Base type]])+2,FIND(")",nor[[#This Row],[Type]],LEN(nor[[#This Row],[Base type]])+2)-LEN(nor[[#This Row],[Base type]])-2)&amp;IF(nor[[#This Row],[Other]]=TRUE,", ""other:*""",""),"")</calculatedColumnFormula>
    </tableColumn>
    <tableColumn id="12" xr3:uid="{FA414266-9FA9-44D2-A83A-F2B0F15A10BB}" name="Excel type" dataDxfId="4">
      <calculatedColumnFormula>IF(ISBLANK(nor[[#This Row],[Type]]),"",INDEX(Types[Excel],MATCH(nor[[#This Row],[Base type]]&amp;";"&amp;nor[[#This Row],[Enumeration]]&amp;";"&amp;nor[[#This Row],[Other]],Types[Key],0))
&amp;IF(nor[[#This Row],[Base type]]="xs:list",INDEX(Types[Excel],MATCH(nor[[#This Row],[Restriction]]&amp;";"&amp;nor[[#This Row],[Enumeration]]&amp;";"&amp;nor[[#This Row],[Other]],Types[Key],0)),""))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AC9DAD-EA59-473E-BC8A-D716E301CE5E}" name="Types" displayName="Types" ref="A1:F21" totalsRowShown="0">
  <autoFilter ref="A1:F21" xr:uid="{E791B3E5-7C3D-4923-AA00-30F75AF2F6B0}"/>
  <sortState xmlns:xlrd2="http://schemas.microsoft.com/office/spreadsheetml/2017/richdata2" ref="A2:F21">
    <sortCondition ref="A1:A21"/>
  </sortState>
  <tableColumns count="6">
    <tableColumn id="2" xr3:uid="{9935AFB1-5612-451A-A236-7979F2F52796}" name="XSD"/>
    <tableColumn id="3" xr3:uid="{10428D4B-4F24-4439-B935-AE1B25A82896}" name="Enumeration"/>
    <tableColumn id="4" xr3:uid="{0EA179AC-E0F0-460B-AE62-454A4383B342}" name="Other"/>
    <tableColumn id="6" xr3:uid="{8830905C-15BD-4EE6-93EF-A46246FBB3C3}" name="Key" dataDxfId="2">
      <calculatedColumnFormula>Types[[#This Row],[XSD]]&amp;";"&amp;Types[[#This Row],[Enumeration]]&amp;";"&amp;Types[[#This Row],[Other]]</calculatedColumnFormula>
    </tableColumn>
    <tableColumn id="1" xr3:uid="{39300103-533C-4DFF-A5EC-ED4E5F492B8A}" name="Excel"/>
    <tableColumn id="5" xr3:uid="{EBF63439-F812-4EFE-8715-9F3F95F08E09}" name="Comm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4">
      <a:dk1>
        <a:sysClr val="windowText" lastClr="000000"/>
      </a:dk1>
      <a:lt1>
        <a:sysClr val="window" lastClr="FFFFFF"/>
      </a:lt1>
      <a:dk2>
        <a:srgbClr val="242852"/>
      </a:dk2>
      <a:lt2>
        <a:srgbClr val="ACCBF9"/>
      </a:lt2>
      <a:accent1>
        <a:srgbClr val="4A66AC"/>
      </a:accent1>
      <a:accent2>
        <a:srgbClr val="48B8AD"/>
      </a:accent2>
      <a:accent3>
        <a:srgbClr val="297FD5"/>
      </a:accent3>
      <a:accent4>
        <a:srgbClr val="B4AC42"/>
      </a:accent4>
      <a:accent5>
        <a:srgbClr val="2B895C"/>
      </a:accent5>
      <a:accent6>
        <a:srgbClr val="703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8DFF-94E0-4B2B-8994-3B5C97071DE5}">
  <dimension ref="A1:D27"/>
  <sheetViews>
    <sheetView tabSelected="1" workbookViewId="0">
      <selection activeCell="D3" sqref="D3"/>
    </sheetView>
  </sheetViews>
  <sheetFormatPr baseColWidth="10" defaultRowHeight="15" x14ac:dyDescent="0.25"/>
  <cols>
    <col min="3" max="3" width="15.140625" customWidth="1"/>
    <col min="4" max="4" width="52.140625" customWidth="1"/>
  </cols>
  <sheetData>
    <row r="1" spans="1:4" x14ac:dyDescent="0.25">
      <c r="A1" t="s">
        <v>3770</v>
      </c>
      <c r="B1" t="s">
        <v>3771</v>
      </c>
      <c r="C1" t="s">
        <v>3772</v>
      </c>
      <c r="D1" t="s">
        <v>3773</v>
      </c>
    </row>
    <row r="2" spans="1:4" x14ac:dyDescent="0.25">
      <c r="A2" s="76" t="s">
        <v>3774</v>
      </c>
      <c r="B2" s="77">
        <v>45408</v>
      </c>
      <c r="C2" t="s">
        <v>3775</v>
      </c>
      <c r="D2" s="79" t="s">
        <v>3780</v>
      </c>
    </row>
    <row r="3" spans="1:4" x14ac:dyDescent="0.25">
      <c r="A3" s="76" t="s">
        <v>3776</v>
      </c>
      <c r="B3" s="77">
        <v>45329</v>
      </c>
      <c r="C3" t="s">
        <v>3775</v>
      </c>
      <c r="D3" s="63" t="s">
        <v>3777</v>
      </c>
    </row>
    <row r="4" spans="1:4" x14ac:dyDescent="0.25">
      <c r="A4" s="76" t="s">
        <v>3778</v>
      </c>
      <c r="B4" s="77">
        <v>44998</v>
      </c>
      <c r="C4" t="s">
        <v>3775</v>
      </c>
    </row>
    <row r="5" spans="1:4" x14ac:dyDescent="0.25">
      <c r="A5" s="76" t="s">
        <v>3779</v>
      </c>
      <c r="B5" s="77">
        <v>44201</v>
      </c>
    </row>
    <row r="6" spans="1:4" x14ac:dyDescent="0.25">
      <c r="A6" s="76"/>
      <c r="B6" s="77"/>
    </row>
    <row r="7" spans="1:4" x14ac:dyDescent="0.25">
      <c r="A7" s="76"/>
      <c r="B7" s="77"/>
    </row>
    <row r="8" spans="1:4" x14ac:dyDescent="0.25">
      <c r="A8" s="76"/>
      <c r="B8" s="77"/>
    </row>
    <row r="9" spans="1:4" x14ac:dyDescent="0.25">
      <c r="A9" s="76"/>
      <c r="B9" s="77"/>
    </row>
    <row r="10" spans="1:4" x14ac:dyDescent="0.25">
      <c r="A10" s="76"/>
      <c r="B10" s="77"/>
    </row>
    <row r="11" spans="1:4" x14ac:dyDescent="0.25">
      <c r="A11" s="76"/>
      <c r="B11" s="77"/>
    </row>
    <row r="12" spans="1:4" x14ac:dyDescent="0.25">
      <c r="A12" s="76"/>
      <c r="B12" s="77"/>
    </row>
    <row r="13" spans="1:4" x14ac:dyDescent="0.25">
      <c r="A13" s="76"/>
      <c r="B13" s="77"/>
    </row>
    <row r="14" spans="1:4" x14ac:dyDescent="0.25">
      <c r="A14" s="76"/>
      <c r="B14" s="77"/>
    </row>
    <row r="15" spans="1:4" x14ac:dyDescent="0.25">
      <c r="A15" s="76"/>
      <c r="B15" s="77"/>
    </row>
    <row r="16" spans="1:4" x14ac:dyDescent="0.25">
      <c r="A16" s="76"/>
      <c r="B16" s="77"/>
    </row>
    <row r="17" spans="1:2" x14ac:dyDescent="0.25">
      <c r="A17" s="76"/>
      <c r="B17" s="77"/>
    </row>
    <row r="18" spans="1:2" x14ac:dyDescent="0.25">
      <c r="A18" s="76"/>
      <c r="B18" s="77"/>
    </row>
    <row r="19" spans="1:2" x14ac:dyDescent="0.25">
      <c r="A19" s="76"/>
      <c r="B19" s="77"/>
    </row>
    <row r="20" spans="1:2" x14ac:dyDescent="0.25">
      <c r="A20" s="76"/>
      <c r="B20" s="77"/>
    </row>
    <row r="21" spans="1:2" x14ac:dyDescent="0.25">
      <c r="A21" s="76"/>
      <c r="B21" s="77"/>
    </row>
    <row r="22" spans="1:2" x14ac:dyDescent="0.25">
      <c r="A22" s="76"/>
      <c r="B22" s="77"/>
    </row>
    <row r="23" spans="1:2" x14ac:dyDescent="0.25">
      <c r="A23" s="76"/>
      <c r="B23" s="77"/>
    </row>
    <row r="24" spans="1:2" x14ac:dyDescent="0.25">
      <c r="A24" s="76"/>
      <c r="B24" s="77"/>
    </row>
    <row r="25" spans="1:2" x14ac:dyDescent="0.25">
      <c r="A25" s="76"/>
      <c r="B25" s="77"/>
    </row>
    <row r="26" spans="1:2" x14ac:dyDescent="0.25">
      <c r="B26" s="77"/>
    </row>
    <row r="27" spans="1:2" x14ac:dyDescent="0.25">
      <c r="B27" s="77"/>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U1755"/>
  <sheetViews>
    <sheetView topLeftCell="B733" zoomScale="85" zoomScaleNormal="85" workbookViewId="0">
      <selection activeCell="G770" sqref="G770"/>
    </sheetView>
  </sheetViews>
  <sheetFormatPr baseColWidth="10" defaultColWidth="10.5703125" defaultRowHeight="15" x14ac:dyDescent="0.25"/>
  <cols>
    <col min="1" max="1" width="62.5703125" customWidth="1"/>
    <col min="2" max="2" width="11.42578125" bestFit="1" customWidth="1"/>
    <col min="3" max="3" width="12" bestFit="1" customWidth="1"/>
    <col min="4" max="4" width="70.42578125" style="4" bestFit="1" customWidth="1"/>
    <col min="5" max="5" width="29.42578125" style="4" customWidth="1"/>
    <col min="6" max="6" width="27.42578125" customWidth="1"/>
    <col min="7" max="7" width="27.42578125" bestFit="1" customWidth="1"/>
    <col min="8" max="8" width="21.42578125" bestFit="1" customWidth="1"/>
    <col min="9" max="9" width="17.42578125" customWidth="1"/>
    <col min="10" max="10" width="46" style="1" customWidth="1"/>
    <col min="11" max="11" width="26.42578125" style="1" customWidth="1"/>
    <col min="12" max="12" width="22.42578125" style="1" customWidth="1"/>
    <col min="13" max="13" width="37" style="34" customWidth="1"/>
    <col min="14" max="14" width="20.5703125" style="1" bestFit="1" customWidth="1"/>
    <col min="15" max="15" width="15.42578125" customWidth="1"/>
    <col min="16" max="16" width="11.42578125" bestFit="1" customWidth="1"/>
    <col min="17" max="17" width="12.42578125" bestFit="1" customWidth="1"/>
    <col min="18" max="18" width="12.5703125" bestFit="1" customWidth="1"/>
    <col min="19" max="19" width="13" style="1" bestFit="1" customWidth="1"/>
    <col min="20" max="20" width="26.42578125" customWidth="1"/>
    <col min="21" max="21" width="13.5703125" bestFit="1" customWidth="1"/>
  </cols>
  <sheetData>
    <row r="1" spans="1:21" ht="14.25" customHeight="1" x14ac:dyDescent="0.25">
      <c r="A1" s="4" t="s">
        <v>0</v>
      </c>
      <c r="B1" s="4" t="s">
        <v>1</v>
      </c>
      <c r="C1" s="6" t="s">
        <v>2</v>
      </c>
      <c r="D1" s="4" t="s">
        <v>3</v>
      </c>
      <c r="E1" s="5" t="s">
        <v>4</v>
      </c>
      <c r="F1" s="6" t="s">
        <v>5</v>
      </c>
      <c r="G1" s="5" t="s">
        <v>6</v>
      </c>
      <c r="H1" s="6" t="s">
        <v>7</v>
      </c>
      <c r="I1" s="31" t="s">
        <v>8</v>
      </c>
      <c r="J1" s="1" t="s">
        <v>9</v>
      </c>
      <c r="K1" t="s">
        <v>10</v>
      </c>
      <c r="L1" t="s">
        <v>11</v>
      </c>
      <c r="M1" t="s">
        <v>12</v>
      </c>
      <c r="N1" s="6" t="s">
        <v>13</v>
      </c>
      <c r="O1" s="6" t="s">
        <v>14</v>
      </c>
      <c r="P1" s="6" t="s">
        <v>15</v>
      </c>
      <c r="Q1" s="6" t="s">
        <v>16</v>
      </c>
      <c r="R1" s="6" t="s">
        <v>17</v>
      </c>
      <c r="S1" s="6" t="s">
        <v>18</v>
      </c>
      <c r="T1" s="6" t="s">
        <v>19</v>
      </c>
      <c r="U1" s="6" t="s">
        <v>20</v>
      </c>
    </row>
    <row r="2" spans="1:21" x14ac:dyDescent="0.25">
      <c r="A2" s="23" t="str">
        <f>IF(Infra[[#This Row],[Element hierarchy (XPATH)]]="/railml/","",Infra[[#This Row],[Element hierarchy (XPATH)]])&amp;IF(ISERROR(FIND(",",Infra[[#This Row],[Element]])),Infra[[#This Row],[Element]],"*")&amp;IF(OR(ISBLANK(Infra[[#This Row],[Attribute]]),Infra[[#This Row],[Attribute]]="See top of document"),"","/@"&amp;Infra[[#This Row],[Attribute]])</f>
        <v>infrastructure</v>
      </c>
      <c r="B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 s="23" t="s">
        <v>21</v>
      </c>
      <c r="E2" s="17" t="s">
        <v>22</v>
      </c>
      <c r="F2" s="7"/>
      <c r="G2" s="7"/>
      <c r="H2" s="9" t="s">
        <v>23</v>
      </c>
      <c r="I2" s="33"/>
      <c r="J2" s="8"/>
      <c r="K2" s="29"/>
      <c r="L2" s="29"/>
      <c r="M2" s="29"/>
      <c r="N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 s="7" t="str">
        <f>IF(Infra[[#This Row],[railml 2.4 existence]]=TRUE, INDEX(core[Constraints],MATCH(Infra[[#This Row],[Full path]],core[Full path],0)),
IF(Infra[[#This Row],[nor existence]]&lt;&gt;"",INDEX(nor[Constraints],MATCH(Infra[[#This Row],[nor existence]],nor[Full path],0)),""))</f>
        <v>optional</v>
      </c>
      <c r="Q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 s="7" t="str">
        <f>IF(ISBLANK(Infra[[#This Row],[Attribute]]),"",
IF(Infra[[#This Row],[railml 2.4 existence]]=TRUE, INDEX(core[Excel type],MATCH(Infra[[#This Row],[Full path]],core[Full path],0)),
IF(Infra[[#This Row],[nor existence]]&lt;&gt;"", INDEX(nor[Excel type],MATCH(Infra[[#This Row],[nor existence]],nor[Full path],0)),"")))</f>
        <v/>
      </c>
      <c r="S2" s="7" t="str">
        <f>IF(AND(NOT(ISBLANK(Infra[[#This Row],[Attribute]])),LEFT(Infra[[#This Row],[Value]],1)="[",OR(Infra[[#This Row],[railml 2.4 existence]]=TRUE,Infra[[#This Row],[nor existence]]=TRUE)),IF(Infra[[#This Row],[Value]]=Infra[[#This Row],[type]],"OK","Wrong type"),"")</f>
        <v/>
      </c>
      <c r="T2" s="7" t="str">
        <f>IF(ISBLANK(Infra[[#This Row],[Attribute]]),"",
IF(Infra[[#This Row],[railml 2.4 existence]]=TRUE, INDEX(core[Restriction],MATCH(Infra[[#This Row],[Full path]],core[Full path],0)),
IF(Infra[[#This Row],[nor existence]]&lt;&gt;"", INDEX(nor[Restriction],MATCH(Infra[[#This Row],[nor existence]],nor[Full path],0)),"")))</f>
        <v/>
      </c>
      <c r="U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 spans="1:21" ht="135" x14ac:dyDescent="0.25">
      <c r="A3" s="23" t="str">
        <f>IF(Infra[[#This Row],[Element hierarchy (XPATH)]]="/railml/","",Infra[[#This Row],[Element hierarchy (XPATH)]])&amp;IF(ISERROR(FIND(",",Infra[[#This Row],[Element]])),Infra[[#This Row],[Element]],"*")&amp;IF(OR(ISBLANK(Infra[[#This Row],[Attribute]]),Infra[[#This Row],[Attribute]]="See top of document"),"","/@"&amp;Infra[[#This Row],[Attribute]])</f>
        <v>infrastructure/@code</v>
      </c>
      <c r="B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 s="23" t="s">
        <v>21</v>
      </c>
      <c r="E3" s="49" t="s">
        <v>22</v>
      </c>
      <c r="F3" s="7" t="s">
        <v>24</v>
      </c>
      <c r="G3" s="9" t="s">
        <v>25</v>
      </c>
      <c r="H3" s="9" t="s">
        <v>26</v>
      </c>
      <c r="I3" s="32"/>
      <c r="J3" s="8" t="s">
        <v>27</v>
      </c>
      <c r="K3" s="29"/>
      <c r="L3" s="29"/>
      <c r="M3" s="57"/>
      <c r="N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 s="7" t="str">
        <f>IF(Infra[[#This Row],[railml 2.4 existence]]=TRUE, INDEX(core[Constraints],MATCH(Infra[[#This Row],[Full path]],core[Full path],0)),
IF(Infra[[#This Row],[nor existence]]&lt;&gt;"",INDEX(nor[Constraints],MATCH(Infra[[#This Row],[nor existence]],nor[Full path],0)),""))</f>
        <v>optional</v>
      </c>
      <c r="Q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 s="9" t="str">
        <f>IF(ISBLANK(Infra[[#This Row],[Attribute]]),"",
IF(Infra[[#This Row],[railml 2.4 existence]]=TRUE, INDEX(core[Excel type],MATCH(Infra[[#This Row],[Full path]],core[Full path],0)),
IF(Infra[[#This Row],[nor existence]]&lt;&gt;"", INDEX(nor[Excel type],MATCH(Infra[[#This Row],[nor existence]],nor[Full path],0)),"")))</f>
        <v>[string]</v>
      </c>
      <c r="S3" s="7" t="str">
        <f>IF(AND(NOT(ISBLANK(Infra[[#This Row],[Attribute]])),LEFT(Infra[[#This Row],[Value]],1)="[",OR(Infra[[#This Row],[railml 2.4 existence]]=TRUE,Infra[[#This Row],[nor existence]]=TRUE)),IF(Infra[[#This Row],[Value]]=Infra[[#This Row],[type]],"OK","Wrong type"),"")</f>
        <v>OK</v>
      </c>
      <c r="T3" s="7" t="str">
        <f>IF(ISBLANK(Infra[[#This Row],[Attribute]]),"",
IF(Infra[[#This Row],[railml 2.4 existence]]=TRUE, INDEX(core[Restriction],MATCH(Infra[[#This Row],[Full path]],core[Full path],0)),
IF(Infra[[#This Row],[nor existence]]&lt;&gt;"", INDEX(nor[Restriction],MATCH(Infra[[#This Row],[nor existence]],nor[Full path],0)),"")))</f>
        <v/>
      </c>
      <c r="U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 spans="1:21" ht="60" x14ac:dyDescent="0.25">
      <c r="A4" s="23" t="str">
        <f>IF(Infra[[#This Row],[Element hierarchy (XPATH)]]="/railml/","",Infra[[#This Row],[Element hierarchy (XPATH)]])&amp;IF(ISERROR(FIND(",",Infra[[#This Row],[Element]])),Infra[[#This Row],[Element]],"*")&amp;IF(OR(ISBLANK(Infra[[#This Row],[Attribute]]),Infra[[#This Row],[Attribute]]="See top of document"),"","/@"&amp;Infra[[#This Row],[Attribute]])</f>
        <v>infrastructure/@description</v>
      </c>
      <c r="B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 s="23" t="s">
        <v>21</v>
      </c>
      <c r="E4" s="49" t="s">
        <v>22</v>
      </c>
      <c r="F4" s="7" t="s">
        <v>28</v>
      </c>
      <c r="G4" s="9" t="s">
        <v>25</v>
      </c>
      <c r="H4" s="9" t="s">
        <v>29</v>
      </c>
      <c r="I4" s="32"/>
      <c r="J4" s="8" t="s">
        <v>30</v>
      </c>
      <c r="K4" s="8" t="s">
        <v>31</v>
      </c>
      <c r="L4" s="29"/>
      <c r="M4" s="57"/>
      <c r="N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 s="7" t="str">
        <f>IF(Infra[[#This Row],[railml 2.4 existence]]=TRUE, INDEX(core[Constraints],MATCH(Infra[[#This Row],[Full path]],core[Full path],0)),
IF(Infra[[#This Row],[nor existence]]&lt;&gt;"",INDEX(nor[Constraints],MATCH(Infra[[#This Row],[nor existence]],nor[Full path],0)),""))</f>
        <v>optional</v>
      </c>
      <c r="Q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 s="9" t="str">
        <f>IF(ISBLANK(Infra[[#This Row],[Attribute]]),"",
IF(Infra[[#This Row],[railml 2.4 existence]]=TRUE, INDEX(core[Excel type],MATCH(Infra[[#This Row],[Full path]],core[Full path],0)),
IF(Infra[[#This Row],[nor existence]]&lt;&gt;"", INDEX(nor[Excel type],MATCH(Infra[[#This Row],[nor existence]],nor[Full path],0)),"")))</f>
        <v>[string]</v>
      </c>
      <c r="S4" s="7" t="str">
        <f>IF(AND(NOT(ISBLANK(Infra[[#This Row],[Attribute]])),LEFT(Infra[[#This Row],[Value]],1)="[",OR(Infra[[#This Row],[railml 2.4 existence]]=TRUE,Infra[[#This Row],[nor existence]]=TRUE)),IF(Infra[[#This Row],[Value]]=Infra[[#This Row],[type]],"OK","Wrong type"),"")</f>
        <v>OK</v>
      </c>
      <c r="T4" s="7" t="str">
        <f>IF(ISBLANK(Infra[[#This Row],[Attribute]]),"",
IF(Infra[[#This Row],[railml 2.4 existence]]=TRUE, INDEX(core[Restriction],MATCH(Infra[[#This Row],[Full path]],core[Full path],0)),
IF(Infra[[#This Row],[nor existence]]&lt;&gt;"", INDEX(nor[Restriction],MATCH(Infra[[#This Row],[nor existence]],nor[Full path],0)),"")))</f>
        <v/>
      </c>
      <c r="U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 spans="1:21" x14ac:dyDescent="0.25">
      <c r="A5" s="23" t="str">
        <f>IF(Infra[[#This Row],[Element hierarchy (XPATH)]]="/railml/","",Infra[[#This Row],[Element hierarchy (XPATH)]])&amp;IF(ISERROR(FIND(",",Infra[[#This Row],[Element]])),Infra[[#This Row],[Element]],"*")&amp;IF(OR(ISBLANK(Infra[[#This Row],[Attribute]]),Infra[[#This Row],[Attribute]]="See top of document"),"","/@"&amp;Infra[[#This Row],[Attribute]])</f>
        <v>infrastructure/@id</v>
      </c>
      <c r="B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 s="23" t="s">
        <v>21</v>
      </c>
      <c r="E5" s="49" t="s">
        <v>22</v>
      </c>
      <c r="F5" s="7" t="s">
        <v>32</v>
      </c>
      <c r="G5" s="9" t="s">
        <v>25</v>
      </c>
      <c r="H5" s="9" t="s">
        <v>23</v>
      </c>
      <c r="I5" s="32"/>
      <c r="J5" s="8" t="s">
        <v>33</v>
      </c>
      <c r="K5" s="29"/>
      <c r="L5" s="29"/>
      <c r="M5" s="57"/>
      <c r="N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 s="7" t="str">
        <f>IF(Infra[[#This Row],[railml 2.4 existence]]=TRUE, INDEX(core[Constraints],MATCH(Infra[[#This Row],[Full path]],core[Full path],0)),
IF(Infra[[#This Row],[nor existence]]&lt;&gt;"",INDEX(nor[Constraints],MATCH(Infra[[#This Row],[nor existence]],nor[Full path],0)),""))</f>
        <v>mandatory</v>
      </c>
      <c r="Q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 s="9" t="str">
        <f>IF(ISBLANK(Infra[[#This Row],[Attribute]]),"",
IF(Infra[[#This Row],[railml 2.4 existence]]=TRUE, INDEX(core[Excel type],MATCH(Infra[[#This Row],[Full path]],core[Full path],0)),
IF(Infra[[#This Row],[nor existence]]&lt;&gt;"", INDEX(nor[Excel type],MATCH(Infra[[#This Row],[nor existence]],nor[Full path],0)),"")))</f>
        <v>[string]</v>
      </c>
      <c r="S5" s="7" t="str">
        <f>IF(AND(NOT(ISBLANK(Infra[[#This Row],[Attribute]])),LEFT(Infra[[#This Row],[Value]],1)="[",OR(Infra[[#This Row],[railml 2.4 existence]]=TRUE,Infra[[#This Row],[nor existence]]=TRUE)),IF(Infra[[#This Row],[Value]]=Infra[[#This Row],[type]],"OK","Wrong type"),"")</f>
        <v>OK</v>
      </c>
      <c r="T5" s="7" t="str">
        <f>IF(ISBLANK(Infra[[#This Row],[Attribute]]),"",
IF(Infra[[#This Row],[railml 2.4 existence]]=TRUE, INDEX(core[Restriction],MATCH(Infra[[#This Row],[Full path]],core[Full path],0)),
IF(Infra[[#This Row],[nor existence]]&lt;&gt;"", INDEX(nor[Restriction],MATCH(Infra[[#This Row],[nor existence]],nor[Full path],0)),"")))</f>
        <v/>
      </c>
      <c r="U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 spans="1:21" ht="45" x14ac:dyDescent="0.25">
      <c r="A6" s="23" t="str">
        <f>IF(Infra[[#This Row],[Element hierarchy (XPATH)]]="/railml/","",Infra[[#This Row],[Element hierarchy (XPATH)]])&amp;IF(ISERROR(FIND(",",Infra[[#This Row],[Element]])),Infra[[#This Row],[Element]],"*")&amp;IF(OR(ISBLANK(Infra[[#This Row],[Attribute]]),Infra[[#This Row],[Attribute]]="See top of document"),"","/@"&amp;Infra[[#This Row],[Attribute]])</f>
        <v>infrastructure/@name</v>
      </c>
      <c r="B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 s="23" t="s">
        <v>21</v>
      </c>
      <c r="E6" s="17" t="s">
        <v>22</v>
      </c>
      <c r="F6" s="7" t="s">
        <v>34</v>
      </c>
      <c r="G6" s="7" t="s">
        <v>25</v>
      </c>
      <c r="H6" s="9" t="s">
        <v>29</v>
      </c>
      <c r="I6" s="33"/>
      <c r="J6" s="8" t="s">
        <v>35</v>
      </c>
      <c r="K6" s="29"/>
      <c r="L6" s="29"/>
      <c r="M6" s="29"/>
      <c r="N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 s="7" t="str">
        <f>IF(Infra[[#This Row],[railml 2.4 existence]]=TRUE, INDEX(core[Constraints],MATCH(Infra[[#This Row],[Full path]],core[Full path],0)),
IF(Infra[[#This Row],[nor existence]]&lt;&gt;"",INDEX(nor[Constraints],MATCH(Infra[[#This Row],[nor existence]],nor[Full path],0)),""))</f>
        <v>optional</v>
      </c>
      <c r="Q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 s="7" t="str">
        <f>IF(ISBLANK(Infra[[#This Row],[Attribute]]),"",
IF(Infra[[#This Row],[railml 2.4 existence]]=TRUE, INDEX(core[Excel type],MATCH(Infra[[#This Row],[Full path]],core[Full path],0)),
IF(Infra[[#This Row],[nor existence]]&lt;&gt;"", INDEX(nor[Excel type],MATCH(Infra[[#This Row],[nor existence]],nor[Full path],0)),"")))</f>
        <v>[string]</v>
      </c>
      <c r="S6" s="7" t="str">
        <f>IF(AND(NOT(ISBLANK(Infra[[#This Row],[Attribute]])),LEFT(Infra[[#This Row],[Value]],1)="[",OR(Infra[[#This Row],[railml 2.4 existence]]=TRUE,Infra[[#This Row],[nor existence]]=TRUE)),IF(Infra[[#This Row],[Value]]=Infra[[#This Row],[type]],"OK","Wrong type"),"")</f>
        <v>OK</v>
      </c>
      <c r="T6" s="7" t="str">
        <f>IF(ISBLANK(Infra[[#This Row],[Attribute]]),"",
IF(Infra[[#This Row],[railml 2.4 existence]]=TRUE, INDEX(core[Restriction],MATCH(Infra[[#This Row],[Full path]],core[Full path],0)),
IF(Infra[[#This Row],[nor existence]]&lt;&gt;"", INDEX(nor[Restriction],MATCH(Infra[[#This Row],[nor existence]],nor[Full path],0)),"")))</f>
        <v/>
      </c>
      <c r="U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 spans="1:21" ht="30" x14ac:dyDescent="0.25">
      <c r="A7" s="23" t="str">
        <f>IF(Infra[[#This Row],[Element hierarchy (XPATH)]]="/railml/","",Infra[[#This Row],[Element hierarchy (XPATH)]])&amp;IF(ISERROR(FIND(",",Infra[[#This Row],[Element]])),Infra[[#This Row],[Element]],"*")&amp;IF(OR(ISBLANK(Infra[[#This Row],[Attribute]]),Infra[[#This Row],[Attribute]]="See top of document"),"","/@"&amp;Infra[[#This Row],[Attribute]])</f>
        <v>infrastructure/@nor:change</v>
      </c>
      <c r="B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 s="23" t="s">
        <v>21</v>
      </c>
      <c r="E7" s="49" t="s">
        <v>22</v>
      </c>
      <c r="F7" s="7" t="s">
        <v>36</v>
      </c>
      <c r="G7" s="9" t="s">
        <v>37</v>
      </c>
      <c r="H7" s="9" t="s">
        <v>29</v>
      </c>
      <c r="I7" s="32"/>
      <c r="J7" s="8" t="s">
        <v>38</v>
      </c>
      <c r="K7" s="29"/>
      <c r="L7" s="29"/>
      <c r="M7" s="57"/>
      <c r="N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7" s="7" t="str">
        <f>IF(Infra[[#This Row],[railml 2.4 existence]]=TRUE, INDEX(core[Constraints],MATCH(Infra[[#This Row],[Full path]],core[Full path],0)),
IF(Infra[[#This Row],[nor existence]]&lt;&gt;"",INDEX(nor[Constraints],MATCH(Infra[[#This Row],[nor existence]],nor[Full path],0)),""))</f>
        <v>optional</v>
      </c>
      <c r="Q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 s="9" t="str">
        <f>IF(ISBLANK(Infra[[#This Row],[Attribute]]),"",
IF(Infra[[#This Row],[railml 2.4 existence]]=TRUE, INDEX(core[Excel type],MATCH(Infra[[#This Row],[Full path]],core[Full path],0)),
IF(Infra[[#This Row],[nor existence]]&lt;&gt;"", INDEX(nor[Excel type],MATCH(Infra[[#This Row],[nor existence]],nor[Full path],0)),"")))</f>
        <v>[enum]</v>
      </c>
      <c r="S7" s="7" t="str">
        <f>IF(AND(NOT(ISBLANK(Infra[[#This Row],[Attribute]])),LEFT(Infra[[#This Row],[Value]],1)="[",OR(Infra[[#This Row],[railml 2.4 existence]]=TRUE,Infra[[#This Row],[nor existence]]=TRUE)),IF(Infra[[#This Row],[Value]]=Infra[[#This Row],[type]],"OK","Wrong type"),"")</f>
        <v/>
      </c>
      <c r="T7" s="7" t="str">
        <f>IF(ISBLANK(Infra[[#This Row],[Attribute]]),"",
IF(Infra[[#This Row],[railml 2.4 existence]]=TRUE, INDEX(core[Restriction],MATCH(Infra[[#This Row],[Full path]],core[Full path],0)),
IF(Infra[[#This Row],[nor existence]]&lt;&gt;"", INDEX(nor[Restriction],MATCH(Infra[[#This Row],[nor existence]],nor[Full path],0)),"")))</f>
        <v>"new", "modified", "removed"</v>
      </c>
      <c r="U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 spans="1:21" ht="30" x14ac:dyDescent="0.25">
      <c r="A8" s="23" t="str">
        <f>IF(Infra[[#This Row],[Element hierarchy (XPATH)]]="/railml/","",Infra[[#This Row],[Element hierarchy (XPATH)]])&amp;IF(ISERROR(FIND(",",Infra[[#This Row],[Element]])),Infra[[#This Row],[Element]],"*")&amp;IF(OR(ISBLANK(Infra[[#This Row],[Attribute]]),Infra[[#This Row],[Attribute]]="See top of document"),"","/@"&amp;Infra[[#This Row],[Attribute]])</f>
        <v>infrastructure/@nor:change</v>
      </c>
      <c r="B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 s="23" t="s">
        <v>21</v>
      </c>
      <c r="E8" s="49" t="s">
        <v>22</v>
      </c>
      <c r="F8" s="7" t="s">
        <v>36</v>
      </c>
      <c r="G8" s="9" t="s">
        <v>39</v>
      </c>
      <c r="H8" s="9"/>
      <c r="I8" s="32"/>
      <c r="J8" s="8" t="s">
        <v>40</v>
      </c>
      <c r="K8" s="29"/>
      <c r="L8" s="29"/>
      <c r="M8" s="57"/>
      <c r="N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 s="7" t="str">
        <f>IF(Infra[[#This Row],[railml 2.4 existence]]=TRUE, INDEX(core[Constraints],MATCH(Infra[[#This Row],[Full path]],core[Full path],0)),
IF(Infra[[#This Row],[nor existence]]&lt;&gt;"",INDEX(nor[Constraints],MATCH(Infra[[#This Row],[nor existence]],nor[Full path],0)),""))</f>
        <v>optional</v>
      </c>
      <c r="Q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 s="9" t="str">
        <f>IF(ISBLANK(Infra[[#This Row],[Attribute]]),"",
IF(Infra[[#This Row],[railml 2.4 existence]]=TRUE, INDEX(core[Excel type],MATCH(Infra[[#This Row],[Full path]],core[Full path],0)),
IF(Infra[[#This Row],[nor existence]]&lt;&gt;"", INDEX(nor[Excel type],MATCH(Infra[[#This Row],[nor existence]],nor[Full path],0)),"")))</f>
        <v>[enum]</v>
      </c>
      <c r="S8" s="7" t="str">
        <f>IF(AND(NOT(ISBLANK(Infra[[#This Row],[Attribute]])),LEFT(Infra[[#This Row],[Value]],1)="[",OR(Infra[[#This Row],[railml 2.4 existence]]=TRUE,Infra[[#This Row],[nor existence]]=TRUE)),IF(Infra[[#This Row],[Value]]=Infra[[#This Row],[type]],"OK","Wrong type"),"")</f>
        <v/>
      </c>
      <c r="T8" s="7" t="str">
        <f>IF(ISBLANK(Infra[[#This Row],[Attribute]]),"",
IF(Infra[[#This Row],[railml 2.4 existence]]=TRUE, INDEX(core[Restriction],MATCH(Infra[[#This Row],[Full path]],core[Full path],0)),
IF(Infra[[#This Row],[nor existence]]&lt;&gt;"", INDEX(nor[Restriction],MATCH(Infra[[#This Row],[nor existence]],nor[Full path],0)),"")))</f>
        <v>"new", "modified", "removed"</v>
      </c>
      <c r="U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 spans="1:21" ht="30" x14ac:dyDescent="0.25">
      <c r="A9" s="23" t="str">
        <f>IF(Infra[[#This Row],[Element hierarchy (XPATH)]]="/railml/","",Infra[[#This Row],[Element hierarchy (XPATH)]])&amp;IF(ISERROR(FIND(",",Infra[[#This Row],[Element]])),Infra[[#This Row],[Element]],"*")&amp;IF(OR(ISBLANK(Infra[[#This Row],[Attribute]]),Infra[[#This Row],[Attribute]]="See top of document"),"","/@"&amp;Infra[[#This Row],[Attribute]])</f>
        <v>infrastructure/@nor:change</v>
      </c>
      <c r="B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 s="23" t="s">
        <v>21</v>
      </c>
      <c r="E9" s="49" t="s">
        <v>22</v>
      </c>
      <c r="F9" s="7" t="s">
        <v>36</v>
      </c>
      <c r="G9" s="9" t="s">
        <v>41</v>
      </c>
      <c r="H9" s="9"/>
      <c r="I9" s="32"/>
      <c r="J9" s="8" t="s">
        <v>42</v>
      </c>
      <c r="K9" s="29"/>
      <c r="L9" s="29"/>
      <c r="M9" s="57"/>
      <c r="N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 s="7" t="str">
        <f>IF(Infra[[#This Row],[railml 2.4 existence]]=TRUE, INDEX(core[Constraints],MATCH(Infra[[#This Row],[Full path]],core[Full path],0)),
IF(Infra[[#This Row],[nor existence]]&lt;&gt;"",INDEX(nor[Constraints],MATCH(Infra[[#This Row],[nor existence]],nor[Full path],0)),""))</f>
        <v>optional</v>
      </c>
      <c r="Q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 s="9" t="str">
        <f>IF(ISBLANK(Infra[[#This Row],[Attribute]]),"",
IF(Infra[[#This Row],[railml 2.4 existence]]=TRUE, INDEX(core[Excel type],MATCH(Infra[[#This Row],[Full path]],core[Full path],0)),
IF(Infra[[#This Row],[nor existence]]&lt;&gt;"", INDEX(nor[Excel type],MATCH(Infra[[#This Row],[nor existence]],nor[Full path],0)),"")))</f>
        <v>[enum]</v>
      </c>
      <c r="S9" s="7" t="str">
        <f>IF(AND(NOT(ISBLANK(Infra[[#This Row],[Attribute]])),LEFT(Infra[[#This Row],[Value]],1)="[",OR(Infra[[#This Row],[railml 2.4 existence]]=TRUE,Infra[[#This Row],[nor existence]]=TRUE)),IF(Infra[[#This Row],[Value]]=Infra[[#This Row],[type]],"OK","Wrong type"),"")</f>
        <v/>
      </c>
      <c r="T9" s="7" t="str">
        <f>IF(ISBLANK(Infra[[#This Row],[Attribute]]),"",
IF(Infra[[#This Row],[railml 2.4 existence]]=TRUE, INDEX(core[Restriction],MATCH(Infra[[#This Row],[Full path]],core[Full path],0)),
IF(Infra[[#This Row],[nor existence]]&lt;&gt;"", INDEX(nor[Restriction],MATCH(Infra[[#This Row],[nor existence]],nor[Full path],0)),"")))</f>
        <v>"new", "modified", "removed"</v>
      </c>
      <c r="U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 spans="1:21" x14ac:dyDescent="0.25">
      <c r="A10" s="23" t="str">
        <f>IF(Infra[[#This Row],[Element hierarchy (XPATH)]]="/railml/","",Infra[[#This Row],[Element hierarchy (XPATH)]])&amp;IF(ISERROR(FIND(",",Infra[[#This Row],[Element]])),Infra[[#This Row],[Element]],"*")&amp;IF(OR(ISBLANK(Infra[[#This Row],[Attribute]]),Infra[[#This Row],[Attribute]]="See top of document"),"","/@"&amp;Infra[[#This Row],[Attribute]])</f>
        <v>infrastructure/@nor:change</v>
      </c>
      <c r="B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 s="23" t="s">
        <v>21</v>
      </c>
      <c r="E10" s="49" t="s">
        <v>22</v>
      </c>
      <c r="F10" s="7" t="s">
        <v>36</v>
      </c>
      <c r="G10" s="9" t="s">
        <v>43</v>
      </c>
      <c r="H10" s="9"/>
      <c r="I10" s="32"/>
      <c r="J10" s="8" t="s">
        <v>44</v>
      </c>
      <c r="K10" s="29"/>
      <c r="L10" s="29"/>
      <c r="M10" s="57"/>
      <c r="N1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 s="7" t="str">
        <f>IF(Infra[[#This Row],[railml 2.4 existence]]=TRUE, INDEX(core[Constraints],MATCH(Infra[[#This Row],[Full path]],core[Full path],0)),
IF(Infra[[#This Row],[nor existence]]&lt;&gt;"",INDEX(nor[Constraints],MATCH(Infra[[#This Row],[nor existence]],nor[Full path],0)),""))</f>
        <v>optional</v>
      </c>
      <c r="Q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 s="9" t="str">
        <f>IF(ISBLANK(Infra[[#This Row],[Attribute]]),"",
IF(Infra[[#This Row],[railml 2.4 existence]]=TRUE, INDEX(core[Excel type],MATCH(Infra[[#This Row],[Full path]],core[Full path],0)),
IF(Infra[[#This Row],[nor existence]]&lt;&gt;"", INDEX(nor[Excel type],MATCH(Infra[[#This Row],[nor existence]],nor[Full path],0)),"")))</f>
        <v>[enum]</v>
      </c>
      <c r="S10" s="7" t="str">
        <f>IF(AND(NOT(ISBLANK(Infra[[#This Row],[Attribute]])),LEFT(Infra[[#This Row],[Value]],1)="[",OR(Infra[[#This Row],[railml 2.4 existence]]=TRUE,Infra[[#This Row],[nor existence]]=TRUE)),IF(Infra[[#This Row],[Value]]=Infra[[#This Row],[type]],"OK","Wrong type"),"")</f>
        <v/>
      </c>
      <c r="T10" s="7" t="str">
        <f>IF(ISBLANK(Infra[[#This Row],[Attribute]]),"",
IF(Infra[[#This Row],[railml 2.4 existence]]=TRUE, INDEX(core[Restriction],MATCH(Infra[[#This Row],[Full path]],core[Full path],0)),
IF(Infra[[#This Row],[nor existence]]&lt;&gt;"", INDEX(nor[Restriction],MATCH(Infra[[#This Row],[nor existence]],nor[Full path],0)),"")))</f>
        <v>"new", "modified", "removed"</v>
      </c>
      <c r="U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 spans="1:21" x14ac:dyDescent="0.25">
      <c r="A11" s="23" t="str">
        <f>IF(Infra[[#This Row],[Element hierarchy (XPATH)]]="/railml/","",Infra[[#This Row],[Element hierarchy (XPATH)]])&amp;IF(ISERROR(FIND(",",Infra[[#This Row],[Element]])),Infra[[#This Row],[Element]],"*")&amp;IF(OR(ISBLANK(Infra[[#This Row],[Attribute]]),Infra[[#This Row],[Attribute]]="See top of document"),"","/@"&amp;Infra[[#This Row],[Attribute]])</f>
        <v>infrastructure/@nor:ruleRef</v>
      </c>
      <c r="B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 s="23" t="s">
        <v>21</v>
      </c>
      <c r="E11" s="49" t="s">
        <v>22</v>
      </c>
      <c r="F11" s="7" t="s">
        <v>45</v>
      </c>
      <c r="G11" s="9" t="s">
        <v>46</v>
      </c>
      <c r="H11" s="9" t="s">
        <v>29</v>
      </c>
      <c r="I11" s="33"/>
      <c r="J11" s="8" t="s">
        <v>47</v>
      </c>
      <c r="K11" s="29"/>
      <c r="L11" s="29"/>
      <c r="M11" s="57"/>
      <c r="N1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1" s="7" t="str">
        <f>IF(Infra[[#This Row],[railml 2.4 existence]]=TRUE, INDEX(core[Constraints],MATCH(Infra[[#This Row],[Full path]],core[Full path],0)),
IF(Infra[[#This Row],[nor existence]]&lt;&gt;"",INDEX(nor[Constraints],MATCH(Infra[[#This Row],[nor existence]],nor[Full path],0)),""))</f>
        <v>optional</v>
      </c>
      <c r="Q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 s="9" t="str">
        <f>IF(ISBLANK(Infra[[#This Row],[Attribute]]),"",
IF(Infra[[#This Row],[railml 2.4 existence]]=TRUE, INDEX(core[Excel type],MATCH(Infra[[#This Row],[Full path]],core[Full path],0)),
IF(Infra[[#This Row],[nor existence]]&lt;&gt;"", INDEX(nor[Excel type],MATCH(Infra[[#This Row],[nor existence]],nor[Full path],0)),"")))</f>
        <v>[reference]</v>
      </c>
      <c r="S11" s="7" t="str">
        <f>IF(AND(NOT(ISBLANK(Infra[[#This Row],[Attribute]])),LEFT(Infra[[#This Row],[Value]],1)="[",OR(Infra[[#This Row],[railml 2.4 existence]]=TRUE,Infra[[#This Row],[nor existence]]=TRUE)),IF(Infra[[#This Row],[Value]]=Infra[[#This Row],[type]],"OK","Wrong type"),"")</f>
        <v/>
      </c>
      <c r="T11" s="7" t="str">
        <f>IF(ISBLANK(Infra[[#This Row],[Attribute]]),"",
IF(Infra[[#This Row],[railml 2.4 existence]]=TRUE, INDEX(core[Restriction],MATCH(Infra[[#This Row],[Full path]],core[Full path],0)),
IF(Infra[[#This Row],[nor existence]]&lt;&gt;"", INDEX(nor[Restriction],MATCH(Infra[[#This Row],[nor existence]],nor[Full path],0)),"")))</f>
        <v/>
      </c>
      <c r="U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 spans="1:21" ht="30" x14ac:dyDescent="0.25">
      <c r="A12"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
      </c>
      <c r="B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 s="23" t="s">
        <v>21</v>
      </c>
      <c r="E12" s="24" t="s">
        <v>48</v>
      </c>
      <c r="F12" s="7"/>
      <c r="G12" s="9"/>
      <c r="H12" s="9" t="s">
        <v>29</v>
      </c>
      <c r="I12" s="35"/>
      <c r="J12" s="8" t="s">
        <v>49</v>
      </c>
      <c r="K12" s="7"/>
      <c r="L12" s="7"/>
      <c r="M12" s="29"/>
      <c r="N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 s="7" t="str">
        <f>IF(Infra[[#This Row],[railml 2.4 existence]]=TRUE, INDEX(core[Constraints],MATCH(Infra[[#This Row],[Full path]],core[Full path],0)),
IF(Infra[[#This Row],[nor existence]]&lt;&gt;"",INDEX(nor[Constraints],MATCH(Infra[[#This Row],[nor existence]],nor[Full path],0)),""))</f>
        <v>optional</v>
      </c>
      <c r="Q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 s="7" t="str">
        <f>IF(ISBLANK(Infra[[#This Row],[Attribute]]),"",
IF(Infra[[#This Row],[railml 2.4 existence]]=TRUE, INDEX(core[Excel type],MATCH(Infra[[#This Row],[Full path]],core[Full path],0)),
IF(Infra[[#This Row],[nor existence]]&lt;&gt;"", INDEX(nor[Excel type],MATCH(Infra[[#This Row],[nor existence]],nor[Full path],0)),"")))</f>
        <v/>
      </c>
      <c r="S12" s="7" t="str">
        <f>IF(AND(NOT(ISBLANK(Infra[[#This Row],[Attribute]])),LEFT(Infra[[#This Row],[Value]],1)="[",OR(Infra[[#This Row],[railml 2.4 existence]]=TRUE,Infra[[#This Row],[nor existence]]=TRUE)),IF(Infra[[#This Row],[Value]]=Infra[[#This Row],[type]],"OK","Wrong type"),"")</f>
        <v/>
      </c>
      <c r="T12" s="7" t="str">
        <f>IF(ISBLANK(Infra[[#This Row],[Attribute]]),"",
IF(Infra[[#This Row],[railml 2.4 existence]]=TRUE, INDEX(core[Restriction],MATCH(Infra[[#This Row],[Full path]],core[Full path],0)),
IF(Infra[[#This Row],[nor existence]]&lt;&gt;"", INDEX(nor[Restriction],MATCH(Infra[[#This Row],[nor existence]],nor[Full path],0)),"")))</f>
        <v/>
      </c>
      <c r="U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 spans="1:21" x14ac:dyDescent="0.25">
      <c r="A13" s="23" t="str">
        <f>IF(Infra[[#This Row],[Element hierarchy (XPATH)]]="/railml/","",Infra[[#This Row],[Element hierarchy (XPATH)]])&amp;IF(ISERROR(FIND(",",Infra[[#This Row],[Element]])),Infra[[#This Row],[Element]],"*")&amp;IF(OR(ISBLANK(Infra[[#This Row],[Attribute]]),Infra[[#This Row],[Attribute]]="See top of document"),"","/@"&amp;Infra[[#This Row],[Attribute]])</f>
        <v>metadata</v>
      </c>
      <c r="B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
      </c>
      <c r="C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 s="23" t="s">
        <v>21</v>
      </c>
      <c r="E13" s="17" t="s">
        <v>50</v>
      </c>
      <c r="F13" s="7"/>
      <c r="G13" s="9"/>
      <c r="H13" s="13" t="s">
        <v>23</v>
      </c>
      <c r="I13" s="33"/>
      <c r="J13" s="8" t="s">
        <v>51</v>
      </c>
      <c r="K13" s="7"/>
      <c r="L13" s="7"/>
      <c r="M13" s="7"/>
      <c r="N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 s="7" t="str">
        <f>IF(Infra[[#This Row],[railml 2.4 existence]]=TRUE, INDEX(core[Constraints],MATCH(Infra[[#This Row],[Full path]],core[Full path],0)),
IF(Infra[[#This Row],[nor existence]]&lt;&gt;"",INDEX(nor[Constraints],MATCH(Infra[[#This Row],[nor existence]],nor[Full path],0)),""))</f>
        <v>optional</v>
      </c>
      <c r="Q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 s="7" t="str">
        <f>IF(ISBLANK(Infra[[#This Row],[Attribute]]),"",
IF(Infra[[#This Row],[railml 2.4 existence]]=TRUE, INDEX(core[Excel type],MATCH(Infra[[#This Row],[Full path]],core[Full path],0)),
IF(Infra[[#This Row],[nor existence]]&lt;&gt;"", INDEX(nor[Excel type],MATCH(Infra[[#This Row],[nor existence]],nor[Full path],0)),"")))</f>
        <v/>
      </c>
      <c r="S13" s="7" t="str">
        <f>IF(AND(NOT(ISBLANK(Infra[[#This Row],[Attribute]])),LEFT(Infra[[#This Row],[Value]],1)="[",OR(Infra[[#This Row],[railml 2.4 existence]]=TRUE,Infra[[#This Row],[nor existence]]=TRUE)),IF(Infra[[#This Row],[Value]]=Infra[[#This Row],[type]],"OK","Wrong type"),"")</f>
        <v/>
      </c>
      <c r="T13" s="7" t="str">
        <f>IF(ISBLANK(Infra[[#This Row],[Attribute]]),"",
IF(Infra[[#This Row],[railml 2.4 existence]]=TRUE, INDEX(core[Restriction],MATCH(Infra[[#This Row],[Full path]],core[Full path],0)),
IF(Infra[[#This Row],[nor existence]]&lt;&gt;"", INDEX(nor[Restriction],MATCH(Infra[[#This Row],[nor existence]],nor[Full path],0)),"")))</f>
        <v/>
      </c>
      <c r="U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 spans="1:21" x14ac:dyDescent="0.25">
      <c r="A14" s="23" t="str">
        <f>IF(Infra[[#This Row],[Element hierarchy (XPATH)]]="/railml/","",Infra[[#This Row],[Element hierarchy (XPATH)]])&amp;IF(ISERROR(FIND(",",Infra[[#This Row],[Element]])),Infra[[#This Row],[Element]],"*")&amp;IF(OR(ISBLANK(Infra[[#This Row],[Attribute]]),Infra[[#This Row],[Attribute]]="See top of document"),"","/@"&amp;Infra[[#This Row],[Attribute]])</f>
        <v>infrastructure/controllers</v>
      </c>
      <c r="B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 s="23" t="s">
        <v>52</v>
      </c>
      <c r="E14" s="17" t="s">
        <v>53</v>
      </c>
      <c r="F14" s="7"/>
      <c r="G14" s="7"/>
      <c r="H14" s="9" t="s">
        <v>29</v>
      </c>
      <c r="I14" s="33"/>
      <c r="J14" s="8" t="s">
        <v>54</v>
      </c>
      <c r="K14" s="29"/>
      <c r="L14" s="29"/>
      <c r="M14" s="29"/>
      <c r="N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 s="7" t="str">
        <f>IF(Infra[[#This Row],[railml 2.4 existence]]=TRUE, INDEX(core[Constraints],MATCH(Infra[[#This Row],[Full path]],core[Full path],0)),
IF(Infra[[#This Row],[nor existence]]&lt;&gt;"",INDEX(nor[Constraints],MATCH(Infra[[#This Row],[nor existence]],nor[Full path],0)),""))</f>
        <v>optional</v>
      </c>
      <c r="Q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 s="7" t="str">
        <f>IF(ISBLANK(Infra[[#This Row],[Attribute]]),"",
IF(Infra[[#This Row],[railml 2.4 existence]]=TRUE, INDEX(core[Excel type],MATCH(Infra[[#This Row],[Full path]],core[Full path],0)),
IF(Infra[[#This Row],[nor existence]]&lt;&gt;"", INDEX(nor[Excel type],MATCH(Infra[[#This Row],[nor existence]],nor[Full path],0)),"")))</f>
        <v/>
      </c>
      <c r="S14" s="7" t="str">
        <f>IF(AND(NOT(ISBLANK(Infra[[#This Row],[Attribute]])),LEFT(Infra[[#This Row],[Value]],1)="[",OR(Infra[[#This Row],[railml 2.4 existence]]=TRUE,Infra[[#This Row],[nor existence]]=TRUE)),IF(Infra[[#This Row],[Value]]=Infra[[#This Row],[type]],"OK","Wrong type"),"")</f>
        <v/>
      </c>
      <c r="T14" s="7" t="str">
        <f>IF(ISBLANK(Infra[[#This Row],[Attribute]]),"",
IF(Infra[[#This Row],[railml 2.4 existence]]=TRUE, INDEX(core[Restriction],MATCH(Infra[[#This Row],[Full path]],core[Full path],0)),
IF(Infra[[#This Row],[nor existence]]&lt;&gt;"", INDEX(nor[Restriction],MATCH(Infra[[#This Row],[nor existence]],nor[Full path],0)),"")))</f>
        <v/>
      </c>
      <c r="U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 spans="1:21" ht="30" x14ac:dyDescent="0.25">
      <c r="A15" s="23" t="str">
        <f>IF(Infra[[#This Row],[Element hierarchy (XPATH)]]="/railml/","",Infra[[#This Row],[Element hierarchy (XPATH)]])&amp;IF(ISERROR(FIND(",",Infra[[#This Row],[Element]])),Infra[[#This Row],[Element]],"*")&amp;IF(OR(ISBLANK(Infra[[#This Row],[Attribute]]),Infra[[#This Row],[Attribute]]="See top of document"),"","/@"&amp;Infra[[#This Row],[Attribute]])</f>
        <v>infrastructure/nor:areas</v>
      </c>
      <c r="B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 s="23" t="s">
        <v>52</v>
      </c>
      <c r="E15" s="17" t="s">
        <v>55</v>
      </c>
      <c r="F15" s="10"/>
      <c r="G15" s="9"/>
      <c r="H15" s="9" t="s">
        <v>29</v>
      </c>
      <c r="I15" s="37"/>
      <c r="J15" s="8" t="s">
        <v>56</v>
      </c>
      <c r="K15" s="29"/>
      <c r="L15" s="29"/>
      <c r="M15" s="29"/>
      <c r="N1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v>
      </c>
      <c r="P15" s="7" t="str">
        <f>IF(Infra[[#This Row],[railml 2.4 existence]]=TRUE, INDEX(core[Constraints],MATCH(Infra[[#This Row],[Full path]],core[Full path],0)),
IF(Infra[[#This Row],[nor existence]]&lt;&gt;"",INDEX(nor[Constraints],MATCH(Infra[[#This Row],[nor existence]],nor[Full path],0)),""))</f>
        <v>optional</v>
      </c>
      <c r="Q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 s="7" t="str">
        <f>IF(ISBLANK(Infra[[#This Row],[Attribute]]),"",
IF(Infra[[#This Row],[railml 2.4 existence]]=TRUE, INDEX(core[Excel type],MATCH(Infra[[#This Row],[Full path]],core[Full path],0)),
IF(Infra[[#This Row],[nor existence]]&lt;&gt;"", INDEX(nor[Excel type],MATCH(Infra[[#This Row],[nor existence]],nor[Full path],0)),"")))</f>
        <v/>
      </c>
      <c r="S15" s="7" t="str">
        <f>IF(AND(NOT(ISBLANK(Infra[[#This Row],[Attribute]])),LEFT(Infra[[#This Row],[Value]],1)="[",OR(Infra[[#This Row],[railml 2.4 existence]]=TRUE,Infra[[#This Row],[nor existence]]=TRUE)),IF(Infra[[#This Row],[Value]]=Infra[[#This Row],[type]],"OK","Wrong type"),"")</f>
        <v/>
      </c>
      <c r="T15" s="7" t="str">
        <f>IF(ISBLANK(Infra[[#This Row],[Attribute]]),"",
IF(Infra[[#This Row],[railml 2.4 existence]]=TRUE, INDEX(core[Restriction],MATCH(Infra[[#This Row],[Full path]],core[Full path],0)),
IF(Infra[[#This Row],[nor existence]]&lt;&gt;"", INDEX(nor[Restriction],MATCH(Infra[[#This Row],[nor existence]],nor[Full path],0)),"")))</f>
        <v/>
      </c>
      <c r="U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 spans="1:21" x14ac:dyDescent="0.25">
      <c r="A16"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v>
      </c>
      <c r="B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 s="23" t="s">
        <v>52</v>
      </c>
      <c r="E16" s="17" t="s">
        <v>57</v>
      </c>
      <c r="F16" s="10"/>
      <c r="G16" s="9"/>
      <c r="H16" s="9" t="s">
        <v>29</v>
      </c>
      <c r="I16" s="37"/>
      <c r="J16" s="8" t="s">
        <v>58</v>
      </c>
      <c r="K16" s="29"/>
      <c r="L16" s="29"/>
      <c r="M16" s="29"/>
      <c r="N1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v>
      </c>
      <c r="P16" s="7" t="str">
        <f>IF(Infra[[#This Row],[railml 2.4 existence]]=TRUE, INDEX(core[Constraints],MATCH(Infra[[#This Row],[Full path]],core[Full path],0)),
IF(Infra[[#This Row],[nor existence]]&lt;&gt;"",INDEX(nor[Constraints],MATCH(Infra[[#This Row],[nor existence]],nor[Full path],0)),""))</f>
        <v>optional</v>
      </c>
      <c r="Q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 s="7" t="str">
        <f>IF(ISBLANK(Infra[[#This Row],[Attribute]]),"",
IF(Infra[[#This Row],[railml 2.4 existence]]=TRUE, INDEX(core[Excel type],MATCH(Infra[[#This Row],[Full path]],core[Full path],0)),
IF(Infra[[#This Row],[nor existence]]&lt;&gt;"", INDEX(nor[Excel type],MATCH(Infra[[#This Row],[nor existence]],nor[Full path],0)),"")))</f>
        <v/>
      </c>
      <c r="S16" s="7" t="str">
        <f>IF(AND(NOT(ISBLANK(Infra[[#This Row],[Attribute]])),LEFT(Infra[[#This Row],[Value]],1)="[",OR(Infra[[#This Row],[railml 2.4 existence]]=TRUE,Infra[[#This Row],[nor existence]]=TRUE)),IF(Infra[[#This Row],[Value]]=Infra[[#This Row],[type]],"OK","Wrong type"),"")</f>
        <v/>
      </c>
      <c r="T16" s="7" t="str">
        <f>IF(ISBLANK(Infra[[#This Row],[Attribute]]),"",
IF(Infra[[#This Row],[railml 2.4 existence]]=TRUE, INDEX(core[Restriction],MATCH(Infra[[#This Row],[Full path]],core[Full path],0)),
IF(Infra[[#This Row],[nor existence]]&lt;&gt;"", INDEX(nor[Restriction],MATCH(Infra[[#This Row],[nor existence]],nor[Full path],0)),"")))</f>
        <v/>
      </c>
      <c r="U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 spans="1:21" x14ac:dyDescent="0.25">
      <c r="A17" s="23" t="str">
        <f>IF(Infra[[#This Row],[Element hierarchy (XPATH)]]="/railml/","",Infra[[#This Row],[Element hierarchy (XPATH)]])&amp;IF(ISERROR(FIND(",",Infra[[#This Row],[Element]])),Infra[[#This Row],[Element]],"*")&amp;IF(OR(ISBLANK(Infra[[#This Row],[Attribute]]),Infra[[#This Row],[Attribute]]="See top of document"),"","/@"&amp;Infra[[#This Row],[Attribute]])</f>
        <v>infrastructure/nor:projects</v>
      </c>
      <c r="B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 s="23" t="s">
        <v>52</v>
      </c>
      <c r="E17" s="17" t="s">
        <v>59</v>
      </c>
      <c r="F17" s="9"/>
      <c r="G17" s="9"/>
      <c r="H17" s="9" t="s">
        <v>29</v>
      </c>
      <c r="I17" s="37"/>
      <c r="J17" s="8" t="s">
        <v>58</v>
      </c>
      <c r="K17" s="29"/>
      <c r="L17" s="29"/>
      <c r="M17" s="29"/>
      <c r="N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v>
      </c>
      <c r="P17" s="7" t="str">
        <f>IF(Infra[[#This Row],[railml 2.4 existence]]=TRUE, INDEX(core[Constraints],MATCH(Infra[[#This Row],[Full path]],core[Full path],0)),
IF(Infra[[#This Row],[nor existence]]&lt;&gt;"",INDEX(nor[Constraints],MATCH(Infra[[#This Row],[nor existence]],nor[Full path],0)),""))</f>
        <v>optional</v>
      </c>
      <c r="Q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 s="7" t="str">
        <f>IF(ISBLANK(Infra[[#This Row],[Attribute]]),"",
IF(Infra[[#This Row],[railml 2.4 existence]]=TRUE, INDEX(core[Excel type],MATCH(Infra[[#This Row],[Full path]],core[Full path],0)),
IF(Infra[[#This Row],[nor existence]]&lt;&gt;"", INDEX(nor[Excel type],MATCH(Infra[[#This Row],[nor existence]],nor[Full path],0)),"")))</f>
        <v/>
      </c>
      <c r="S17" s="7" t="str">
        <f>IF(AND(NOT(ISBLANK(Infra[[#This Row],[Attribute]])),LEFT(Infra[[#This Row],[Value]],1)="[",OR(Infra[[#This Row],[railml 2.4 existence]]=TRUE,Infra[[#This Row],[nor existence]]=TRUE)),IF(Infra[[#This Row],[Value]]=Infra[[#This Row],[type]],"OK","Wrong type"),"")</f>
        <v/>
      </c>
      <c r="T17" s="7" t="str">
        <f>IF(ISBLANK(Infra[[#This Row],[Attribute]]),"",
IF(Infra[[#This Row],[railml 2.4 existence]]=TRUE, INDEX(core[Restriction],MATCH(Infra[[#This Row],[Full path]],core[Full path],0)),
IF(Infra[[#This Row],[nor existence]]&lt;&gt;"", INDEX(nor[Restriction],MATCH(Infra[[#This Row],[nor existence]],nor[Full path],0)),"")))</f>
        <v/>
      </c>
      <c r="U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 spans="1:21" x14ac:dyDescent="0.25">
      <c r="A18" s="23" t="str">
        <f>IF(Infra[[#This Row],[Element hierarchy (XPATH)]]="/railml/","",Infra[[#This Row],[Element hierarchy (XPATH)]])&amp;IF(ISERROR(FIND(",",Infra[[#This Row],[Element]])),Infra[[#This Row],[Element]],"*")&amp;IF(OR(ISBLANK(Infra[[#This Row],[Attribute]]),Infra[[#This Row],[Attribute]]="See top of document"),"","/@"&amp;Infra[[#This Row],[Attribute]])</f>
        <v>infrastructure/nor:routes</v>
      </c>
      <c r="B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 s="24" t="s">
        <v>52</v>
      </c>
      <c r="E18" s="17" t="s">
        <v>60</v>
      </c>
      <c r="F18" s="10"/>
      <c r="G18" s="7"/>
      <c r="H18" s="9" t="s">
        <v>29</v>
      </c>
      <c r="I18" s="37"/>
      <c r="J18" s="8" t="s">
        <v>58</v>
      </c>
      <c r="K18" s="29"/>
      <c r="L18" s="29"/>
      <c r="M18" s="29"/>
      <c r="N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v>
      </c>
      <c r="P18" s="7" t="str">
        <f>IF(Infra[[#This Row],[railml 2.4 existence]]=TRUE, INDEX(core[Constraints],MATCH(Infra[[#This Row],[Full path]],core[Full path],0)),
IF(Infra[[#This Row],[nor existence]]&lt;&gt;"",INDEX(nor[Constraints],MATCH(Infra[[#This Row],[nor existence]],nor[Full path],0)),""))</f>
        <v>optional</v>
      </c>
      <c r="Q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 s="7" t="str">
        <f>IF(ISBLANK(Infra[[#This Row],[Attribute]]),"",
IF(Infra[[#This Row],[railml 2.4 existence]]=TRUE, INDEX(core[Excel type],MATCH(Infra[[#This Row],[Full path]],core[Full path],0)),
IF(Infra[[#This Row],[nor existence]]&lt;&gt;"", INDEX(nor[Excel type],MATCH(Infra[[#This Row],[nor existence]],nor[Full path],0)),"")))</f>
        <v/>
      </c>
      <c r="S18" s="7" t="str">
        <f>IF(AND(NOT(ISBLANK(Infra[[#This Row],[Attribute]])),LEFT(Infra[[#This Row],[Value]],1)="[",OR(Infra[[#This Row],[railml 2.4 existence]]=TRUE,Infra[[#This Row],[nor existence]]=TRUE)),IF(Infra[[#This Row],[Value]]=Infra[[#This Row],[type]],"OK","Wrong type"),"")</f>
        <v/>
      </c>
      <c r="T18" s="7" t="str">
        <f>IF(ISBLANK(Infra[[#This Row],[Attribute]]),"",
IF(Infra[[#This Row],[railml 2.4 existence]]=TRUE, INDEX(core[Restriction],MATCH(Infra[[#This Row],[Full path]],core[Full path],0)),
IF(Infra[[#This Row],[nor existence]]&lt;&gt;"", INDEX(nor[Restriction],MATCH(Infra[[#This Row],[nor existence]],nor[Full path],0)),"")))</f>
        <v/>
      </c>
      <c r="U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 spans="1:21" ht="45" x14ac:dyDescent="0.25">
      <c r="A1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v>
      </c>
      <c r="B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 s="24" t="s">
        <v>52</v>
      </c>
      <c r="E19" s="17" t="s">
        <v>61</v>
      </c>
      <c r="F19" s="7"/>
      <c r="G19" s="9"/>
      <c r="H19" s="9" t="s">
        <v>29</v>
      </c>
      <c r="I19" s="35"/>
      <c r="J19" s="8" t="s">
        <v>62</v>
      </c>
      <c r="K19" s="7"/>
      <c r="L19" s="29"/>
      <c r="M19" s="29"/>
      <c r="N1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9" s="7" t="str">
        <f>IF(Infra[[#This Row],[railml 2.4 existence]]=TRUE, INDEX(core[Constraints],MATCH(Infra[[#This Row],[Full path]],core[Full path],0)),
IF(Infra[[#This Row],[nor existence]]&lt;&gt;"",INDEX(nor[Constraints],MATCH(Infra[[#This Row],[nor existence]],nor[Full path],0)),""))</f>
        <v>optional</v>
      </c>
      <c r="Q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 s="7" t="str">
        <f>IF(ISBLANK(Infra[[#This Row],[Attribute]]),"",
IF(Infra[[#This Row],[railml 2.4 existence]]=TRUE, INDEX(core[Excel type],MATCH(Infra[[#This Row],[Full path]],core[Full path],0)),
IF(Infra[[#This Row],[nor existence]]&lt;&gt;"", INDEX(nor[Excel type],MATCH(Infra[[#This Row],[nor existence]],nor[Full path],0)),"")))</f>
        <v/>
      </c>
      <c r="S19" s="7" t="str">
        <f>IF(AND(NOT(ISBLANK(Infra[[#This Row],[Attribute]])),LEFT(Infra[[#This Row],[Value]],1)="[",OR(Infra[[#This Row],[railml 2.4 existence]]=TRUE,Infra[[#This Row],[nor existence]]=TRUE)),IF(Infra[[#This Row],[Value]]=Infra[[#This Row],[type]],"OK","Wrong type"),"")</f>
        <v/>
      </c>
      <c r="T19" s="7" t="str">
        <f>IF(ISBLANK(Infra[[#This Row],[Attribute]]),"",
IF(Infra[[#This Row],[railml 2.4 existence]]=TRUE, INDEX(core[Restriction],MATCH(Infra[[#This Row],[Full path]],core[Full path],0)),
IF(Infra[[#This Row],[nor existence]]&lt;&gt;"", INDEX(nor[Restriction],MATCH(Infra[[#This Row],[nor existence]],nor[Full path],0)),"")))</f>
        <v/>
      </c>
      <c r="U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 spans="1:21" x14ac:dyDescent="0.25">
      <c r="A20" s="23" t="str">
        <f>IF(Infra[[#This Row],[Element hierarchy (XPATH)]]="/railml/","",Infra[[#This Row],[Element hierarchy (XPATH)]])&amp;IF(ISERROR(FIND(",",Infra[[#This Row],[Element]])),Infra[[#This Row],[Element]],"*")&amp;IF(OR(ISBLANK(Infra[[#This Row],[Attribute]]),Infra[[#This Row],[Attribute]]="See top of document"),"","/@"&amp;Infra[[#This Row],[Attribute]])</f>
        <v>infrastructure/speedProfiles</v>
      </c>
      <c r="B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 s="24" t="s">
        <v>52</v>
      </c>
      <c r="E20" s="17" t="s">
        <v>63</v>
      </c>
      <c r="F20" s="7"/>
      <c r="G20" s="9"/>
      <c r="H20" s="9" t="s">
        <v>29</v>
      </c>
      <c r="I20" s="35"/>
      <c r="J20" s="8" t="s">
        <v>64</v>
      </c>
      <c r="K20" s="7"/>
      <c r="L20" s="7"/>
      <c r="M20" s="7"/>
      <c r="N2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0" s="7" t="str">
        <f>IF(Infra[[#This Row],[railml 2.4 existence]]=TRUE, INDEX(core[Constraints],MATCH(Infra[[#This Row],[Full path]],core[Full path],0)),
IF(Infra[[#This Row],[nor existence]]&lt;&gt;"",INDEX(nor[Constraints],MATCH(Infra[[#This Row],[nor existence]],nor[Full path],0)),""))</f>
        <v>optional</v>
      </c>
      <c r="Q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 s="7" t="str">
        <f>IF(ISBLANK(Infra[[#This Row],[Attribute]]),"",
IF(Infra[[#This Row],[railml 2.4 existence]]=TRUE, INDEX(core[Excel type],MATCH(Infra[[#This Row],[Full path]],core[Full path],0)),
IF(Infra[[#This Row],[nor existence]]&lt;&gt;"", INDEX(nor[Excel type],MATCH(Infra[[#This Row],[nor existence]],nor[Full path],0)),"")))</f>
        <v/>
      </c>
      <c r="S20" s="7" t="str">
        <f>IF(AND(NOT(ISBLANK(Infra[[#This Row],[Attribute]])),LEFT(Infra[[#This Row],[Value]],1)="[",OR(Infra[[#This Row],[railml 2.4 existence]]=TRUE,Infra[[#This Row],[nor existence]]=TRUE)),IF(Infra[[#This Row],[Value]]=Infra[[#This Row],[type]],"OK","Wrong type"),"")</f>
        <v/>
      </c>
      <c r="T20" s="7" t="str">
        <f>IF(ISBLANK(Infra[[#This Row],[Attribute]]),"",
IF(Infra[[#This Row],[railml 2.4 existence]]=TRUE, INDEX(core[Restriction],MATCH(Infra[[#This Row],[Full path]],core[Full path],0)),
IF(Infra[[#This Row],[nor existence]]&lt;&gt;"", INDEX(nor[Restriction],MATCH(Infra[[#This Row],[nor existence]],nor[Full path],0)),"")))</f>
        <v/>
      </c>
      <c r="U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 spans="1:21" ht="45" x14ac:dyDescent="0.25">
      <c r="A21" s="23" t="str">
        <f>IF(Infra[[#This Row],[Element hierarchy (XPATH)]]="/railml/","",Infra[[#This Row],[Element hierarchy (XPATH)]])&amp;IF(ISERROR(FIND(",",Infra[[#This Row],[Element]])),Infra[[#This Row],[Element]],"*")&amp;IF(OR(ISBLANK(Infra[[#This Row],[Attribute]]),Infra[[#This Row],[Attribute]]="See top of document"),"","/@"&amp;Infra[[#This Row],[Attribute]])</f>
        <v>infrastructure/states</v>
      </c>
      <c r="B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 s="24" t="s">
        <v>52</v>
      </c>
      <c r="E21" s="17" t="s">
        <v>65</v>
      </c>
      <c r="F21" s="7"/>
      <c r="G21" s="9"/>
      <c r="H21" s="13" t="s">
        <v>66</v>
      </c>
      <c r="I21" s="35"/>
      <c r="J21" s="58" t="s">
        <v>67</v>
      </c>
      <c r="K21" s="7"/>
      <c r="L21" s="29"/>
      <c r="M21" s="29"/>
      <c r="N2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1" s="7" t="str">
        <f>IF(Infra[[#This Row],[railml 2.4 existence]]=TRUE, INDEX(core[Constraints],MATCH(Infra[[#This Row],[Full path]],core[Full path],0)),
IF(Infra[[#This Row],[nor existence]]&lt;&gt;"",INDEX(nor[Constraints],MATCH(Infra[[#This Row],[nor existence]],nor[Full path],0)),""))</f>
        <v>optional</v>
      </c>
      <c r="Q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1" s="7" t="str">
        <f>IF(ISBLANK(Infra[[#This Row],[Attribute]]),"",
IF(Infra[[#This Row],[railml 2.4 existence]]=TRUE, INDEX(core[Excel type],MATCH(Infra[[#This Row],[Full path]],core[Full path],0)),
IF(Infra[[#This Row],[nor existence]]&lt;&gt;"", INDEX(nor[Excel type],MATCH(Infra[[#This Row],[nor existence]],nor[Full path],0)),"")))</f>
        <v/>
      </c>
      <c r="S21" s="7" t="str">
        <f>IF(AND(NOT(ISBLANK(Infra[[#This Row],[Attribute]])),LEFT(Infra[[#This Row],[Value]],1)="[",OR(Infra[[#This Row],[railml 2.4 existence]]=TRUE,Infra[[#This Row],[nor existence]]=TRUE)),IF(Infra[[#This Row],[Value]]=Infra[[#This Row],[type]],"OK","Wrong type"),"")</f>
        <v/>
      </c>
      <c r="T21" s="7" t="str">
        <f>IF(ISBLANK(Infra[[#This Row],[Attribute]]),"",
IF(Infra[[#This Row],[railml 2.4 existence]]=TRUE, INDEX(core[Restriction],MATCH(Infra[[#This Row],[Full path]],core[Full path],0)),
IF(Infra[[#This Row],[nor existence]]&lt;&gt;"", INDEX(nor[Restriction],MATCH(Infra[[#This Row],[nor existence]],nor[Full path],0)),"")))</f>
        <v/>
      </c>
      <c r="U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 spans="1:21" ht="30" x14ac:dyDescent="0.25">
      <c r="A22" s="23" t="str">
        <f>IF(Infra[[#This Row],[Element hierarchy (XPATH)]]="/railml/","",Infra[[#This Row],[Element hierarchy (XPATH)]])&amp;IF(ISERROR(FIND(",",Infra[[#This Row],[Element]])),Infra[[#This Row],[Element]],"*")&amp;IF(OR(ISBLANK(Infra[[#This Row],[Attribute]]),Infra[[#This Row],[Attribute]]="See top of document"),"","/@"&amp;Infra[[#This Row],[Attribute]])</f>
        <v>infrastructure/trackGroups</v>
      </c>
      <c r="B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 s="1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 s="23" t="s">
        <v>52</v>
      </c>
      <c r="E22" s="17" t="s">
        <v>68</v>
      </c>
      <c r="F22" s="7"/>
      <c r="G22" s="9"/>
      <c r="H22" s="9" t="s">
        <v>29</v>
      </c>
      <c r="I22" s="35"/>
      <c r="J22" s="8" t="s">
        <v>69</v>
      </c>
      <c r="K22" s="7"/>
      <c r="L22" s="7"/>
      <c r="M22" s="7"/>
      <c r="N22" s="1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2" s="1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2" s="11" t="str">
        <f>IF(Infra[[#This Row],[railml 2.4 existence]]=TRUE, INDEX(core[Constraints],MATCH(Infra[[#This Row],[Full path]],core[Full path],0)),
IF(Infra[[#This Row],[nor existence]]&lt;&gt;"",INDEX(nor[Constraints],MATCH(Infra[[#This Row],[nor existence]],nor[Full path],0)),""))</f>
        <v>optional</v>
      </c>
      <c r="Q22" s="1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2" s="11" t="str">
        <f>IF(ISBLANK(Infra[[#This Row],[Attribute]]),"",
IF(Infra[[#This Row],[railml 2.4 existence]]=TRUE, INDEX(core[Excel type],MATCH(Infra[[#This Row],[Full path]],core[Full path],0)),
IF(Infra[[#This Row],[nor existence]]&lt;&gt;"", INDEX(nor[Excel type],MATCH(Infra[[#This Row],[nor existence]],nor[Full path],0)),"")))</f>
        <v/>
      </c>
      <c r="S22" s="11" t="str">
        <f>IF(AND(NOT(ISBLANK(Infra[[#This Row],[Attribute]])),LEFT(Infra[[#This Row],[Value]],1)="[",OR(Infra[[#This Row],[railml 2.4 existence]]=TRUE,Infra[[#This Row],[nor existence]]=TRUE)),IF(Infra[[#This Row],[Value]]=Infra[[#This Row],[type]],"OK","Wrong type"),"")</f>
        <v/>
      </c>
      <c r="T22" s="11" t="str">
        <f>IF(ISBLANK(Infra[[#This Row],[Attribute]]),"",
IF(Infra[[#This Row],[railml 2.4 existence]]=TRUE, INDEX(core[Restriction],MATCH(Infra[[#This Row],[Full path]],core[Full path],0)),
IF(Infra[[#This Row],[nor existence]]&lt;&gt;"", INDEX(nor[Restriction],MATCH(Infra[[#This Row],[nor existence]],nor[Full path],0)),"")))</f>
        <v/>
      </c>
      <c r="U22" s="1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 spans="1:21" x14ac:dyDescent="0.25">
      <c r="A23" s="23" t="str">
        <f>IF(Infra[[#This Row],[Element hierarchy (XPATH)]]="/railml/","",Infra[[#This Row],[Element hierarchy (XPATH)]])&amp;IF(ISERROR(FIND(",",Infra[[#This Row],[Element]])),Infra[[#This Row],[Element]],"*")&amp;IF(OR(ISBLANK(Infra[[#This Row],[Attribute]]),Infra[[#This Row],[Attribute]]="See top of document"),"","/@"&amp;Infra[[#This Row],[Attribute]])</f>
        <v>infrastructure/tracks</v>
      </c>
      <c r="B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 s="23" t="s">
        <v>52</v>
      </c>
      <c r="E23" s="17" t="s">
        <v>70</v>
      </c>
      <c r="F23" s="7"/>
      <c r="G23" s="9"/>
      <c r="H23" s="9" t="s">
        <v>23</v>
      </c>
      <c r="I23" s="35"/>
      <c r="J23" s="8" t="s">
        <v>71</v>
      </c>
      <c r="K23" s="7"/>
      <c r="L23" s="7"/>
      <c r="M23" s="7"/>
      <c r="N2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3" s="7" t="str">
        <f>IF(Infra[[#This Row],[railml 2.4 existence]]=TRUE, INDEX(core[Constraints],MATCH(Infra[[#This Row],[Full path]],core[Full path],0)),
IF(Infra[[#This Row],[nor existence]]&lt;&gt;"",INDEX(nor[Constraints],MATCH(Infra[[#This Row],[nor existence]],nor[Full path],0)),""))</f>
        <v>optional</v>
      </c>
      <c r="Q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3" s="7" t="str">
        <f>IF(ISBLANK(Infra[[#This Row],[Attribute]]),"",
IF(Infra[[#This Row],[railml 2.4 existence]]=TRUE, INDEX(core[Excel type],MATCH(Infra[[#This Row],[Full path]],core[Full path],0)),
IF(Infra[[#This Row],[nor existence]]&lt;&gt;"", INDEX(nor[Excel type],MATCH(Infra[[#This Row],[nor existence]],nor[Full path],0)),"")))</f>
        <v/>
      </c>
      <c r="S23" s="7" t="str">
        <f>IF(AND(NOT(ISBLANK(Infra[[#This Row],[Attribute]])),LEFT(Infra[[#This Row],[Value]],1)="[",OR(Infra[[#This Row],[railml 2.4 existence]]=TRUE,Infra[[#This Row],[nor existence]]=TRUE)),IF(Infra[[#This Row],[Value]]=Infra[[#This Row],[type]],"OK","Wrong type"),"")</f>
        <v/>
      </c>
      <c r="T23" s="7" t="str">
        <f>IF(ISBLANK(Infra[[#This Row],[Attribute]]),"",
IF(Infra[[#This Row],[railml 2.4 existence]]=TRUE, INDEX(core[Restriction],MATCH(Infra[[#This Row],[Full path]],core[Full path],0)),
IF(Infra[[#This Row],[nor existence]]&lt;&gt;"", INDEX(nor[Restriction],MATCH(Infra[[#This Row],[nor existence]],nor[Full path],0)),"")))</f>
        <v/>
      </c>
      <c r="U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 spans="1:21" x14ac:dyDescent="0.25">
      <c r="A24"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v>
      </c>
      <c r="B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 s="23" t="s">
        <v>72</v>
      </c>
      <c r="E24" s="17" t="s">
        <v>73</v>
      </c>
      <c r="F24" s="7"/>
      <c r="G24" s="7"/>
      <c r="H24" s="9" t="s">
        <v>23</v>
      </c>
      <c r="I24" s="33"/>
      <c r="J24" s="8" t="s">
        <v>74</v>
      </c>
      <c r="K24" s="29"/>
      <c r="L24" s="29"/>
      <c r="M24" s="29"/>
      <c r="N2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4" s="7" t="str">
        <f>IF(Infra[[#This Row],[railml 2.4 existence]]=TRUE, INDEX(core[Constraints],MATCH(Infra[[#This Row],[Full path]],core[Full path],0)),
IF(Infra[[#This Row],[nor existence]]&lt;&gt;"",INDEX(nor[Constraints],MATCH(Infra[[#This Row],[nor existence]],nor[Full path],0)),""))</f>
        <v>optional</v>
      </c>
      <c r="Q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 s="7" t="str">
        <f>IF(ISBLANK(Infra[[#This Row],[Attribute]]),"",
IF(Infra[[#This Row],[railml 2.4 existence]]=TRUE, INDEX(core[Excel type],MATCH(Infra[[#This Row],[Full path]],core[Full path],0)),
IF(Infra[[#This Row],[nor existence]]&lt;&gt;"", INDEX(nor[Excel type],MATCH(Infra[[#This Row],[nor existence]],nor[Full path],0)),"")))</f>
        <v/>
      </c>
      <c r="S24" s="7" t="str">
        <f>IF(AND(NOT(ISBLANK(Infra[[#This Row],[Attribute]])),LEFT(Infra[[#This Row],[Value]],1)="[",OR(Infra[[#This Row],[railml 2.4 existence]]=TRUE,Infra[[#This Row],[nor existence]]=TRUE)),IF(Infra[[#This Row],[Value]]=Infra[[#This Row],[type]],"OK","Wrong type"),"")</f>
        <v/>
      </c>
      <c r="T24" s="7" t="str">
        <f>IF(ISBLANK(Infra[[#This Row],[Attribute]]),"",
IF(Infra[[#This Row],[railml 2.4 existence]]=TRUE, INDEX(core[Restriction],MATCH(Infra[[#This Row],[Full path]],core[Full path],0)),
IF(Infra[[#This Row],[nor existence]]&lt;&gt;"", INDEX(nor[Restriction],MATCH(Infra[[#This Row],[nor existence]],nor[Full path],0)),"")))</f>
        <v/>
      </c>
      <c r="U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 spans="1:21" ht="135" x14ac:dyDescent="0.25">
      <c r="A25"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infrastructure/controllers/controller/@code</v>
      </c>
      <c r="B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 s="23" t="s">
        <v>72</v>
      </c>
      <c r="E25" s="49" t="s">
        <v>73</v>
      </c>
      <c r="F25" s="7" t="s">
        <v>24</v>
      </c>
      <c r="G25" s="9" t="s">
        <v>25</v>
      </c>
      <c r="H25" s="9" t="s">
        <v>26</v>
      </c>
      <c r="I25" s="32"/>
      <c r="J25" s="8" t="s">
        <v>27</v>
      </c>
      <c r="K25" s="61"/>
      <c r="L25" s="29"/>
      <c r="M25" s="57"/>
      <c r="N2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5" s="7" t="str">
        <f>IF(Infra[[#This Row],[railml 2.4 existence]]=TRUE, INDEX(core[Constraints],MATCH(Infra[[#This Row],[Full path]],core[Full path],0)),
IF(Infra[[#This Row],[nor existence]]&lt;&gt;"",INDEX(nor[Constraints],MATCH(Infra[[#This Row],[nor existence]],nor[Full path],0)),""))</f>
        <v>optional</v>
      </c>
      <c r="Q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5" s="9" t="str">
        <f>IF(ISBLANK(Infra[[#This Row],[Attribute]]),"",
IF(Infra[[#This Row],[railml 2.4 existence]]=TRUE, INDEX(core[Excel type],MATCH(Infra[[#This Row],[Full path]],core[Full path],0)),
IF(Infra[[#This Row],[nor existence]]&lt;&gt;"", INDEX(nor[Excel type],MATCH(Infra[[#This Row],[nor existence]],nor[Full path],0)),"")))</f>
        <v>[string]</v>
      </c>
      <c r="S25" s="7" t="str">
        <f>IF(AND(NOT(ISBLANK(Infra[[#This Row],[Attribute]])),LEFT(Infra[[#This Row],[Value]],1)="[",OR(Infra[[#This Row],[railml 2.4 existence]]=TRUE,Infra[[#This Row],[nor existence]]=TRUE)),IF(Infra[[#This Row],[Value]]=Infra[[#This Row],[type]],"OK","Wrong type"),"")</f>
        <v>OK</v>
      </c>
      <c r="T25" s="7" t="str">
        <f>IF(ISBLANK(Infra[[#This Row],[Attribute]]),"",
IF(Infra[[#This Row],[railml 2.4 existence]]=TRUE, INDEX(core[Restriction],MATCH(Infra[[#This Row],[Full path]],core[Full path],0)),
IF(Infra[[#This Row],[nor existence]]&lt;&gt;"", INDEX(nor[Restriction],MATCH(Infra[[#This Row],[nor existence]],nor[Full path],0)),"")))</f>
        <v/>
      </c>
      <c r="U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 spans="1:21" ht="45" x14ac:dyDescent="0.25">
      <c r="A26"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infrastructure/controllers/controller/@description</v>
      </c>
      <c r="B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 s="23" t="s">
        <v>72</v>
      </c>
      <c r="E26" s="49" t="s">
        <v>73</v>
      </c>
      <c r="F26" s="7" t="s">
        <v>28</v>
      </c>
      <c r="G26" s="9" t="s">
        <v>25</v>
      </c>
      <c r="H26" s="9" t="s">
        <v>29</v>
      </c>
      <c r="I26" s="32"/>
      <c r="J26" s="8" t="s">
        <v>30</v>
      </c>
      <c r="K26" s="29" t="s">
        <v>31</v>
      </c>
      <c r="L26" s="29"/>
      <c r="M26" s="57"/>
      <c r="N2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6" s="7" t="str">
        <f>IF(Infra[[#This Row],[railml 2.4 existence]]=TRUE, INDEX(core[Constraints],MATCH(Infra[[#This Row],[Full path]],core[Full path],0)),
IF(Infra[[#This Row],[nor existence]]&lt;&gt;"",INDEX(nor[Constraints],MATCH(Infra[[#This Row],[nor existence]],nor[Full path],0)),""))</f>
        <v>optional</v>
      </c>
      <c r="Q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 s="9" t="str">
        <f>IF(ISBLANK(Infra[[#This Row],[Attribute]]),"",
IF(Infra[[#This Row],[railml 2.4 existence]]=TRUE, INDEX(core[Excel type],MATCH(Infra[[#This Row],[Full path]],core[Full path],0)),
IF(Infra[[#This Row],[nor existence]]&lt;&gt;"", INDEX(nor[Excel type],MATCH(Infra[[#This Row],[nor existence]],nor[Full path],0)),"")))</f>
        <v>[string]</v>
      </c>
      <c r="S26" s="7" t="str">
        <f>IF(AND(NOT(ISBLANK(Infra[[#This Row],[Attribute]])),LEFT(Infra[[#This Row],[Value]],1)="[",OR(Infra[[#This Row],[railml 2.4 existence]]=TRUE,Infra[[#This Row],[nor existence]]=TRUE)),IF(Infra[[#This Row],[Value]]=Infra[[#This Row],[type]],"OK","Wrong type"),"")</f>
        <v>OK</v>
      </c>
      <c r="T26" s="7" t="str">
        <f>IF(ISBLANK(Infra[[#This Row],[Attribute]]),"",
IF(Infra[[#This Row],[railml 2.4 existence]]=TRUE, INDEX(core[Restriction],MATCH(Infra[[#This Row],[Full path]],core[Full path],0)),
IF(Infra[[#This Row],[nor existence]]&lt;&gt;"", INDEX(nor[Restriction],MATCH(Infra[[#This Row],[nor existence]],nor[Full path],0)),"")))</f>
        <v/>
      </c>
      <c r="U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 spans="1:21" x14ac:dyDescent="0.25">
      <c r="A27"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infrastructure/controllers/controller/@id</v>
      </c>
      <c r="B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 s="23" t="s">
        <v>72</v>
      </c>
      <c r="E27" s="49" t="s">
        <v>73</v>
      </c>
      <c r="F27" s="7" t="s">
        <v>32</v>
      </c>
      <c r="G27" s="9" t="s">
        <v>25</v>
      </c>
      <c r="H27" s="9" t="s">
        <v>23</v>
      </c>
      <c r="I27" s="32"/>
      <c r="J27" s="8" t="s">
        <v>33</v>
      </c>
      <c r="K27" s="29"/>
      <c r="L27" s="29"/>
      <c r="M27" s="57"/>
      <c r="N2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7" s="7" t="str">
        <f>IF(Infra[[#This Row],[railml 2.4 existence]]=TRUE, INDEX(core[Constraints],MATCH(Infra[[#This Row],[Full path]],core[Full path],0)),
IF(Infra[[#This Row],[nor existence]]&lt;&gt;"",INDEX(nor[Constraints],MATCH(Infra[[#This Row],[nor existence]],nor[Full path],0)),""))</f>
        <v>mandatory</v>
      </c>
      <c r="Q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 s="9" t="str">
        <f>IF(ISBLANK(Infra[[#This Row],[Attribute]]),"",
IF(Infra[[#This Row],[railml 2.4 existence]]=TRUE, INDEX(core[Excel type],MATCH(Infra[[#This Row],[Full path]],core[Full path],0)),
IF(Infra[[#This Row],[nor existence]]&lt;&gt;"", INDEX(nor[Excel type],MATCH(Infra[[#This Row],[nor existence]],nor[Full path],0)),"")))</f>
        <v>[string]</v>
      </c>
      <c r="S27" s="7" t="str">
        <f>IF(AND(NOT(ISBLANK(Infra[[#This Row],[Attribute]])),LEFT(Infra[[#This Row],[Value]],1)="[",OR(Infra[[#This Row],[railml 2.4 existence]]=TRUE,Infra[[#This Row],[nor existence]]=TRUE)),IF(Infra[[#This Row],[Value]]=Infra[[#This Row],[type]],"OK","Wrong type"),"")</f>
        <v>OK</v>
      </c>
      <c r="T27" s="7" t="str">
        <f>IF(ISBLANK(Infra[[#This Row],[Attribute]]),"",
IF(Infra[[#This Row],[railml 2.4 existence]]=TRUE, INDEX(core[Restriction],MATCH(Infra[[#This Row],[Full path]],core[Full path],0)),
IF(Infra[[#This Row],[nor existence]]&lt;&gt;"", INDEX(nor[Restriction],MATCH(Infra[[#This Row],[nor existence]],nor[Full path],0)),"")))</f>
        <v/>
      </c>
      <c r="U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 spans="1:21" ht="30" x14ac:dyDescent="0.25">
      <c r="A28"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 s="23" t="s">
        <v>72</v>
      </c>
      <c r="E28" s="17" t="s">
        <v>73</v>
      </c>
      <c r="F28" s="7" t="s">
        <v>75</v>
      </c>
      <c r="G28" s="7" t="s">
        <v>25</v>
      </c>
      <c r="H28" s="9" t="s">
        <v>29</v>
      </c>
      <c r="I28" s="33"/>
      <c r="J28" s="8" t="s">
        <v>76</v>
      </c>
      <c r="K28" s="51"/>
      <c r="L28" s="51"/>
      <c r="M28" s="51"/>
      <c r="N2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8" s="7" t="str">
        <f>IF(Infra[[#This Row],[railml 2.4 existence]]=TRUE, INDEX(core[Constraints],MATCH(Infra[[#This Row],[Full path]],core[Full path],0)),
IF(Infra[[#This Row],[nor existence]]&lt;&gt;"",INDEX(nor[Constraints],MATCH(Infra[[#This Row],[nor existence]],nor[Full path],0)),""))</f>
        <v>optional</v>
      </c>
      <c r="Q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8" s="7" t="str">
        <f>IF(ISBLANK(Infra[[#This Row],[Attribute]]),"",
IF(Infra[[#This Row],[railml 2.4 existence]]=TRUE, INDEX(core[Excel type],MATCH(Infra[[#This Row],[Full path]],core[Full path],0)),
IF(Infra[[#This Row],[nor existence]]&lt;&gt;"", INDEX(nor[Excel type],MATCH(Infra[[#This Row],[nor existence]],nor[Full path],0)),"")))</f>
        <v>[string]</v>
      </c>
      <c r="S28" s="7" t="str">
        <f>IF(AND(NOT(ISBLANK(Infra[[#This Row],[Attribute]])),LEFT(Infra[[#This Row],[Value]],1)="[",OR(Infra[[#This Row],[railml 2.4 existence]]=TRUE,Infra[[#This Row],[nor existence]]=TRUE)),IF(Infra[[#This Row],[Value]]=Infra[[#This Row],[type]],"OK","Wrong type"),"")</f>
        <v>OK</v>
      </c>
      <c r="T28" s="7" t="str">
        <f>IF(ISBLANK(Infra[[#This Row],[Attribute]]),"",
IF(Infra[[#This Row],[railml 2.4 existence]]=TRUE, INDEX(core[Restriction],MATCH(Infra[[#This Row],[Full path]],core[Full path],0)),
IF(Infra[[#This Row],[nor existence]]&lt;&gt;"", INDEX(nor[Restriction],MATCH(Infra[[#This Row],[nor existence]],nor[Full path],0)),"")))</f>
        <v/>
      </c>
      <c r="U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9" spans="1:21" x14ac:dyDescent="0.25">
      <c r="A29"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 s="23" t="s">
        <v>72</v>
      </c>
      <c r="E29" s="17" t="s">
        <v>73</v>
      </c>
      <c r="F29" s="7" t="s">
        <v>75</v>
      </c>
      <c r="G29" s="7" t="s">
        <v>77</v>
      </c>
      <c r="H29" s="9"/>
      <c r="I29" s="33"/>
      <c r="J29" s="8"/>
      <c r="K29" s="50"/>
      <c r="L29" s="50"/>
      <c r="M29" s="50"/>
      <c r="N2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 s="7" t="str">
        <f>IF(Infra[[#This Row],[railml 2.4 existence]]=TRUE, INDEX(core[Constraints],MATCH(Infra[[#This Row],[Full path]],core[Full path],0)),
IF(Infra[[#This Row],[nor existence]]&lt;&gt;"",INDEX(nor[Constraints],MATCH(Infra[[#This Row],[nor existence]],nor[Full path],0)),""))</f>
        <v>optional</v>
      </c>
      <c r="Q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 s="7" t="str">
        <f>IF(ISBLANK(Infra[[#This Row],[Attribute]]),"",
IF(Infra[[#This Row],[railml 2.4 existence]]=TRUE, INDEX(core[Excel type],MATCH(Infra[[#This Row],[Full path]],core[Full path],0)),
IF(Infra[[#This Row],[nor existence]]&lt;&gt;"", INDEX(nor[Excel type],MATCH(Infra[[#This Row],[nor existence]],nor[Full path],0)),"")))</f>
        <v>[string]</v>
      </c>
      <c r="S29" s="7" t="str">
        <f>IF(AND(NOT(ISBLANK(Infra[[#This Row],[Attribute]])),LEFT(Infra[[#This Row],[Value]],1)="[",OR(Infra[[#This Row],[railml 2.4 existence]]=TRUE,Infra[[#This Row],[nor existence]]=TRUE)),IF(Infra[[#This Row],[Value]]=Infra[[#This Row],[type]],"OK","Wrong type"),"")</f>
        <v/>
      </c>
      <c r="T29" s="7" t="str">
        <f>IF(ISBLANK(Infra[[#This Row],[Attribute]]),"",
IF(Infra[[#This Row],[railml 2.4 existence]]=TRUE, INDEX(core[Restriction],MATCH(Infra[[#This Row],[Full path]],core[Full path],0)),
IF(Infra[[#This Row],[nor existence]]&lt;&gt;"", INDEX(nor[Restriction],MATCH(Infra[[#This Row],[nor existence]],nor[Full path],0)),"")))</f>
        <v/>
      </c>
      <c r="U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 spans="1:21" x14ac:dyDescent="0.25">
      <c r="A30"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 s="23" t="s">
        <v>72</v>
      </c>
      <c r="E30" s="17" t="s">
        <v>73</v>
      </c>
      <c r="F30" s="7" t="s">
        <v>75</v>
      </c>
      <c r="G30" s="7" t="s">
        <v>78</v>
      </c>
      <c r="H30" s="9"/>
      <c r="I30" s="33"/>
      <c r="J30" s="8"/>
      <c r="K30" s="50"/>
      <c r="L30" s="50"/>
      <c r="M30" s="50"/>
      <c r="N3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 s="7" t="str">
        <f>IF(Infra[[#This Row],[railml 2.4 existence]]=TRUE, INDEX(core[Constraints],MATCH(Infra[[#This Row],[Full path]],core[Full path],0)),
IF(Infra[[#This Row],[nor existence]]&lt;&gt;"",INDEX(nor[Constraints],MATCH(Infra[[#This Row],[nor existence]],nor[Full path],0)),""))</f>
        <v>optional</v>
      </c>
      <c r="Q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 s="7" t="str">
        <f>IF(ISBLANK(Infra[[#This Row],[Attribute]]),"",
IF(Infra[[#This Row],[railml 2.4 existence]]=TRUE, INDEX(core[Excel type],MATCH(Infra[[#This Row],[Full path]],core[Full path],0)),
IF(Infra[[#This Row],[nor existence]]&lt;&gt;"", INDEX(nor[Excel type],MATCH(Infra[[#This Row],[nor existence]],nor[Full path],0)),"")))</f>
        <v>[string]</v>
      </c>
      <c r="S30" s="7" t="str">
        <f>IF(AND(NOT(ISBLANK(Infra[[#This Row],[Attribute]])),LEFT(Infra[[#This Row],[Value]],1)="[",OR(Infra[[#This Row],[railml 2.4 existence]]=TRUE,Infra[[#This Row],[nor existence]]=TRUE)),IF(Infra[[#This Row],[Value]]=Infra[[#This Row],[type]],"OK","Wrong type"),"")</f>
        <v/>
      </c>
      <c r="T30" s="7" t="str">
        <f>IF(ISBLANK(Infra[[#This Row],[Attribute]]),"",
IF(Infra[[#This Row],[railml 2.4 existence]]=TRUE, INDEX(core[Restriction],MATCH(Infra[[#This Row],[Full path]],core[Full path],0)),
IF(Infra[[#This Row],[nor existence]]&lt;&gt;"", INDEX(nor[Restriction],MATCH(Infra[[#This Row],[nor existence]],nor[Full path],0)),"")))</f>
        <v/>
      </c>
      <c r="U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1" spans="1:21" x14ac:dyDescent="0.25">
      <c r="A31"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 s="23" t="s">
        <v>72</v>
      </c>
      <c r="E31" s="17" t="s">
        <v>73</v>
      </c>
      <c r="F31" s="7" t="s">
        <v>75</v>
      </c>
      <c r="G31" s="7" t="s">
        <v>79</v>
      </c>
      <c r="H31" s="9"/>
      <c r="I31" s="33"/>
      <c r="J31" s="8"/>
      <c r="K31" s="50"/>
      <c r="L31" s="50"/>
      <c r="M31" s="50"/>
      <c r="N3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 s="7" t="str">
        <f>IF(Infra[[#This Row],[railml 2.4 existence]]=TRUE, INDEX(core[Constraints],MATCH(Infra[[#This Row],[Full path]],core[Full path],0)),
IF(Infra[[#This Row],[nor existence]]&lt;&gt;"",INDEX(nor[Constraints],MATCH(Infra[[#This Row],[nor existence]],nor[Full path],0)),""))</f>
        <v>optional</v>
      </c>
      <c r="Q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1" s="7" t="str">
        <f>IF(ISBLANK(Infra[[#This Row],[Attribute]]),"",
IF(Infra[[#This Row],[railml 2.4 existence]]=TRUE, INDEX(core[Excel type],MATCH(Infra[[#This Row],[Full path]],core[Full path],0)),
IF(Infra[[#This Row],[nor existence]]&lt;&gt;"", INDEX(nor[Excel type],MATCH(Infra[[#This Row],[nor existence]],nor[Full path],0)),"")))</f>
        <v>[string]</v>
      </c>
      <c r="S31" s="7" t="str">
        <f>IF(AND(NOT(ISBLANK(Infra[[#This Row],[Attribute]])),LEFT(Infra[[#This Row],[Value]],1)="[",OR(Infra[[#This Row],[railml 2.4 existence]]=TRUE,Infra[[#This Row],[nor existence]]=TRUE)),IF(Infra[[#This Row],[Value]]=Infra[[#This Row],[type]],"OK","Wrong type"),"")</f>
        <v/>
      </c>
      <c r="T31" s="7" t="str">
        <f>IF(ISBLANK(Infra[[#This Row],[Attribute]]),"",
IF(Infra[[#This Row],[railml 2.4 existence]]=TRUE, INDEX(core[Restriction],MATCH(Infra[[#This Row],[Full path]],core[Full path],0)),
IF(Infra[[#This Row],[nor existence]]&lt;&gt;"", INDEX(nor[Restriction],MATCH(Infra[[#This Row],[nor existence]],nor[Full path],0)),"")))</f>
        <v/>
      </c>
      <c r="U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2" spans="1:21" x14ac:dyDescent="0.25">
      <c r="A32"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 s="23" t="s">
        <v>72</v>
      </c>
      <c r="E32" s="17" t="s">
        <v>73</v>
      </c>
      <c r="F32" s="7" t="s">
        <v>75</v>
      </c>
      <c r="G32" s="7" t="s">
        <v>80</v>
      </c>
      <c r="H32" s="9"/>
      <c r="I32" s="33"/>
      <c r="J32" s="8"/>
      <c r="K32" s="50"/>
      <c r="L32" s="50"/>
      <c r="M32" s="50"/>
      <c r="N3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2" s="7" t="str">
        <f>IF(Infra[[#This Row],[railml 2.4 existence]]=TRUE, INDEX(core[Constraints],MATCH(Infra[[#This Row],[Full path]],core[Full path],0)),
IF(Infra[[#This Row],[nor existence]]&lt;&gt;"",INDEX(nor[Constraints],MATCH(Infra[[#This Row],[nor existence]],nor[Full path],0)),""))</f>
        <v>optional</v>
      </c>
      <c r="Q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2" s="7" t="str">
        <f>IF(ISBLANK(Infra[[#This Row],[Attribute]]),"",
IF(Infra[[#This Row],[railml 2.4 existence]]=TRUE, INDEX(core[Excel type],MATCH(Infra[[#This Row],[Full path]],core[Full path],0)),
IF(Infra[[#This Row],[nor existence]]&lt;&gt;"", INDEX(nor[Excel type],MATCH(Infra[[#This Row],[nor existence]],nor[Full path],0)),"")))</f>
        <v>[string]</v>
      </c>
      <c r="S32" s="7" t="str">
        <f>IF(AND(NOT(ISBLANK(Infra[[#This Row],[Attribute]])),LEFT(Infra[[#This Row],[Value]],1)="[",OR(Infra[[#This Row],[railml 2.4 existence]]=TRUE,Infra[[#This Row],[nor existence]]=TRUE)),IF(Infra[[#This Row],[Value]]=Infra[[#This Row],[type]],"OK","Wrong type"),"")</f>
        <v/>
      </c>
      <c r="T32" s="7" t="str">
        <f>IF(ISBLANK(Infra[[#This Row],[Attribute]]),"",
IF(Infra[[#This Row],[railml 2.4 existence]]=TRUE, INDEX(core[Restriction],MATCH(Infra[[#This Row],[Full path]],core[Full path],0)),
IF(Infra[[#This Row],[nor existence]]&lt;&gt;"", INDEX(nor[Restriction],MATCH(Infra[[#This Row],[nor existence]],nor[Full path],0)),"")))</f>
        <v/>
      </c>
      <c r="U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3" spans="1:21" x14ac:dyDescent="0.25">
      <c r="A33"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 s="23" t="s">
        <v>72</v>
      </c>
      <c r="E33" s="17" t="s">
        <v>73</v>
      </c>
      <c r="F33" s="7" t="s">
        <v>75</v>
      </c>
      <c r="G33" s="7" t="s">
        <v>81</v>
      </c>
      <c r="H33" s="9"/>
      <c r="I33" s="33"/>
      <c r="J33" s="8"/>
      <c r="K33" s="50"/>
      <c r="L33" s="50"/>
      <c r="M33" s="50"/>
      <c r="N3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 s="7" t="str">
        <f>IF(Infra[[#This Row],[railml 2.4 existence]]=TRUE, INDEX(core[Constraints],MATCH(Infra[[#This Row],[Full path]],core[Full path],0)),
IF(Infra[[#This Row],[nor existence]]&lt;&gt;"",INDEX(nor[Constraints],MATCH(Infra[[#This Row],[nor existence]],nor[Full path],0)),""))</f>
        <v>optional</v>
      </c>
      <c r="Q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3" s="7" t="str">
        <f>IF(ISBLANK(Infra[[#This Row],[Attribute]]),"",
IF(Infra[[#This Row],[railml 2.4 existence]]=TRUE, INDEX(core[Excel type],MATCH(Infra[[#This Row],[Full path]],core[Full path],0)),
IF(Infra[[#This Row],[nor existence]]&lt;&gt;"", INDEX(nor[Excel type],MATCH(Infra[[#This Row],[nor existence]],nor[Full path],0)),"")))</f>
        <v>[string]</v>
      </c>
      <c r="S33" s="7" t="str">
        <f>IF(AND(NOT(ISBLANK(Infra[[#This Row],[Attribute]])),LEFT(Infra[[#This Row],[Value]],1)="[",OR(Infra[[#This Row],[railml 2.4 existence]]=TRUE,Infra[[#This Row],[nor existence]]=TRUE)),IF(Infra[[#This Row],[Value]]=Infra[[#This Row],[type]],"OK","Wrong type"),"")</f>
        <v/>
      </c>
      <c r="T33" s="7" t="str">
        <f>IF(ISBLANK(Infra[[#This Row],[Attribute]]),"",
IF(Infra[[#This Row],[railml 2.4 existence]]=TRUE, INDEX(core[Restriction],MATCH(Infra[[#This Row],[Full path]],core[Full path],0)),
IF(Infra[[#This Row],[nor existence]]&lt;&gt;"", INDEX(nor[Restriction],MATCH(Infra[[#This Row],[nor existence]],nor[Full path],0)),"")))</f>
        <v/>
      </c>
      <c r="U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4" spans="1:21" x14ac:dyDescent="0.25">
      <c r="A34"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 s="23" t="s">
        <v>72</v>
      </c>
      <c r="E34" s="17" t="s">
        <v>73</v>
      </c>
      <c r="F34" s="7" t="s">
        <v>75</v>
      </c>
      <c r="G34" s="7" t="s">
        <v>82</v>
      </c>
      <c r="H34" s="9"/>
      <c r="I34" s="33"/>
      <c r="J34" s="8"/>
      <c r="K34" s="50"/>
      <c r="L34" s="50"/>
      <c r="M34" s="50"/>
      <c r="N3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4" s="7" t="str">
        <f>IF(Infra[[#This Row],[railml 2.4 existence]]=TRUE, INDEX(core[Constraints],MATCH(Infra[[#This Row],[Full path]],core[Full path],0)),
IF(Infra[[#This Row],[nor existence]]&lt;&gt;"",INDEX(nor[Constraints],MATCH(Infra[[#This Row],[nor existence]],nor[Full path],0)),""))</f>
        <v>optional</v>
      </c>
      <c r="Q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4" s="7" t="str">
        <f>IF(ISBLANK(Infra[[#This Row],[Attribute]]),"",
IF(Infra[[#This Row],[railml 2.4 existence]]=TRUE, INDEX(core[Excel type],MATCH(Infra[[#This Row],[Full path]],core[Full path],0)),
IF(Infra[[#This Row],[nor existence]]&lt;&gt;"", INDEX(nor[Excel type],MATCH(Infra[[#This Row],[nor existence]],nor[Full path],0)),"")))</f>
        <v>[string]</v>
      </c>
      <c r="S34" s="7" t="str">
        <f>IF(AND(NOT(ISBLANK(Infra[[#This Row],[Attribute]])),LEFT(Infra[[#This Row],[Value]],1)="[",OR(Infra[[#This Row],[railml 2.4 existence]]=TRUE,Infra[[#This Row],[nor existence]]=TRUE)),IF(Infra[[#This Row],[Value]]=Infra[[#This Row],[type]],"OK","Wrong type"),"")</f>
        <v/>
      </c>
      <c r="T34" s="7" t="str">
        <f>IF(ISBLANK(Infra[[#This Row],[Attribute]]),"",
IF(Infra[[#This Row],[railml 2.4 existence]]=TRUE, INDEX(core[Restriction],MATCH(Infra[[#This Row],[Full path]],core[Full path],0)),
IF(Infra[[#This Row],[nor existence]]&lt;&gt;"", INDEX(nor[Restriction],MATCH(Infra[[#This Row],[nor existence]],nor[Full path],0)),"")))</f>
        <v/>
      </c>
      <c r="U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5" spans="1:21" s="2" customFormat="1" x14ac:dyDescent="0.25">
      <c r="A35"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 s="23" t="s">
        <v>72</v>
      </c>
      <c r="E35" s="17" t="s">
        <v>73</v>
      </c>
      <c r="F35" s="7" t="s">
        <v>75</v>
      </c>
      <c r="G35" s="7" t="s">
        <v>83</v>
      </c>
      <c r="H35" s="9"/>
      <c r="I35" s="33"/>
      <c r="J35" s="8"/>
      <c r="K35" s="50"/>
      <c r="L35" s="50"/>
      <c r="M35" s="50"/>
      <c r="N3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 s="7" t="str">
        <f>IF(Infra[[#This Row],[railml 2.4 existence]]=TRUE, INDEX(core[Constraints],MATCH(Infra[[#This Row],[Full path]],core[Full path],0)),
IF(Infra[[#This Row],[nor existence]]&lt;&gt;"",INDEX(nor[Constraints],MATCH(Infra[[#This Row],[nor existence]],nor[Full path],0)),""))</f>
        <v>optional</v>
      </c>
      <c r="Q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5" s="7" t="str">
        <f>IF(ISBLANK(Infra[[#This Row],[Attribute]]),"",
IF(Infra[[#This Row],[railml 2.4 existence]]=TRUE, INDEX(core[Excel type],MATCH(Infra[[#This Row],[Full path]],core[Full path],0)),
IF(Infra[[#This Row],[nor existence]]&lt;&gt;"", INDEX(nor[Excel type],MATCH(Infra[[#This Row],[nor existence]],nor[Full path],0)),"")))</f>
        <v>[string]</v>
      </c>
      <c r="S35" s="7" t="str">
        <f>IF(AND(NOT(ISBLANK(Infra[[#This Row],[Attribute]])),LEFT(Infra[[#This Row],[Value]],1)="[",OR(Infra[[#This Row],[railml 2.4 existence]]=TRUE,Infra[[#This Row],[nor existence]]=TRUE)),IF(Infra[[#This Row],[Value]]=Infra[[#This Row],[type]],"OK","Wrong type"),"")</f>
        <v/>
      </c>
      <c r="T35" s="7" t="str">
        <f>IF(ISBLANK(Infra[[#This Row],[Attribute]]),"",
IF(Infra[[#This Row],[railml 2.4 existence]]=TRUE, INDEX(core[Restriction],MATCH(Infra[[#This Row],[Full path]],core[Full path],0)),
IF(Infra[[#This Row],[nor existence]]&lt;&gt;"", INDEX(nor[Restriction],MATCH(Infra[[#This Row],[nor existence]],nor[Full path],0)),"")))</f>
        <v/>
      </c>
      <c r="U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6" spans="1:21" x14ac:dyDescent="0.25">
      <c r="A36"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 s="23" t="s">
        <v>72</v>
      </c>
      <c r="E36" s="17" t="s">
        <v>73</v>
      </c>
      <c r="F36" s="7" t="s">
        <v>75</v>
      </c>
      <c r="G36" s="7" t="s">
        <v>84</v>
      </c>
      <c r="H36" s="9"/>
      <c r="I36" s="33"/>
      <c r="J36" s="8"/>
      <c r="K36" s="50"/>
      <c r="L36" s="50"/>
      <c r="M36" s="50"/>
      <c r="N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 s="7" t="str">
        <f>IF(Infra[[#This Row],[railml 2.4 existence]]=TRUE, INDEX(core[Constraints],MATCH(Infra[[#This Row],[Full path]],core[Full path],0)),
IF(Infra[[#This Row],[nor existence]]&lt;&gt;"",INDEX(nor[Constraints],MATCH(Infra[[#This Row],[nor existence]],nor[Full path],0)),""))</f>
        <v>optional</v>
      </c>
      <c r="Q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6" s="7" t="str">
        <f>IF(ISBLANK(Infra[[#This Row],[Attribute]]),"",
IF(Infra[[#This Row],[railml 2.4 existence]]=TRUE, INDEX(core[Excel type],MATCH(Infra[[#This Row],[Full path]],core[Full path],0)),
IF(Infra[[#This Row],[nor existence]]&lt;&gt;"", INDEX(nor[Excel type],MATCH(Infra[[#This Row],[nor existence]],nor[Full path],0)),"")))</f>
        <v>[string]</v>
      </c>
      <c r="S36" s="7" t="str">
        <f>IF(AND(NOT(ISBLANK(Infra[[#This Row],[Attribute]])),LEFT(Infra[[#This Row],[Value]],1)="[",OR(Infra[[#This Row],[railml 2.4 existence]]=TRUE,Infra[[#This Row],[nor existence]]=TRUE)),IF(Infra[[#This Row],[Value]]=Infra[[#This Row],[type]],"OK","Wrong type"),"")</f>
        <v/>
      </c>
      <c r="T36" s="7" t="str">
        <f>IF(ISBLANK(Infra[[#This Row],[Attribute]]),"",
IF(Infra[[#This Row],[railml 2.4 existence]]=TRUE, INDEX(core[Restriction],MATCH(Infra[[#This Row],[Full path]],core[Full path],0)),
IF(Infra[[#This Row],[nor existence]]&lt;&gt;"", INDEX(nor[Restriction],MATCH(Infra[[#This Row],[nor existence]],nor[Full path],0)),"")))</f>
        <v/>
      </c>
      <c r="U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7" spans="1:21" x14ac:dyDescent="0.25">
      <c r="A37"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 s="23" t="s">
        <v>72</v>
      </c>
      <c r="E37" s="17" t="s">
        <v>73</v>
      </c>
      <c r="F37" s="7" t="s">
        <v>75</v>
      </c>
      <c r="G37" s="7" t="s">
        <v>85</v>
      </c>
      <c r="H37" s="9"/>
      <c r="I37" s="33"/>
      <c r="J37" s="8"/>
      <c r="K37" s="50"/>
      <c r="L37" s="50"/>
      <c r="M37" s="50"/>
      <c r="N3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7" s="7" t="str">
        <f>IF(Infra[[#This Row],[railml 2.4 existence]]=TRUE, INDEX(core[Constraints],MATCH(Infra[[#This Row],[Full path]],core[Full path],0)),
IF(Infra[[#This Row],[nor existence]]&lt;&gt;"",INDEX(nor[Constraints],MATCH(Infra[[#This Row],[nor existence]],nor[Full path],0)),""))</f>
        <v>optional</v>
      </c>
      <c r="Q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7" s="7" t="str">
        <f>IF(ISBLANK(Infra[[#This Row],[Attribute]]),"",
IF(Infra[[#This Row],[railml 2.4 existence]]=TRUE, INDEX(core[Excel type],MATCH(Infra[[#This Row],[Full path]],core[Full path],0)),
IF(Infra[[#This Row],[nor existence]]&lt;&gt;"", INDEX(nor[Excel type],MATCH(Infra[[#This Row],[nor existence]],nor[Full path],0)),"")))</f>
        <v>[string]</v>
      </c>
      <c r="S37" s="7" t="str">
        <f>IF(AND(NOT(ISBLANK(Infra[[#This Row],[Attribute]])),LEFT(Infra[[#This Row],[Value]],1)="[",OR(Infra[[#This Row],[railml 2.4 existence]]=TRUE,Infra[[#This Row],[nor existence]]=TRUE)),IF(Infra[[#This Row],[Value]]=Infra[[#This Row],[type]],"OK","Wrong type"),"")</f>
        <v/>
      </c>
      <c r="T37" s="7" t="str">
        <f>IF(ISBLANK(Infra[[#This Row],[Attribute]]),"",
IF(Infra[[#This Row],[railml 2.4 existence]]=TRUE, INDEX(core[Restriction],MATCH(Infra[[#This Row],[Full path]],core[Full path],0)),
IF(Infra[[#This Row],[nor existence]]&lt;&gt;"", INDEX(nor[Restriction],MATCH(Infra[[#This Row],[nor existence]],nor[Full path],0)),"")))</f>
        <v/>
      </c>
      <c r="U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8" spans="1:21" x14ac:dyDescent="0.25">
      <c r="A38"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 s="23" t="s">
        <v>72</v>
      </c>
      <c r="E38" s="17" t="s">
        <v>73</v>
      </c>
      <c r="F38" s="7" t="s">
        <v>75</v>
      </c>
      <c r="G38" s="7" t="s">
        <v>86</v>
      </c>
      <c r="H38" s="9"/>
      <c r="I38" s="33"/>
      <c r="J38" s="8"/>
      <c r="K38" s="50"/>
      <c r="L38" s="50"/>
      <c r="M38" s="50"/>
      <c r="N3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8" s="7" t="str">
        <f>IF(Infra[[#This Row],[railml 2.4 existence]]=TRUE, INDEX(core[Constraints],MATCH(Infra[[#This Row],[Full path]],core[Full path],0)),
IF(Infra[[#This Row],[nor existence]]&lt;&gt;"",INDEX(nor[Constraints],MATCH(Infra[[#This Row],[nor existence]],nor[Full path],0)),""))</f>
        <v>optional</v>
      </c>
      <c r="Q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8" s="7" t="str">
        <f>IF(ISBLANK(Infra[[#This Row],[Attribute]]),"",
IF(Infra[[#This Row],[railml 2.4 existence]]=TRUE, INDEX(core[Excel type],MATCH(Infra[[#This Row],[Full path]],core[Full path],0)),
IF(Infra[[#This Row],[nor existence]]&lt;&gt;"", INDEX(nor[Excel type],MATCH(Infra[[#This Row],[nor existence]],nor[Full path],0)),"")))</f>
        <v>[string]</v>
      </c>
      <c r="S38" s="7" t="str">
        <f>IF(AND(NOT(ISBLANK(Infra[[#This Row],[Attribute]])),LEFT(Infra[[#This Row],[Value]],1)="[",OR(Infra[[#This Row],[railml 2.4 existence]]=TRUE,Infra[[#This Row],[nor existence]]=TRUE)),IF(Infra[[#This Row],[Value]]=Infra[[#This Row],[type]],"OK","Wrong type"),"")</f>
        <v/>
      </c>
      <c r="T38" s="7" t="str">
        <f>IF(ISBLANK(Infra[[#This Row],[Attribute]]),"",
IF(Infra[[#This Row],[railml 2.4 existence]]=TRUE, INDEX(core[Restriction],MATCH(Infra[[#This Row],[Full path]],core[Full path],0)),
IF(Infra[[#This Row],[nor existence]]&lt;&gt;"", INDEX(nor[Restriction],MATCH(Infra[[#This Row],[nor existence]],nor[Full path],0)),"")))</f>
        <v/>
      </c>
      <c r="U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9" spans="1:21" x14ac:dyDescent="0.25">
      <c r="A39"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 s="23" t="s">
        <v>72</v>
      </c>
      <c r="E39" s="17" t="s">
        <v>73</v>
      </c>
      <c r="F39" s="7" t="s">
        <v>75</v>
      </c>
      <c r="G39" s="7" t="s">
        <v>87</v>
      </c>
      <c r="H39" s="9"/>
      <c r="I39" s="33"/>
      <c r="J39" s="8"/>
      <c r="K39" s="50"/>
      <c r="L39" s="50"/>
      <c r="M39" s="50"/>
      <c r="N3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 s="7" t="str">
        <f>IF(Infra[[#This Row],[railml 2.4 existence]]=TRUE, INDEX(core[Constraints],MATCH(Infra[[#This Row],[Full path]],core[Full path],0)),
IF(Infra[[#This Row],[nor existence]]&lt;&gt;"",INDEX(nor[Constraints],MATCH(Infra[[#This Row],[nor existence]],nor[Full path],0)),""))</f>
        <v>optional</v>
      </c>
      <c r="Q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9" s="7" t="str">
        <f>IF(ISBLANK(Infra[[#This Row],[Attribute]]),"",
IF(Infra[[#This Row],[railml 2.4 existence]]=TRUE, INDEX(core[Excel type],MATCH(Infra[[#This Row],[Full path]],core[Full path],0)),
IF(Infra[[#This Row],[nor existence]]&lt;&gt;"", INDEX(nor[Excel type],MATCH(Infra[[#This Row],[nor existence]],nor[Full path],0)),"")))</f>
        <v>[string]</v>
      </c>
      <c r="S39" s="7" t="str">
        <f>IF(AND(NOT(ISBLANK(Infra[[#This Row],[Attribute]])),LEFT(Infra[[#This Row],[Value]],1)="[",OR(Infra[[#This Row],[railml 2.4 existence]]=TRUE,Infra[[#This Row],[nor existence]]=TRUE)),IF(Infra[[#This Row],[Value]]=Infra[[#This Row],[type]],"OK","Wrong type"),"")</f>
        <v/>
      </c>
      <c r="T39" s="7" t="str">
        <f>IF(ISBLANK(Infra[[#This Row],[Attribute]]),"",
IF(Infra[[#This Row],[railml 2.4 existence]]=TRUE, INDEX(core[Restriction],MATCH(Infra[[#This Row],[Full path]],core[Full path],0)),
IF(Infra[[#This Row],[nor existence]]&lt;&gt;"", INDEX(nor[Restriction],MATCH(Infra[[#This Row],[nor existence]],nor[Full path],0)),"")))</f>
        <v/>
      </c>
      <c r="U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0" spans="1:21" x14ac:dyDescent="0.25">
      <c r="A40"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 s="23" t="s">
        <v>72</v>
      </c>
      <c r="E40" s="17" t="s">
        <v>73</v>
      </c>
      <c r="F40" s="7" t="s">
        <v>75</v>
      </c>
      <c r="G40" s="7" t="s">
        <v>88</v>
      </c>
      <c r="H40" s="9"/>
      <c r="I40" s="33"/>
      <c r="J40" s="8"/>
      <c r="K40" s="50"/>
      <c r="L40" s="50"/>
      <c r="M40" s="50"/>
      <c r="N4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0" s="7" t="str">
        <f>IF(Infra[[#This Row],[railml 2.4 existence]]=TRUE, INDEX(core[Constraints],MATCH(Infra[[#This Row],[Full path]],core[Full path],0)),
IF(Infra[[#This Row],[nor existence]]&lt;&gt;"",INDEX(nor[Constraints],MATCH(Infra[[#This Row],[nor existence]],nor[Full path],0)),""))</f>
        <v>optional</v>
      </c>
      <c r="Q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0" s="7" t="str">
        <f>IF(ISBLANK(Infra[[#This Row],[Attribute]]),"",
IF(Infra[[#This Row],[railml 2.4 existence]]=TRUE, INDEX(core[Excel type],MATCH(Infra[[#This Row],[Full path]],core[Full path],0)),
IF(Infra[[#This Row],[nor existence]]&lt;&gt;"", INDEX(nor[Excel type],MATCH(Infra[[#This Row],[nor existence]],nor[Full path],0)),"")))</f>
        <v>[string]</v>
      </c>
      <c r="S40" s="7" t="str">
        <f>IF(AND(NOT(ISBLANK(Infra[[#This Row],[Attribute]])),LEFT(Infra[[#This Row],[Value]],1)="[",OR(Infra[[#This Row],[railml 2.4 existence]]=TRUE,Infra[[#This Row],[nor existence]]=TRUE)),IF(Infra[[#This Row],[Value]]=Infra[[#This Row],[type]],"OK","Wrong type"),"")</f>
        <v/>
      </c>
      <c r="T40" s="7" t="str">
        <f>IF(ISBLANK(Infra[[#This Row],[Attribute]]),"",
IF(Infra[[#This Row],[railml 2.4 existence]]=TRUE, INDEX(core[Restriction],MATCH(Infra[[#This Row],[Full path]],core[Full path],0)),
IF(Infra[[#This Row],[nor existence]]&lt;&gt;"", INDEX(nor[Restriction],MATCH(Infra[[#This Row],[nor existence]],nor[Full path],0)),"")))</f>
        <v/>
      </c>
      <c r="U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1" spans="1:21" x14ac:dyDescent="0.25">
      <c r="A41"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 s="23" t="s">
        <v>72</v>
      </c>
      <c r="E41" s="17" t="s">
        <v>73</v>
      </c>
      <c r="F41" s="7" t="s">
        <v>75</v>
      </c>
      <c r="G41" s="7" t="s">
        <v>89</v>
      </c>
      <c r="H41" s="9"/>
      <c r="I41" s="33"/>
      <c r="J41" s="8"/>
      <c r="K41" s="50"/>
      <c r="L41" s="50"/>
      <c r="M41" s="50"/>
      <c r="N4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1" s="7" t="str">
        <f>IF(Infra[[#This Row],[railml 2.4 existence]]=TRUE, INDEX(core[Constraints],MATCH(Infra[[#This Row],[Full path]],core[Full path],0)),
IF(Infra[[#This Row],[nor existence]]&lt;&gt;"",INDEX(nor[Constraints],MATCH(Infra[[#This Row],[nor existence]],nor[Full path],0)),""))</f>
        <v>optional</v>
      </c>
      <c r="Q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1" s="7" t="str">
        <f>IF(ISBLANK(Infra[[#This Row],[Attribute]]),"",
IF(Infra[[#This Row],[railml 2.4 existence]]=TRUE, INDEX(core[Excel type],MATCH(Infra[[#This Row],[Full path]],core[Full path],0)),
IF(Infra[[#This Row],[nor existence]]&lt;&gt;"", INDEX(nor[Excel type],MATCH(Infra[[#This Row],[nor existence]],nor[Full path],0)),"")))</f>
        <v>[string]</v>
      </c>
      <c r="S41" s="7" t="str">
        <f>IF(AND(NOT(ISBLANK(Infra[[#This Row],[Attribute]])),LEFT(Infra[[#This Row],[Value]],1)="[",OR(Infra[[#This Row],[railml 2.4 existence]]=TRUE,Infra[[#This Row],[nor existence]]=TRUE)),IF(Infra[[#This Row],[Value]]=Infra[[#This Row],[type]],"OK","Wrong type"),"")</f>
        <v/>
      </c>
      <c r="T41" s="7" t="str">
        <f>IF(ISBLANK(Infra[[#This Row],[Attribute]]),"",
IF(Infra[[#This Row],[railml 2.4 existence]]=TRUE, INDEX(core[Restriction],MATCH(Infra[[#This Row],[Full path]],core[Full path],0)),
IF(Infra[[#This Row],[nor existence]]&lt;&gt;"", INDEX(nor[Restriction],MATCH(Infra[[#This Row],[nor existence]],nor[Full path],0)),"")))</f>
        <v/>
      </c>
      <c r="U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2" spans="1:21" x14ac:dyDescent="0.25">
      <c r="A42"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 s="23" t="s">
        <v>72</v>
      </c>
      <c r="E42" s="17" t="s">
        <v>73</v>
      </c>
      <c r="F42" s="7" t="s">
        <v>75</v>
      </c>
      <c r="G42" s="7" t="s">
        <v>90</v>
      </c>
      <c r="H42" s="9"/>
      <c r="I42" s="33"/>
      <c r="J42" s="8"/>
      <c r="K42" s="50"/>
      <c r="L42" s="50"/>
      <c r="M42" s="50"/>
      <c r="N4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2" s="7" t="str">
        <f>IF(Infra[[#This Row],[railml 2.4 existence]]=TRUE, INDEX(core[Constraints],MATCH(Infra[[#This Row],[Full path]],core[Full path],0)),
IF(Infra[[#This Row],[nor existence]]&lt;&gt;"",INDEX(nor[Constraints],MATCH(Infra[[#This Row],[nor existence]],nor[Full path],0)),""))</f>
        <v>optional</v>
      </c>
      <c r="Q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2" s="7" t="str">
        <f>IF(ISBLANK(Infra[[#This Row],[Attribute]]),"",
IF(Infra[[#This Row],[railml 2.4 existence]]=TRUE, INDEX(core[Excel type],MATCH(Infra[[#This Row],[Full path]],core[Full path],0)),
IF(Infra[[#This Row],[nor existence]]&lt;&gt;"", INDEX(nor[Excel type],MATCH(Infra[[#This Row],[nor existence]],nor[Full path],0)),"")))</f>
        <v>[string]</v>
      </c>
      <c r="S42" s="7" t="str">
        <f>IF(AND(NOT(ISBLANK(Infra[[#This Row],[Attribute]])),LEFT(Infra[[#This Row],[Value]],1)="[",OR(Infra[[#This Row],[railml 2.4 existence]]=TRUE,Infra[[#This Row],[nor existence]]=TRUE)),IF(Infra[[#This Row],[Value]]=Infra[[#This Row],[type]],"OK","Wrong type"),"")</f>
        <v/>
      </c>
      <c r="T42" s="7" t="str">
        <f>IF(ISBLANK(Infra[[#This Row],[Attribute]]),"",
IF(Infra[[#This Row],[railml 2.4 existence]]=TRUE, INDEX(core[Restriction],MATCH(Infra[[#This Row],[Full path]],core[Full path],0)),
IF(Infra[[#This Row],[nor existence]]&lt;&gt;"", INDEX(nor[Restriction],MATCH(Infra[[#This Row],[nor existence]],nor[Full path],0)),"")))</f>
        <v/>
      </c>
      <c r="U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3" spans="1:21" x14ac:dyDescent="0.25">
      <c r="A43"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 s="23" t="s">
        <v>72</v>
      </c>
      <c r="E43" s="17" t="s">
        <v>73</v>
      </c>
      <c r="F43" s="7" t="s">
        <v>75</v>
      </c>
      <c r="G43" s="7" t="s">
        <v>91</v>
      </c>
      <c r="H43" s="9"/>
      <c r="I43" s="33"/>
      <c r="J43" s="8"/>
      <c r="K43" s="50"/>
      <c r="L43" s="50"/>
      <c r="M43" s="50"/>
      <c r="N4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 s="7" t="str">
        <f>IF(Infra[[#This Row],[railml 2.4 existence]]=TRUE, INDEX(core[Constraints],MATCH(Infra[[#This Row],[Full path]],core[Full path],0)),
IF(Infra[[#This Row],[nor existence]]&lt;&gt;"",INDEX(nor[Constraints],MATCH(Infra[[#This Row],[nor existence]],nor[Full path],0)),""))</f>
        <v>optional</v>
      </c>
      <c r="Q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3" s="7" t="str">
        <f>IF(ISBLANK(Infra[[#This Row],[Attribute]]),"",
IF(Infra[[#This Row],[railml 2.4 existence]]=TRUE, INDEX(core[Excel type],MATCH(Infra[[#This Row],[Full path]],core[Full path],0)),
IF(Infra[[#This Row],[nor existence]]&lt;&gt;"", INDEX(nor[Excel type],MATCH(Infra[[#This Row],[nor existence]],nor[Full path],0)),"")))</f>
        <v>[string]</v>
      </c>
      <c r="S43" s="7" t="str">
        <f>IF(AND(NOT(ISBLANK(Infra[[#This Row],[Attribute]])),LEFT(Infra[[#This Row],[Value]],1)="[",OR(Infra[[#This Row],[railml 2.4 existence]]=TRUE,Infra[[#This Row],[nor existence]]=TRUE)),IF(Infra[[#This Row],[Value]]=Infra[[#This Row],[type]],"OK","Wrong type"),"")</f>
        <v/>
      </c>
      <c r="T43" s="7" t="str">
        <f>IF(ISBLANK(Infra[[#This Row],[Attribute]]),"",
IF(Infra[[#This Row],[railml 2.4 existence]]=TRUE, INDEX(core[Restriction],MATCH(Infra[[#This Row],[Full path]],core[Full path],0)),
IF(Infra[[#This Row],[nor existence]]&lt;&gt;"", INDEX(nor[Restriction],MATCH(Infra[[#This Row],[nor existence]],nor[Full path],0)),"")))</f>
        <v/>
      </c>
      <c r="U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4" spans="1:21" x14ac:dyDescent="0.25">
      <c r="A44"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 s="23" t="s">
        <v>72</v>
      </c>
      <c r="E44" s="17" t="s">
        <v>73</v>
      </c>
      <c r="F44" s="7" t="s">
        <v>75</v>
      </c>
      <c r="G44" s="7" t="s">
        <v>92</v>
      </c>
      <c r="H44" s="9"/>
      <c r="I44" s="33"/>
      <c r="J44" s="8"/>
      <c r="K44" s="50"/>
      <c r="L44" s="50"/>
      <c r="M44" s="50"/>
      <c r="N4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4" s="7" t="str">
        <f>IF(Infra[[#This Row],[railml 2.4 existence]]=TRUE, INDEX(core[Constraints],MATCH(Infra[[#This Row],[Full path]],core[Full path],0)),
IF(Infra[[#This Row],[nor existence]]&lt;&gt;"",INDEX(nor[Constraints],MATCH(Infra[[#This Row],[nor existence]],nor[Full path],0)),""))</f>
        <v>optional</v>
      </c>
      <c r="Q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4" s="7" t="str">
        <f>IF(ISBLANK(Infra[[#This Row],[Attribute]]),"",
IF(Infra[[#This Row],[railml 2.4 existence]]=TRUE, INDEX(core[Excel type],MATCH(Infra[[#This Row],[Full path]],core[Full path],0)),
IF(Infra[[#This Row],[nor existence]]&lt;&gt;"", INDEX(nor[Excel type],MATCH(Infra[[#This Row],[nor existence]],nor[Full path],0)),"")))</f>
        <v>[string]</v>
      </c>
      <c r="S44" s="7" t="str">
        <f>IF(AND(NOT(ISBLANK(Infra[[#This Row],[Attribute]])),LEFT(Infra[[#This Row],[Value]],1)="[",OR(Infra[[#This Row],[railml 2.4 existence]]=TRUE,Infra[[#This Row],[nor existence]]=TRUE)),IF(Infra[[#This Row],[Value]]=Infra[[#This Row],[type]],"OK","Wrong type"),"")</f>
        <v/>
      </c>
      <c r="T44" s="7" t="str">
        <f>IF(ISBLANK(Infra[[#This Row],[Attribute]]),"",
IF(Infra[[#This Row],[railml 2.4 existence]]=TRUE, INDEX(core[Restriction],MATCH(Infra[[#This Row],[Full path]],core[Full path],0)),
IF(Infra[[#This Row],[nor existence]]&lt;&gt;"", INDEX(nor[Restriction],MATCH(Infra[[#This Row],[nor existence]],nor[Full path],0)),"")))</f>
        <v/>
      </c>
      <c r="U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5" spans="1:21" x14ac:dyDescent="0.25">
      <c r="A45"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 s="23" t="s">
        <v>72</v>
      </c>
      <c r="E45" s="17" t="s">
        <v>73</v>
      </c>
      <c r="F45" s="7" t="s">
        <v>75</v>
      </c>
      <c r="G45" s="7" t="s">
        <v>93</v>
      </c>
      <c r="H45" s="9"/>
      <c r="I45" s="33"/>
      <c r="J45" s="8"/>
      <c r="K45" s="50"/>
      <c r="L45" s="50"/>
      <c r="M45" s="50"/>
      <c r="N4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 s="7" t="str">
        <f>IF(Infra[[#This Row],[railml 2.4 existence]]=TRUE, INDEX(core[Constraints],MATCH(Infra[[#This Row],[Full path]],core[Full path],0)),
IF(Infra[[#This Row],[nor existence]]&lt;&gt;"",INDEX(nor[Constraints],MATCH(Infra[[#This Row],[nor existence]],nor[Full path],0)),""))</f>
        <v>optional</v>
      </c>
      <c r="Q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5" s="7" t="str">
        <f>IF(ISBLANK(Infra[[#This Row],[Attribute]]),"",
IF(Infra[[#This Row],[railml 2.4 existence]]=TRUE, INDEX(core[Excel type],MATCH(Infra[[#This Row],[Full path]],core[Full path],0)),
IF(Infra[[#This Row],[nor existence]]&lt;&gt;"", INDEX(nor[Excel type],MATCH(Infra[[#This Row],[nor existence]],nor[Full path],0)),"")))</f>
        <v>[string]</v>
      </c>
      <c r="S45" s="7" t="str">
        <f>IF(AND(NOT(ISBLANK(Infra[[#This Row],[Attribute]])),LEFT(Infra[[#This Row],[Value]],1)="[",OR(Infra[[#This Row],[railml 2.4 existence]]=TRUE,Infra[[#This Row],[nor existence]]=TRUE)),IF(Infra[[#This Row],[Value]]=Infra[[#This Row],[type]],"OK","Wrong type"),"")</f>
        <v/>
      </c>
      <c r="T45" s="7" t="str">
        <f>IF(ISBLANK(Infra[[#This Row],[Attribute]]),"",
IF(Infra[[#This Row],[railml 2.4 existence]]=TRUE, INDEX(core[Restriction],MATCH(Infra[[#This Row],[Full path]],core[Full path],0)),
IF(Infra[[#This Row],[nor existence]]&lt;&gt;"", INDEX(nor[Restriction],MATCH(Infra[[#This Row],[nor existence]],nor[Full path],0)),"")))</f>
        <v/>
      </c>
      <c r="U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6" spans="1:21" x14ac:dyDescent="0.25">
      <c r="A46"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 s="23" t="s">
        <v>72</v>
      </c>
      <c r="E46" s="17" t="s">
        <v>73</v>
      </c>
      <c r="F46" s="7" t="s">
        <v>75</v>
      </c>
      <c r="G46" s="7" t="s">
        <v>94</v>
      </c>
      <c r="H46" s="9"/>
      <c r="I46" s="33"/>
      <c r="J46" s="8"/>
      <c r="K46" s="50"/>
      <c r="L46" s="50"/>
      <c r="M46" s="50"/>
      <c r="N4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 s="7" t="str">
        <f>IF(Infra[[#This Row],[railml 2.4 existence]]=TRUE, INDEX(core[Constraints],MATCH(Infra[[#This Row],[Full path]],core[Full path],0)),
IF(Infra[[#This Row],[nor existence]]&lt;&gt;"",INDEX(nor[Constraints],MATCH(Infra[[#This Row],[nor existence]],nor[Full path],0)),""))</f>
        <v>optional</v>
      </c>
      <c r="Q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6" s="7" t="str">
        <f>IF(ISBLANK(Infra[[#This Row],[Attribute]]),"",
IF(Infra[[#This Row],[railml 2.4 existence]]=TRUE, INDEX(core[Excel type],MATCH(Infra[[#This Row],[Full path]],core[Full path],0)),
IF(Infra[[#This Row],[nor existence]]&lt;&gt;"", INDEX(nor[Excel type],MATCH(Infra[[#This Row],[nor existence]],nor[Full path],0)),"")))</f>
        <v>[string]</v>
      </c>
      <c r="S46" s="7" t="str">
        <f>IF(AND(NOT(ISBLANK(Infra[[#This Row],[Attribute]])),LEFT(Infra[[#This Row],[Value]],1)="[",OR(Infra[[#This Row],[railml 2.4 existence]]=TRUE,Infra[[#This Row],[nor existence]]=TRUE)),IF(Infra[[#This Row],[Value]]=Infra[[#This Row],[type]],"OK","Wrong type"),"")</f>
        <v/>
      </c>
      <c r="T46" s="7" t="str">
        <f>IF(ISBLANK(Infra[[#This Row],[Attribute]]),"",
IF(Infra[[#This Row],[railml 2.4 existence]]=TRUE, INDEX(core[Restriction],MATCH(Infra[[#This Row],[Full path]],core[Full path],0)),
IF(Infra[[#This Row],[nor existence]]&lt;&gt;"", INDEX(nor[Restriction],MATCH(Infra[[#This Row],[nor existence]],nor[Full path],0)),"")))</f>
        <v/>
      </c>
      <c r="U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7" spans="1:21" x14ac:dyDescent="0.25">
      <c r="A47"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infrastructure/controllers/controller/@model</v>
      </c>
      <c r="B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 s="23" t="s">
        <v>72</v>
      </c>
      <c r="E47" s="17" t="s">
        <v>73</v>
      </c>
      <c r="F47" s="7" t="s">
        <v>75</v>
      </c>
      <c r="G47" s="7" t="s">
        <v>95</v>
      </c>
      <c r="H47" s="9"/>
      <c r="I47" s="33"/>
      <c r="J47" s="8"/>
      <c r="K47" s="50"/>
      <c r="L47" s="50"/>
      <c r="M47" s="50"/>
      <c r="N4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 s="7" t="str">
        <f>IF(Infra[[#This Row],[railml 2.4 existence]]=TRUE, INDEX(core[Constraints],MATCH(Infra[[#This Row],[Full path]],core[Full path],0)),
IF(Infra[[#This Row],[nor existence]]&lt;&gt;"",INDEX(nor[Constraints],MATCH(Infra[[#This Row],[nor existence]],nor[Full path],0)),""))</f>
        <v>optional</v>
      </c>
      <c r="Q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7" s="7" t="str">
        <f>IF(ISBLANK(Infra[[#This Row],[Attribute]]),"",
IF(Infra[[#This Row],[railml 2.4 existence]]=TRUE, INDEX(core[Excel type],MATCH(Infra[[#This Row],[Full path]],core[Full path],0)),
IF(Infra[[#This Row],[nor existence]]&lt;&gt;"", INDEX(nor[Excel type],MATCH(Infra[[#This Row],[nor existence]],nor[Full path],0)),"")))</f>
        <v>[string]</v>
      </c>
      <c r="S47" s="7" t="str">
        <f>IF(AND(NOT(ISBLANK(Infra[[#This Row],[Attribute]])),LEFT(Infra[[#This Row],[Value]],1)="[",OR(Infra[[#This Row],[railml 2.4 existence]]=TRUE,Infra[[#This Row],[nor existence]]=TRUE)),IF(Infra[[#This Row],[Value]]=Infra[[#This Row],[type]],"OK","Wrong type"),"")</f>
        <v/>
      </c>
      <c r="T47" s="7" t="str">
        <f>IF(ISBLANK(Infra[[#This Row],[Attribute]]),"",
IF(Infra[[#This Row],[railml 2.4 existence]]=TRUE, INDEX(core[Restriction],MATCH(Infra[[#This Row],[Full path]],core[Full path],0)),
IF(Infra[[#This Row],[nor existence]]&lt;&gt;"", INDEX(nor[Restriction],MATCH(Infra[[#This Row],[nor existence]],nor[Full path],0)),"")))</f>
        <v/>
      </c>
      <c r="U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8" spans="1:21" x14ac:dyDescent="0.25">
      <c r="A48"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infrastructure/controllers/controller/@name</v>
      </c>
      <c r="B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 s="23" t="s">
        <v>72</v>
      </c>
      <c r="E48" s="17" t="s">
        <v>73</v>
      </c>
      <c r="F48" s="7" t="s">
        <v>34</v>
      </c>
      <c r="G48" s="7" t="s">
        <v>25</v>
      </c>
      <c r="H48" s="9" t="s">
        <v>29</v>
      </c>
      <c r="I48" s="35"/>
      <c r="J48" s="8" t="s">
        <v>96</v>
      </c>
      <c r="K48" s="29"/>
      <c r="L48" s="29"/>
      <c r="M48" s="29"/>
      <c r="N4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 s="7" t="str">
        <f>IF(Infra[[#This Row],[railml 2.4 existence]]=TRUE, INDEX(core[Constraints],MATCH(Infra[[#This Row],[Full path]],core[Full path],0)),
IF(Infra[[#This Row],[nor existence]]&lt;&gt;"",INDEX(nor[Constraints],MATCH(Infra[[#This Row],[nor existence]],nor[Full path],0)),""))</f>
        <v>optional</v>
      </c>
      <c r="Q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8" s="7" t="str">
        <f>IF(ISBLANK(Infra[[#This Row],[Attribute]]),"",
IF(Infra[[#This Row],[railml 2.4 existence]]=TRUE, INDEX(core[Excel type],MATCH(Infra[[#This Row],[Full path]],core[Full path],0)),
IF(Infra[[#This Row],[nor existence]]&lt;&gt;"", INDEX(nor[Excel type],MATCH(Infra[[#This Row],[nor existence]],nor[Full path],0)),"")))</f>
        <v>[string]</v>
      </c>
      <c r="S48" s="7" t="str">
        <f>IF(AND(NOT(ISBLANK(Infra[[#This Row],[Attribute]])),LEFT(Infra[[#This Row],[Value]],1)="[",OR(Infra[[#This Row],[railml 2.4 existence]]=TRUE,Infra[[#This Row],[nor existence]]=TRUE)),IF(Infra[[#This Row],[Value]]=Infra[[#This Row],[type]],"OK","Wrong type"),"")</f>
        <v>OK</v>
      </c>
      <c r="T48" s="7" t="str">
        <f>IF(ISBLANK(Infra[[#This Row],[Attribute]]),"",
IF(Infra[[#This Row],[railml 2.4 existence]]=TRUE, INDEX(core[Restriction],MATCH(Infra[[#This Row],[Full path]],core[Full path],0)),
IF(Infra[[#This Row],[nor existence]]&lt;&gt;"", INDEX(nor[Restriction],MATCH(Infra[[#This Row],[nor existence]],nor[Full path],0)),"")))</f>
        <v/>
      </c>
      <c r="U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 spans="1:21" ht="30" x14ac:dyDescent="0.25">
      <c r="A49"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infrastructure/controllers/controller/@nor:change</v>
      </c>
      <c r="B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 s="23" t="s">
        <v>72</v>
      </c>
      <c r="E49" s="49" t="s">
        <v>73</v>
      </c>
      <c r="F49" s="7" t="s">
        <v>36</v>
      </c>
      <c r="G49" s="9" t="s">
        <v>37</v>
      </c>
      <c r="H49" s="9" t="s">
        <v>29</v>
      </c>
      <c r="I49" s="32"/>
      <c r="J49" s="8" t="s">
        <v>38</v>
      </c>
      <c r="K49" s="29"/>
      <c r="L49" s="29"/>
      <c r="M49" s="57"/>
      <c r="N4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9" s="7" t="str">
        <f>IF(Infra[[#This Row],[railml 2.4 existence]]=TRUE, INDEX(core[Constraints],MATCH(Infra[[#This Row],[Full path]],core[Full path],0)),
IF(Infra[[#This Row],[nor existence]]&lt;&gt;"",INDEX(nor[Constraints],MATCH(Infra[[#This Row],[nor existence]],nor[Full path],0)),""))</f>
        <v>optional</v>
      </c>
      <c r="Q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9" s="9" t="str">
        <f>IF(ISBLANK(Infra[[#This Row],[Attribute]]),"",
IF(Infra[[#This Row],[railml 2.4 existence]]=TRUE, INDEX(core[Excel type],MATCH(Infra[[#This Row],[Full path]],core[Full path],0)),
IF(Infra[[#This Row],[nor existence]]&lt;&gt;"", INDEX(nor[Excel type],MATCH(Infra[[#This Row],[nor existence]],nor[Full path],0)),"")))</f>
        <v>[enum]</v>
      </c>
      <c r="S49" s="7" t="str">
        <f>IF(AND(NOT(ISBLANK(Infra[[#This Row],[Attribute]])),LEFT(Infra[[#This Row],[Value]],1)="[",OR(Infra[[#This Row],[railml 2.4 existence]]=TRUE,Infra[[#This Row],[nor existence]]=TRUE)),IF(Infra[[#This Row],[Value]]=Infra[[#This Row],[type]],"OK","Wrong type"),"")</f>
        <v/>
      </c>
      <c r="T49" s="7" t="str">
        <f>IF(ISBLANK(Infra[[#This Row],[Attribute]]),"",
IF(Infra[[#This Row],[railml 2.4 existence]]=TRUE, INDEX(core[Restriction],MATCH(Infra[[#This Row],[Full path]],core[Full path],0)),
IF(Infra[[#This Row],[nor existence]]&lt;&gt;"", INDEX(nor[Restriction],MATCH(Infra[[#This Row],[nor existence]],nor[Full path],0)),"")))</f>
        <v>"new", "modified", "removed"</v>
      </c>
      <c r="U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 spans="1:21" ht="30" x14ac:dyDescent="0.25">
      <c r="A50"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infrastructure/controllers/controller/@nor:change</v>
      </c>
      <c r="B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 s="23" t="s">
        <v>72</v>
      </c>
      <c r="E50" s="49" t="s">
        <v>73</v>
      </c>
      <c r="F50" s="7" t="s">
        <v>36</v>
      </c>
      <c r="G50" s="9" t="s">
        <v>39</v>
      </c>
      <c r="H50" s="9"/>
      <c r="I50" s="32"/>
      <c r="J50" s="8" t="s">
        <v>40</v>
      </c>
      <c r="K50" s="29"/>
      <c r="L50" s="29"/>
      <c r="M50" s="57"/>
      <c r="N5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0" s="7" t="str">
        <f>IF(Infra[[#This Row],[railml 2.4 existence]]=TRUE, INDEX(core[Constraints],MATCH(Infra[[#This Row],[Full path]],core[Full path],0)),
IF(Infra[[#This Row],[nor existence]]&lt;&gt;"",INDEX(nor[Constraints],MATCH(Infra[[#This Row],[nor existence]],nor[Full path],0)),""))</f>
        <v>optional</v>
      </c>
      <c r="Q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0" s="9" t="str">
        <f>IF(ISBLANK(Infra[[#This Row],[Attribute]]),"",
IF(Infra[[#This Row],[railml 2.4 existence]]=TRUE, INDEX(core[Excel type],MATCH(Infra[[#This Row],[Full path]],core[Full path],0)),
IF(Infra[[#This Row],[nor existence]]&lt;&gt;"", INDEX(nor[Excel type],MATCH(Infra[[#This Row],[nor existence]],nor[Full path],0)),"")))</f>
        <v>[enum]</v>
      </c>
      <c r="S50" s="7" t="str">
        <f>IF(AND(NOT(ISBLANK(Infra[[#This Row],[Attribute]])),LEFT(Infra[[#This Row],[Value]],1)="[",OR(Infra[[#This Row],[railml 2.4 existence]]=TRUE,Infra[[#This Row],[nor existence]]=TRUE)),IF(Infra[[#This Row],[Value]]=Infra[[#This Row],[type]],"OK","Wrong type"),"")</f>
        <v/>
      </c>
      <c r="T50" s="7" t="str">
        <f>IF(ISBLANK(Infra[[#This Row],[Attribute]]),"",
IF(Infra[[#This Row],[railml 2.4 existence]]=TRUE, INDEX(core[Restriction],MATCH(Infra[[#This Row],[Full path]],core[Full path],0)),
IF(Infra[[#This Row],[nor existence]]&lt;&gt;"", INDEX(nor[Restriction],MATCH(Infra[[#This Row],[nor existence]],nor[Full path],0)),"")))</f>
        <v>"new", "modified", "removed"</v>
      </c>
      <c r="U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1" spans="1:21" ht="30" x14ac:dyDescent="0.25">
      <c r="A51"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infrastructure/controllers/controller/@nor:change</v>
      </c>
      <c r="B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 s="23" t="s">
        <v>72</v>
      </c>
      <c r="E51" s="49" t="s">
        <v>73</v>
      </c>
      <c r="F51" s="7" t="s">
        <v>36</v>
      </c>
      <c r="G51" s="9" t="s">
        <v>41</v>
      </c>
      <c r="H51" s="9"/>
      <c r="I51" s="32"/>
      <c r="J51" s="8" t="s">
        <v>42</v>
      </c>
      <c r="K51" s="29"/>
      <c r="L51" s="29"/>
      <c r="M51" s="57"/>
      <c r="N5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1" s="7" t="str">
        <f>IF(Infra[[#This Row],[railml 2.4 existence]]=TRUE, INDEX(core[Constraints],MATCH(Infra[[#This Row],[Full path]],core[Full path],0)),
IF(Infra[[#This Row],[nor existence]]&lt;&gt;"",INDEX(nor[Constraints],MATCH(Infra[[#This Row],[nor existence]],nor[Full path],0)),""))</f>
        <v>optional</v>
      </c>
      <c r="Q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 s="9" t="str">
        <f>IF(ISBLANK(Infra[[#This Row],[Attribute]]),"",
IF(Infra[[#This Row],[railml 2.4 existence]]=TRUE, INDEX(core[Excel type],MATCH(Infra[[#This Row],[Full path]],core[Full path],0)),
IF(Infra[[#This Row],[nor existence]]&lt;&gt;"", INDEX(nor[Excel type],MATCH(Infra[[#This Row],[nor existence]],nor[Full path],0)),"")))</f>
        <v>[enum]</v>
      </c>
      <c r="S51" s="7" t="str">
        <f>IF(AND(NOT(ISBLANK(Infra[[#This Row],[Attribute]])),LEFT(Infra[[#This Row],[Value]],1)="[",OR(Infra[[#This Row],[railml 2.4 existence]]=TRUE,Infra[[#This Row],[nor existence]]=TRUE)),IF(Infra[[#This Row],[Value]]=Infra[[#This Row],[type]],"OK","Wrong type"),"")</f>
        <v/>
      </c>
      <c r="T51" s="7" t="str">
        <f>IF(ISBLANK(Infra[[#This Row],[Attribute]]),"",
IF(Infra[[#This Row],[railml 2.4 existence]]=TRUE, INDEX(core[Restriction],MATCH(Infra[[#This Row],[Full path]],core[Full path],0)),
IF(Infra[[#This Row],[nor existence]]&lt;&gt;"", INDEX(nor[Restriction],MATCH(Infra[[#This Row],[nor existence]],nor[Full path],0)),"")))</f>
        <v>"new", "modified", "removed"</v>
      </c>
      <c r="U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2" spans="1:21" x14ac:dyDescent="0.25">
      <c r="A52"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infrastructure/controllers/controller/@nor:change</v>
      </c>
      <c r="B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 s="23" t="s">
        <v>72</v>
      </c>
      <c r="E52" s="49" t="s">
        <v>73</v>
      </c>
      <c r="F52" s="7" t="s">
        <v>36</v>
      </c>
      <c r="G52" s="9" t="s">
        <v>43</v>
      </c>
      <c r="H52" s="9"/>
      <c r="I52" s="32"/>
      <c r="J52" s="8" t="s">
        <v>44</v>
      </c>
      <c r="K52" s="29"/>
      <c r="L52" s="29"/>
      <c r="M52" s="57"/>
      <c r="N5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2" s="7" t="str">
        <f>IF(Infra[[#This Row],[railml 2.4 existence]]=TRUE, INDEX(core[Constraints],MATCH(Infra[[#This Row],[Full path]],core[Full path],0)),
IF(Infra[[#This Row],[nor existence]]&lt;&gt;"",INDEX(nor[Constraints],MATCH(Infra[[#This Row],[nor existence]],nor[Full path],0)),""))</f>
        <v>optional</v>
      </c>
      <c r="Q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 s="9" t="str">
        <f>IF(ISBLANK(Infra[[#This Row],[Attribute]]),"",
IF(Infra[[#This Row],[railml 2.4 existence]]=TRUE, INDEX(core[Excel type],MATCH(Infra[[#This Row],[Full path]],core[Full path],0)),
IF(Infra[[#This Row],[nor existence]]&lt;&gt;"", INDEX(nor[Excel type],MATCH(Infra[[#This Row],[nor existence]],nor[Full path],0)),"")))</f>
        <v>[enum]</v>
      </c>
      <c r="S52" s="7" t="str">
        <f>IF(AND(NOT(ISBLANK(Infra[[#This Row],[Attribute]])),LEFT(Infra[[#This Row],[Value]],1)="[",OR(Infra[[#This Row],[railml 2.4 existence]]=TRUE,Infra[[#This Row],[nor existence]]=TRUE)),IF(Infra[[#This Row],[Value]]=Infra[[#This Row],[type]],"OK","Wrong type"),"")</f>
        <v/>
      </c>
      <c r="T52" s="7" t="str">
        <f>IF(ISBLANK(Infra[[#This Row],[Attribute]]),"",
IF(Infra[[#This Row],[railml 2.4 existence]]=TRUE, INDEX(core[Restriction],MATCH(Infra[[#This Row],[Full path]],core[Full path],0)),
IF(Infra[[#This Row],[nor existence]]&lt;&gt;"", INDEX(nor[Restriction],MATCH(Infra[[#This Row],[nor existence]],nor[Full path],0)),"")))</f>
        <v>"new", "modified", "removed"</v>
      </c>
      <c r="U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3" spans="1:21" ht="45" x14ac:dyDescent="0.25">
      <c r="A53"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infrastructure/controllers/controller/@nor:routeSetTime</v>
      </c>
      <c r="B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 s="23" t="s">
        <v>72</v>
      </c>
      <c r="E53" s="17" t="s">
        <v>73</v>
      </c>
      <c r="F53" s="7" t="s">
        <v>97</v>
      </c>
      <c r="G53" s="9" t="s">
        <v>98</v>
      </c>
      <c r="H53" s="9" t="s">
        <v>29</v>
      </c>
      <c r="I53" s="33"/>
      <c r="J53" s="8" t="s">
        <v>99</v>
      </c>
      <c r="K53" s="29" t="s">
        <v>100</v>
      </c>
      <c r="L53" s="29"/>
      <c r="M53" s="29"/>
      <c r="N5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infrastructure/controllers/controller/@nor:routeSetTime</v>
      </c>
      <c r="P53" s="7" t="str">
        <f>IF(Infra[[#This Row],[railml 2.4 existence]]=TRUE, INDEX(core[Constraints],MATCH(Infra[[#This Row],[Full path]],core[Full path],0)),
IF(Infra[[#This Row],[nor existence]]&lt;&gt;"",INDEX(nor[Constraints],MATCH(Infra[[#This Row],[nor existence]],nor[Full path],0)),""))</f>
        <v>optional</v>
      </c>
      <c r="Q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3" s="7" t="str">
        <f>IF(ISBLANK(Infra[[#This Row],[Attribute]]),"",
IF(Infra[[#This Row],[railml 2.4 existence]]=TRUE, INDEX(core[Excel type],MATCH(Infra[[#This Row],[Full path]],core[Full path],0)),
IF(Infra[[#This Row],[nor existence]]&lt;&gt;"", INDEX(nor[Excel type],MATCH(Infra[[#This Row],[nor existence]],nor[Full path],0)),"")))</f>
        <v>[duration]</v>
      </c>
      <c r="S53" s="7" t="str">
        <f>IF(AND(NOT(ISBLANK(Infra[[#This Row],[Attribute]])),LEFT(Infra[[#This Row],[Value]],1)="[",OR(Infra[[#This Row],[railml 2.4 existence]]=TRUE,Infra[[#This Row],[nor existence]]=TRUE)),IF(Infra[[#This Row],[Value]]=Infra[[#This Row],[type]],"OK","Wrong type"),"")</f>
        <v/>
      </c>
      <c r="T53" s="7" t="str">
        <f>IF(ISBLANK(Infra[[#This Row],[Attribute]]),"",
IF(Infra[[#This Row],[railml 2.4 existence]]=TRUE, INDEX(core[Restriction],MATCH(Infra[[#This Row],[Full path]],core[Full path],0)),
IF(Infra[[#This Row],[nor existence]]&lt;&gt;"", INDEX(nor[Restriction],MATCH(Infra[[#This Row],[nor existence]],nor[Full path],0)),"")))</f>
        <v/>
      </c>
      <c r="U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 spans="1:21" x14ac:dyDescent="0.25">
      <c r="A54"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infrastructure/controllers/controller/@nor:ruleRef</v>
      </c>
      <c r="B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 s="23" t="s">
        <v>72</v>
      </c>
      <c r="E54" s="17" t="s">
        <v>73</v>
      </c>
      <c r="F54" s="7" t="s">
        <v>45</v>
      </c>
      <c r="G54" s="9" t="s">
        <v>46</v>
      </c>
      <c r="H54" s="9" t="s">
        <v>29</v>
      </c>
      <c r="I54" s="33"/>
      <c r="J54" s="8" t="s">
        <v>47</v>
      </c>
      <c r="K54" s="29"/>
      <c r="L54" s="29"/>
      <c r="M54" s="29"/>
      <c r="N5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54" s="7" t="str">
        <f>IF(Infra[[#This Row],[railml 2.4 existence]]=TRUE, INDEX(core[Constraints],MATCH(Infra[[#This Row],[Full path]],core[Full path],0)),
IF(Infra[[#This Row],[nor existence]]&lt;&gt;"",INDEX(nor[Constraints],MATCH(Infra[[#This Row],[nor existence]],nor[Full path],0)),""))</f>
        <v>optional</v>
      </c>
      <c r="Q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 s="7" t="str">
        <f>IF(ISBLANK(Infra[[#This Row],[Attribute]]),"",
IF(Infra[[#This Row],[railml 2.4 existence]]=TRUE, INDEX(core[Excel type],MATCH(Infra[[#This Row],[Full path]],core[Full path],0)),
IF(Infra[[#This Row],[nor existence]]&lt;&gt;"", INDEX(nor[Excel type],MATCH(Infra[[#This Row],[nor existence]],nor[Full path],0)),"")))</f>
        <v>[reference]</v>
      </c>
      <c r="S54" s="7" t="str">
        <f>IF(AND(NOT(ISBLANK(Infra[[#This Row],[Attribute]])),LEFT(Infra[[#This Row],[Value]],1)="[",OR(Infra[[#This Row],[railml 2.4 existence]]=TRUE,Infra[[#This Row],[nor existence]]=TRUE)),IF(Infra[[#This Row],[Value]]=Infra[[#This Row],[type]],"OK","Wrong type"),"")</f>
        <v/>
      </c>
      <c r="T54" s="7" t="str">
        <f>IF(ISBLANK(Infra[[#This Row],[Attribute]]),"",
IF(Infra[[#This Row],[railml 2.4 existence]]=TRUE, INDEX(core[Restriction],MATCH(Infra[[#This Row],[Full path]],core[Full path],0)),
IF(Infra[[#This Row],[nor existence]]&lt;&gt;"", INDEX(nor[Restriction],MATCH(Infra[[#This Row],[nor existence]],nor[Full path],0)),"")))</f>
        <v/>
      </c>
      <c r="U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5" spans="1:21" ht="45" x14ac:dyDescent="0.25">
      <c r="A55"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infrastructure/controllers/controller/@nor:typicalThrowTime</v>
      </c>
      <c r="B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 s="23" t="s">
        <v>72</v>
      </c>
      <c r="E55" s="17" t="s">
        <v>73</v>
      </c>
      <c r="F55" s="7" t="s">
        <v>101</v>
      </c>
      <c r="G55" s="9" t="s">
        <v>98</v>
      </c>
      <c r="H55" s="13" t="s">
        <v>29</v>
      </c>
      <c r="I55" s="33"/>
      <c r="J55" s="8" t="s">
        <v>102</v>
      </c>
      <c r="K55" s="52" t="s">
        <v>103</v>
      </c>
      <c r="L55" s="7"/>
      <c r="M55" s="29"/>
      <c r="N5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infrastructure/controllers/controller/@nor:typicalThrowTime</v>
      </c>
      <c r="P55" s="7" t="str">
        <f>IF(Infra[[#This Row],[railml 2.4 existence]]=TRUE, INDEX(core[Constraints],MATCH(Infra[[#This Row],[Full path]],core[Full path],0)),
IF(Infra[[#This Row],[nor existence]]&lt;&gt;"",INDEX(nor[Constraints],MATCH(Infra[[#This Row],[nor existence]],nor[Full path],0)),""))</f>
        <v>optional</v>
      </c>
      <c r="Q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5" s="7" t="str">
        <f>IF(ISBLANK(Infra[[#This Row],[Attribute]]),"",
IF(Infra[[#This Row],[railml 2.4 existence]]=TRUE, INDEX(core[Excel type],MATCH(Infra[[#This Row],[Full path]],core[Full path],0)),
IF(Infra[[#This Row],[nor existence]]&lt;&gt;"", INDEX(nor[Excel type],MATCH(Infra[[#This Row],[nor existence]],nor[Full path],0)),"")))</f>
        <v>[duration]</v>
      </c>
      <c r="S55" s="7" t="str">
        <f>IF(AND(NOT(ISBLANK(Infra[[#This Row],[Attribute]])),LEFT(Infra[[#This Row],[Value]],1)="[",OR(Infra[[#This Row],[railml 2.4 existence]]=TRUE,Infra[[#This Row],[nor existence]]=TRUE)),IF(Infra[[#This Row],[Value]]=Infra[[#This Row],[type]],"OK","Wrong type"),"")</f>
        <v/>
      </c>
      <c r="T55" s="7" t="str">
        <f>IF(ISBLANK(Infra[[#This Row],[Attribute]]),"",
IF(Infra[[#This Row],[railml 2.4 existence]]=TRUE, INDEX(core[Restriction],MATCH(Infra[[#This Row],[Full path]],core[Full path],0)),
IF(Infra[[#This Row],[nor existence]]&lt;&gt;"", INDEX(nor[Restriction],MATCH(Infra[[#This Row],[nor existence]],nor[Full path],0)),"")))</f>
        <v/>
      </c>
      <c r="U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 spans="1:21" ht="45" x14ac:dyDescent="0.25">
      <c r="A56"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infrastructure/controllers/controller/@technologyType</v>
      </c>
      <c r="B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 s="23" t="s">
        <v>72</v>
      </c>
      <c r="E56" s="17" t="s">
        <v>73</v>
      </c>
      <c r="F56" s="7" t="s">
        <v>104</v>
      </c>
      <c r="G56" s="9" t="s">
        <v>37</v>
      </c>
      <c r="H56" s="9" t="s">
        <v>29</v>
      </c>
      <c r="I56" s="33"/>
      <c r="J56" s="8" t="s">
        <v>105</v>
      </c>
      <c r="K56" s="50"/>
      <c r="L56" s="7"/>
      <c r="M56" s="7"/>
      <c r="N5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 s="7" t="str">
        <f>IF(Infra[[#This Row],[railml 2.4 existence]]=TRUE, INDEX(core[Constraints],MATCH(Infra[[#This Row],[Full path]],core[Full path],0)),
IF(Infra[[#This Row],[nor existence]]&lt;&gt;"",INDEX(nor[Constraints],MATCH(Infra[[#This Row],[nor existence]],nor[Full path],0)),""))</f>
        <v>optional</v>
      </c>
      <c r="Q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 s="7" t="str">
        <f>IF(ISBLANK(Infra[[#This Row],[Attribute]]),"",
IF(Infra[[#This Row],[railml 2.4 existence]]=TRUE, INDEX(core[Excel type],MATCH(Infra[[#This Row],[Full path]],core[Full path],0)),
IF(Infra[[#This Row],[nor existence]]&lt;&gt;"", INDEX(nor[Excel type],MATCH(Infra[[#This Row],[nor existence]],nor[Full path],0)),"")))</f>
        <v>[enum]</v>
      </c>
      <c r="S56" s="7" t="str">
        <f>IF(AND(NOT(ISBLANK(Infra[[#This Row],[Attribute]])),LEFT(Infra[[#This Row],[Value]],1)="[",OR(Infra[[#This Row],[railml 2.4 existence]]=TRUE,Infra[[#This Row],[nor existence]]=TRUE)),IF(Infra[[#This Row],[Value]]=Infra[[#This Row],[type]],"OK","Wrong type"),"")</f>
        <v>OK</v>
      </c>
      <c r="T56" s="7" t="str">
        <f>IF(ISBLANK(Infra[[#This Row],[Attribute]]),"",
IF(Infra[[#This Row],[railml 2.4 existence]]=TRUE, INDEX(core[Restriction],MATCH(Infra[[#This Row],[Full path]],core[Full path],0)),
IF(Infra[[#This Row],[nor existence]]&lt;&gt;"", INDEX(nor[Restriction],MATCH(Infra[[#This Row],[nor existence]],nor[Full path],0)),"")))</f>
        <v>"manual", "mechanical", "electro-mechanical", "electrical", "electronic"</v>
      </c>
      <c r="U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7" spans="1:21" ht="30" x14ac:dyDescent="0.25">
      <c r="A57"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infrastructure/controllers/controller/@technologyType</v>
      </c>
      <c r="B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 s="23" t="s">
        <v>72</v>
      </c>
      <c r="E57" s="17" t="s">
        <v>73</v>
      </c>
      <c r="F57" s="7" t="s">
        <v>104</v>
      </c>
      <c r="G57" s="7" t="s">
        <v>106</v>
      </c>
      <c r="H57" s="9"/>
      <c r="I57" s="33"/>
      <c r="J57" s="8" t="s">
        <v>107</v>
      </c>
      <c r="K57" s="29"/>
      <c r="L57" s="29"/>
      <c r="M57" s="29"/>
      <c r="N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 s="7" t="str">
        <f>IF(Infra[[#This Row],[railml 2.4 existence]]=TRUE, INDEX(core[Constraints],MATCH(Infra[[#This Row],[Full path]],core[Full path],0)),
IF(Infra[[#This Row],[nor existence]]&lt;&gt;"",INDEX(nor[Constraints],MATCH(Infra[[#This Row],[nor existence]],nor[Full path],0)),""))</f>
        <v>optional</v>
      </c>
      <c r="Q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7" s="7" t="str">
        <f>IF(ISBLANK(Infra[[#This Row],[Attribute]]),"",
IF(Infra[[#This Row],[railml 2.4 existence]]=TRUE, INDEX(core[Excel type],MATCH(Infra[[#This Row],[Full path]],core[Full path],0)),
IF(Infra[[#This Row],[nor existence]]&lt;&gt;"", INDEX(nor[Excel type],MATCH(Infra[[#This Row],[nor existence]],nor[Full path],0)),"")))</f>
        <v>[enum]</v>
      </c>
      <c r="S57" s="7" t="str">
        <f>IF(AND(NOT(ISBLANK(Infra[[#This Row],[Attribute]])),LEFT(Infra[[#This Row],[Value]],1)="[",OR(Infra[[#This Row],[railml 2.4 existence]]=TRUE,Infra[[#This Row],[nor existence]]=TRUE)),IF(Infra[[#This Row],[Value]]=Infra[[#This Row],[type]],"OK","Wrong type"),"")</f>
        <v/>
      </c>
      <c r="T57" s="7" t="str">
        <f>IF(ISBLANK(Infra[[#This Row],[Attribute]]),"",
IF(Infra[[#This Row],[railml 2.4 existence]]=TRUE, INDEX(core[Restriction],MATCH(Infra[[#This Row],[Full path]],core[Full path],0)),
IF(Infra[[#This Row],[nor existence]]&lt;&gt;"", INDEX(nor[Restriction],MATCH(Infra[[#This Row],[nor existence]],nor[Full path],0)),"")))</f>
        <v>"manual", "mechanical", "electro-mechanical", "electrical", "electronic"</v>
      </c>
      <c r="U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8" spans="1:21" ht="45" x14ac:dyDescent="0.25">
      <c r="A58"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infrastructure/controllers/controller/@technologyType</v>
      </c>
      <c r="B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 s="23" t="s">
        <v>72</v>
      </c>
      <c r="E58" s="17" t="s">
        <v>73</v>
      </c>
      <c r="F58" s="7" t="s">
        <v>104</v>
      </c>
      <c r="G58" s="7" t="s">
        <v>108</v>
      </c>
      <c r="H58" s="9"/>
      <c r="I58" s="33"/>
      <c r="J58" s="8" t="s">
        <v>109</v>
      </c>
      <c r="K58" s="29"/>
      <c r="L58" s="29"/>
      <c r="M58" s="29"/>
      <c r="N5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8" s="7" t="str">
        <f>IF(Infra[[#This Row],[railml 2.4 existence]]=TRUE, INDEX(core[Constraints],MATCH(Infra[[#This Row],[Full path]],core[Full path],0)),
IF(Infra[[#This Row],[nor existence]]&lt;&gt;"",INDEX(nor[Constraints],MATCH(Infra[[#This Row],[nor existence]],nor[Full path],0)),""))</f>
        <v>optional</v>
      </c>
      <c r="Q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8" s="7" t="str">
        <f>IF(ISBLANK(Infra[[#This Row],[Attribute]]),"",
IF(Infra[[#This Row],[railml 2.4 existence]]=TRUE, INDEX(core[Excel type],MATCH(Infra[[#This Row],[Full path]],core[Full path],0)),
IF(Infra[[#This Row],[nor existence]]&lt;&gt;"", INDEX(nor[Excel type],MATCH(Infra[[#This Row],[nor existence]],nor[Full path],0)),"")))</f>
        <v>[enum]</v>
      </c>
      <c r="S58" s="7" t="str">
        <f>IF(AND(NOT(ISBLANK(Infra[[#This Row],[Attribute]])),LEFT(Infra[[#This Row],[Value]],1)="[",OR(Infra[[#This Row],[railml 2.4 existence]]=TRUE,Infra[[#This Row],[nor existence]]=TRUE)),IF(Infra[[#This Row],[Value]]=Infra[[#This Row],[type]],"OK","Wrong type"),"")</f>
        <v/>
      </c>
      <c r="T58" s="7" t="str">
        <f>IF(ISBLANK(Infra[[#This Row],[Attribute]]),"",
IF(Infra[[#This Row],[railml 2.4 existence]]=TRUE, INDEX(core[Restriction],MATCH(Infra[[#This Row],[Full path]],core[Full path],0)),
IF(Infra[[#This Row],[nor existence]]&lt;&gt;"", INDEX(nor[Restriction],MATCH(Infra[[#This Row],[nor existence]],nor[Full path],0)),"")))</f>
        <v>"manual", "mechanical", "electro-mechanical", "electrical", "electronic"</v>
      </c>
      <c r="U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9" spans="1:21" ht="60" x14ac:dyDescent="0.25">
      <c r="A59"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infrastructure/controllers/controller/@technologyType</v>
      </c>
      <c r="B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 s="23" t="s">
        <v>72</v>
      </c>
      <c r="E59" s="17" t="s">
        <v>73</v>
      </c>
      <c r="F59" s="7" t="s">
        <v>104</v>
      </c>
      <c r="G59" s="7" t="s">
        <v>110</v>
      </c>
      <c r="H59" s="9"/>
      <c r="I59" s="33"/>
      <c r="J59" s="8" t="s">
        <v>111</v>
      </c>
      <c r="K59" s="29"/>
      <c r="L59" s="29"/>
      <c r="M59" s="29"/>
      <c r="N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9" s="7" t="str">
        <f>IF(Infra[[#This Row],[railml 2.4 existence]]=TRUE, INDEX(core[Constraints],MATCH(Infra[[#This Row],[Full path]],core[Full path],0)),
IF(Infra[[#This Row],[nor existence]]&lt;&gt;"",INDEX(nor[Constraints],MATCH(Infra[[#This Row],[nor existence]],nor[Full path],0)),""))</f>
        <v>optional</v>
      </c>
      <c r="Q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9" s="7" t="str">
        <f>IF(ISBLANK(Infra[[#This Row],[Attribute]]),"",
IF(Infra[[#This Row],[railml 2.4 existence]]=TRUE, INDEX(core[Excel type],MATCH(Infra[[#This Row],[Full path]],core[Full path],0)),
IF(Infra[[#This Row],[nor existence]]&lt;&gt;"", INDEX(nor[Excel type],MATCH(Infra[[#This Row],[nor existence]],nor[Full path],0)),"")))</f>
        <v>[enum]</v>
      </c>
      <c r="S59" s="7" t="str">
        <f>IF(AND(NOT(ISBLANK(Infra[[#This Row],[Attribute]])),LEFT(Infra[[#This Row],[Value]],1)="[",OR(Infra[[#This Row],[railml 2.4 existence]]=TRUE,Infra[[#This Row],[nor existence]]=TRUE)),IF(Infra[[#This Row],[Value]]=Infra[[#This Row],[type]],"OK","Wrong type"),"")</f>
        <v/>
      </c>
      <c r="T59" s="7" t="str">
        <f>IF(ISBLANK(Infra[[#This Row],[Attribute]]),"",
IF(Infra[[#This Row],[railml 2.4 existence]]=TRUE, INDEX(core[Restriction],MATCH(Infra[[#This Row],[Full path]],core[Full path],0)),
IF(Infra[[#This Row],[nor existence]]&lt;&gt;"", INDEX(nor[Restriction],MATCH(Infra[[#This Row],[nor existence]],nor[Full path],0)),"")))</f>
        <v>"manual", "mechanical", "electro-mechanical", "electrical", "electronic"</v>
      </c>
      <c r="U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0" spans="1:21" ht="45" x14ac:dyDescent="0.25">
      <c r="A60"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infrastructure/controllers/controller/@technologyType</v>
      </c>
      <c r="B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 s="23" t="s">
        <v>72</v>
      </c>
      <c r="E60" s="17" t="s">
        <v>73</v>
      </c>
      <c r="F60" s="7" t="s">
        <v>104</v>
      </c>
      <c r="G60" s="7" t="s">
        <v>112</v>
      </c>
      <c r="H60" s="9"/>
      <c r="I60" s="33"/>
      <c r="J60" s="8" t="s">
        <v>113</v>
      </c>
      <c r="K60" s="29"/>
      <c r="L60" s="29"/>
      <c r="M60" s="29"/>
      <c r="N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 s="7" t="str">
        <f>IF(Infra[[#This Row],[railml 2.4 existence]]=TRUE, INDEX(core[Constraints],MATCH(Infra[[#This Row],[Full path]],core[Full path],0)),
IF(Infra[[#This Row],[nor existence]]&lt;&gt;"",INDEX(nor[Constraints],MATCH(Infra[[#This Row],[nor existence]],nor[Full path],0)),""))</f>
        <v>optional</v>
      </c>
      <c r="Q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0" s="7" t="str">
        <f>IF(ISBLANK(Infra[[#This Row],[Attribute]]),"",
IF(Infra[[#This Row],[railml 2.4 existence]]=TRUE, INDEX(core[Excel type],MATCH(Infra[[#This Row],[Full path]],core[Full path],0)),
IF(Infra[[#This Row],[nor existence]]&lt;&gt;"", INDEX(nor[Excel type],MATCH(Infra[[#This Row],[nor existence]],nor[Full path],0)),"")))</f>
        <v>[enum]</v>
      </c>
      <c r="S60" s="7" t="str">
        <f>IF(AND(NOT(ISBLANK(Infra[[#This Row],[Attribute]])),LEFT(Infra[[#This Row],[Value]],1)="[",OR(Infra[[#This Row],[railml 2.4 existence]]=TRUE,Infra[[#This Row],[nor existence]]=TRUE)),IF(Infra[[#This Row],[Value]]=Infra[[#This Row],[type]],"OK","Wrong type"),"")</f>
        <v/>
      </c>
      <c r="T60" s="7" t="str">
        <f>IF(ISBLANK(Infra[[#This Row],[Attribute]]),"",
IF(Infra[[#This Row],[railml 2.4 existence]]=TRUE, INDEX(core[Restriction],MATCH(Infra[[#This Row],[Full path]],core[Full path],0)),
IF(Infra[[#This Row],[nor existence]]&lt;&gt;"", INDEX(nor[Restriction],MATCH(Infra[[#This Row],[nor existence]],nor[Full path],0)),"")))</f>
        <v>"manual", "mechanical", "electro-mechanical", "electrical", "electronic"</v>
      </c>
      <c r="U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1" spans="1:21" ht="45" x14ac:dyDescent="0.25">
      <c r="A61"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infrastructure/controllers/controller/@technologyType</v>
      </c>
      <c r="B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 s="23" t="s">
        <v>72</v>
      </c>
      <c r="E61" s="17" t="s">
        <v>73</v>
      </c>
      <c r="F61" s="7" t="s">
        <v>104</v>
      </c>
      <c r="G61" s="7" t="s">
        <v>114</v>
      </c>
      <c r="H61" s="9"/>
      <c r="I61" s="33"/>
      <c r="J61" s="8" t="s">
        <v>115</v>
      </c>
      <c r="K61" s="29" t="s">
        <v>116</v>
      </c>
      <c r="L61" s="29"/>
      <c r="M61" s="29"/>
      <c r="N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1" s="7" t="str">
        <f>IF(Infra[[#This Row],[railml 2.4 existence]]=TRUE, INDEX(core[Constraints],MATCH(Infra[[#This Row],[Full path]],core[Full path],0)),
IF(Infra[[#This Row],[nor existence]]&lt;&gt;"",INDEX(nor[Constraints],MATCH(Infra[[#This Row],[nor existence]],nor[Full path],0)),""))</f>
        <v>optional</v>
      </c>
      <c r="Q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1" s="7" t="str">
        <f>IF(ISBLANK(Infra[[#This Row],[Attribute]]),"",
IF(Infra[[#This Row],[railml 2.4 existence]]=TRUE, INDEX(core[Excel type],MATCH(Infra[[#This Row],[Full path]],core[Full path],0)),
IF(Infra[[#This Row],[nor existence]]&lt;&gt;"", INDEX(nor[Excel type],MATCH(Infra[[#This Row],[nor existence]],nor[Full path],0)),"")))</f>
        <v>[enum]</v>
      </c>
      <c r="S61" s="7" t="str">
        <f>IF(AND(NOT(ISBLANK(Infra[[#This Row],[Attribute]])),LEFT(Infra[[#This Row],[Value]],1)="[",OR(Infra[[#This Row],[railml 2.4 existence]]=TRUE,Infra[[#This Row],[nor existence]]=TRUE)),IF(Infra[[#This Row],[Value]]=Infra[[#This Row],[type]],"OK","Wrong type"),"")</f>
        <v/>
      </c>
      <c r="T61" s="7" t="str">
        <f>IF(ISBLANK(Infra[[#This Row],[Attribute]]),"",
IF(Infra[[#This Row],[railml 2.4 existence]]=TRUE, INDEX(core[Restriction],MATCH(Infra[[#This Row],[Full path]],core[Full path],0)),
IF(Infra[[#This Row],[nor existence]]&lt;&gt;"", INDEX(nor[Restriction],MATCH(Infra[[#This Row],[nor existence]],nor[Full path],0)),"")))</f>
        <v>"manual", "mechanical", "electro-mechanical", "electrical", "electronic"</v>
      </c>
      <c r="U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2" spans="1:21" ht="30" x14ac:dyDescent="0.25">
      <c r="A62"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infrastructure/controllers/controller/ocpRef</v>
      </c>
      <c r="B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 s="23" t="s">
        <v>117</v>
      </c>
      <c r="E62" s="17" t="s">
        <v>118</v>
      </c>
      <c r="F62" s="7"/>
      <c r="G62" s="9"/>
      <c r="H62" s="9" t="s">
        <v>29</v>
      </c>
      <c r="I62" s="33"/>
      <c r="J62" s="8" t="s">
        <v>119</v>
      </c>
      <c r="K62" s="7"/>
      <c r="L62" s="7"/>
      <c r="M62" s="7"/>
      <c r="N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2" s="7" t="str">
        <f>IF(Infra[[#This Row],[railml 2.4 existence]]=TRUE, INDEX(core[Constraints],MATCH(Infra[[#This Row],[Full path]],core[Full path],0)),
IF(Infra[[#This Row],[nor existence]]&lt;&gt;"",INDEX(nor[Constraints],MATCH(Infra[[#This Row],[nor existence]],nor[Full path],0)),""))</f>
        <v>optional</v>
      </c>
      <c r="Q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2" s="7" t="str">
        <f>IF(ISBLANK(Infra[[#This Row],[Attribute]]),"",
IF(Infra[[#This Row],[railml 2.4 existence]]=TRUE, INDEX(core[Excel type],MATCH(Infra[[#This Row],[Full path]],core[Full path],0)),
IF(Infra[[#This Row],[nor existence]]&lt;&gt;"", INDEX(nor[Excel type],MATCH(Infra[[#This Row],[nor existence]],nor[Full path],0)),"")))</f>
        <v/>
      </c>
      <c r="S62" s="7" t="str">
        <f>IF(AND(NOT(ISBLANK(Infra[[#This Row],[Attribute]])),LEFT(Infra[[#This Row],[Value]],1)="[",OR(Infra[[#This Row],[railml 2.4 existence]]=TRUE,Infra[[#This Row],[nor existence]]=TRUE)),IF(Infra[[#This Row],[Value]]=Infra[[#This Row],[type]],"OK","Wrong type"),"")</f>
        <v/>
      </c>
      <c r="T62" s="7" t="str">
        <f>IF(ISBLANK(Infra[[#This Row],[Attribute]]),"",
IF(Infra[[#This Row],[railml 2.4 existence]]=TRUE, INDEX(core[Restriction],MATCH(Infra[[#This Row],[Full path]],core[Full path],0)),
IF(Infra[[#This Row],[nor existence]]&lt;&gt;"", INDEX(nor[Restriction],MATCH(Infra[[#This Row],[nor existence]],nor[Full path],0)),"")))</f>
        <v/>
      </c>
      <c r="U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 spans="1:21" x14ac:dyDescent="0.25">
      <c r="A63"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infrastructure/controllers/controller/ocpRef/@ref</v>
      </c>
      <c r="B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 s="23" t="s">
        <v>117</v>
      </c>
      <c r="E63" s="17" t="s">
        <v>118</v>
      </c>
      <c r="F63" s="7" t="s">
        <v>120</v>
      </c>
      <c r="G63" s="9" t="s">
        <v>46</v>
      </c>
      <c r="H63" s="13" t="s">
        <v>23</v>
      </c>
      <c r="I63" s="33"/>
      <c r="J63" s="8" t="s">
        <v>121</v>
      </c>
      <c r="K63" s="7"/>
      <c r="L63" s="7"/>
      <c r="M63" s="7"/>
      <c r="N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3" s="7" t="str">
        <f>IF(Infra[[#This Row],[railml 2.4 existence]]=TRUE, INDEX(core[Constraints],MATCH(Infra[[#This Row],[Full path]],core[Full path],0)),
IF(Infra[[#This Row],[nor existence]]&lt;&gt;"",INDEX(nor[Constraints],MATCH(Infra[[#This Row],[nor existence]],nor[Full path],0)),""))</f>
        <v>mandatory</v>
      </c>
      <c r="Q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 s="7" t="str">
        <f>IF(ISBLANK(Infra[[#This Row],[Attribute]]),"",
IF(Infra[[#This Row],[railml 2.4 existence]]=TRUE, INDEX(core[Excel type],MATCH(Infra[[#This Row],[Full path]],core[Full path],0)),
IF(Infra[[#This Row],[nor existence]]&lt;&gt;"", INDEX(nor[Excel type],MATCH(Infra[[#This Row],[nor existence]],nor[Full path],0)),"")))</f>
        <v>[reference]</v>
      </c>
      <c r="S63" s="7" t="str">
        <f>IF(AND(NOT(ISBLANK(Infra[[#This Row],[Attribute]])),LEFT(Infra[[#This Row],[Value]],1)="[",OR(Infra[[#This Row],[railml 2.4 existence]]=TRUE,Infra[[#This Row],[nor existence]]=TRUE)),IF(Infra[[#This Row],[Value]]=Infra[[#This Row],[type]],"OK","Wrong type"),"")</f>
        <v>OK</v>
      </c>
      <c r="T63" s="7" t="str">
        <f>IF(ISBLANK(Infra[[#This Row],[Attribute]]),"",
IF(Infra[[#This Row],[railml 2.4 existence]]=TRUE, INDEX(core[Restriction],MATCH(Infra[[#This Row],[Full path]],core[Full path],0)),
IF(Infra[[#This Row],[nor existence]]&lt;&gt;"", INDEX(nor[Restriction],MATCH(Infra[[#This Row],[nor existence]],nor[Full path],0)),"")))</f>
        <v/>
      </c>
      <c r="U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 spans="1:21" ht="45" x14ac:dyDescent="0.25">
      <c r="A64"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v>
      </c>
      <c r="B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 s="23" t="s">
        <v>117</v>
      </c>
      <c r="E64" s="17" t="s">
        <v>65</v>
      </c>
      <c r="F64" s="7"/>
      <c r="G64" s="9"/>
      <c r="H64" s="13" t="s">
        <v>66</v>
      </c>
      <c r="I64" s="33"/>
      <c r="J64" s="58" t="s">
        <v>67</v>
      </c>
      <c r="K64" s="7"/>
      <c r="L64" s="29"/>
      <c r="M64" s="29"/>
      <c r="N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4" s="7" t="str">
        <f>IF(Infra[[#This Row],[railml 2.4 existence]]=TRUE, INDEX(core[Constraints],MATCH(Infra[[#This Row],[Full path]],core[Full path],0)),
IF(Infra[[#This Row],[nor existence]]&lt;&gt;"",INDEX(nor[Constraints],MATCH(Infra[[#This Row],[nor existence]],nor[Full path],0)),""))</f>
        <v>optional</v>
      </c>
      <c r="Q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4" s="7" t="str">
        <f>IF(ISBLANK(Infra[[#This Row],[Attribute]]),"",
IF(Infra[[#This Row],[railml 2.4 existence]]=TRUE, INDEX(core[Excel type],MATCH(Infra[[#This Row],[Full path]],core[Full path],0)),
IF(Infra[[#This Row],[nor existence]]&lt;&gt;"", INDEX(nor[Excel type],MATCH(Infra[[#This Row],[nor existence]],nor[Full path],0)),"")))</f>
        <v/>
      </c>
      <c r="S64" s="7" t="str">
        <f>IF(AND(NOT(ISBLANK(Infra[[#This Row],[Attribute]])),LEFT(Infra[[#This Row],[Value]],1)="[",OR(Infra[[#This Row],[railml 2.4 existence]]=TRUE,Infra[[#This Row],[nor existence]]=TRUE)),IF(Infra[[#This Row],[Value]]=Infra[[#This Row],[type]],"OK","Wrong type"),"")</f>
        <v/>
      </c>
      <c r="T64" s="7" t="str">
        <f>IF(ISBLANK(Infra[[#This Row],[Attribute]]),"",
IF(Infra[[#This Row],[railml 2.4 existence]]=TRUE, INDEX(core[Restriction],MATCH(Infra[[#This Row],[Full path]],core[Full path],0)),
IF(Infra[[#This Row],[nor existence]]&lt;&gt;"", INDEX(nor[Restriction],MATCH(Infra[[#This Row],[nor existence]],nor[Full path],0)),"")))</f>
        <v/>
      </c>
      <c r="U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5" spans="1:21" x14ac:dyDescent="0.25">
      <c r="A65"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v>
      </c>
      <c r="B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 s="23" t="s">
        <v>122</v>
      </c>
      <c r="E65" s="17" t="s">
        <v>123</v>
      </c>
      <c r="F65" s="7"/>
      <c r="G65" s="9"/>
      <c r="H65" s="13" t="s">
        <v>23</v>
      </c>
      <c r="I65" s="33"/>
      <c r="J65" s="8" t="s">
        <v>74</v>
      </c>
      <c r="K65" s="7"/>
      <c r="L65" s="29"/>
      <c r="M65" s="29"/>
      <c r="N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 s="7" t="str">
        <f>IF(Infra[[#This Row],[railml 2.4 existence]]=TRUE, INDEX(core[Constraints],MATCH(Infra[[#This Row],[Full path]],core[Full path],0)),
IF(Infra[[#This Row],[nor existence]]&lt;&gt;"",INDEX(nor[Constraints],MATCH(Infra[[#This Row],[nor existence]],nor[Full path],0)),""))</f>
        <v>mandatory</v>
      </c>
      <c r="Q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5" s="7" t="str">
        <f>IF(ISBLANK(Infra[[#This Row],[Attribute]]),"",
IF(Infra[[#This Row],[railml 2.4 existence]]=TRUE, INDEX(core[Excel type],MATCH(Infra[[#This Row],[Full path]],core[Full path],0)),
IF(Infra[[#This Row],[nor existence]]&lt;&gt;"", INDEX(nor[Excel type],MATCH(Infra[[#This Row],[nor existence]],nor[Full path],0)),"")))</f>
        <v/>
      </c>
      <c r="S65" s="7" t="str">
        <f>IF(AND(NOT(ISBLANK(Infra[[#This Row],[Attribute]])),LEFT(Infra[[#This Row],[Value]],1)="[",OR(Infra[[#This Row],[railml 2.4 existence]]=TRUE,Infra[[#This Row],[nor existence]]=TRUE)),IF(Infra[[#This Row],[Value]]=Infra[[#This Row],[type]],"OK","Wrong type"),"")</f>
        <v/>
      </c>
      <c r="T65" s="7" t="str">
        <f>IF(ISBLANK(Infra[[#This Row],[Attribute]]),"",
IF(Infra[[#This Row],[railml 2.4 existence]]=TRUE, INDEX(core[Restriction],MATCH(Infra[[#This Row],[Full path]],core[Full path],0)),
IF(Infra[[#This Row],[nor existence]]&lt;&gt;"", INDEX(nor[Restriction],MATCH(Infra[[#This Row],[nor existence]],nor[Full path],0)),"")))</f>
        <v/>
      </c>
      <c r="U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6" spans="1:21" ht="45" x14ac:dyDescent="0.25">
      <c r="A66"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infrastructure/controllers/controller/states/state/@disabled</v>
      </c>
      <c r="B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 s="23" t="s">
        <v>122</v>
      </c>
      <c r="E66" s="49" t="s">
        <v>123</v>
      </c>
      <c r="F66" s="7" t="s">
        <v>124</v>
      </c>
      <c r="G66" s="9" t="s">
        <v>125</v>
      </c>
      <c r="H66" s="9" t="s">
        <v>23</v>
      </c>
      <c r="I66" s="32"/>
      <c r="J66" s="8" t="s">
        <v>126</v>
      </c>
      <c r="K66" s="29"/>
      <c r="L66" s="29"/>
      <c r="M66" s="57"/>
      <c r="N6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 s="7" t="str">
        <f>IF(Infra[[#This Row],[railml 2.4 existence]]=TRUE, INDEX(core[Constraints],MATCH(Infra[[#This Row],[Full path]],core[Full path],0)),
IF(Infra[[#This Row],[nor existence]]&lt;&gt;"",INDEX(nor[Constraints],MATCH(Infra[[#This Row],[nor existence]],nor[Full path],0)),""))</f>
        <v>mandatory</v>
      </c>
      <c r="Q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6" s="7" t="str">
        <f>IF(ISBLANK(Infra[[#This Row],[Attribute]]),"",
IF(Infra[[#This Row],[railml 2.4 existence]]=TRUE, INDEX(core[Excel type],MATCH(Infra[[#This Row],[Full path]],core[Full path],0)),
IF(Infra[[#This Row],[nor existence]]&lt;&gt;"", INDEX(nor[Excel type],MATCH(Infra[[#This Row],[nor existence]],nor[Full path],0)),"")))</f>
        <v>[boolean]</v>
      </c>
      <c r="S66" s="9" t="str">
        <f>IF(AND(NOT(ISBLANK(Infra[[#This Row],[Attribute]])),LEFT(Infra[[#This Row],[Value]],1)="[",OR(Infra[[#This Row],[railml 2.4 existence]]=TRUE,Infra[[#This Row],[nor existence]]=TRUE)),IF(Infra[[#This Row],[Value]]=Infra[[#This Row],[type]],"OK","Wrong type"),"")</f>
        <v>OK</v>
      </c>
      <c r="T66" s="7" t="str">
        <f>IF(ISBLANK(Infra[[#This Row],[Attribute]]),"",
IF(Infra[[#This Row],[railml 2.4 existence]]=TRUE, INDEX(core[Restriction],MATCH(Infra[[#This Row],[Full path]],core[Full path],0)),
IF(Infra[[#This Row],[nor existence]]&lt;&gt;"", INDEX(nor[Restriction],MATCH(Infra[[#This Row],[nor existence]],nor[Full path],0)),"")))</f>
        <v/>
      </c>
      <c r="U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 spans="1:21" ht="30" x14ac:dyDescent="0.25">
      <c r="A67"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infrastructure/controllers/controller/states/state/@nor:change</v>
      </c>
      <c r="B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 s="23" t="s">
        <v>122</v>
      </c>
      <c r="E67" s="49" t="s">
        <v>123</v>
      </c>
      <c r="F67" s="7" t="s">
        <v>36</v>
      </c>
      <c r="G67" s="9" t="s">
        <v>37</v>
      </c>
      <c r="H67" s="9" t="s">
        <v>29</v>
      </c>
      <c r="I67" s="32"/>
      <c r="J67" s="1" t="s">
        <v>38</v>
      </c>
      <c r="K67" s="29"/>
      <c r="L67" s="29"/>
      <c r="M67" s="57"/>
      <c r="N6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7" s="7" t="str">
        <f>IF(Infra[[#This Row],[railml 2.4 existence]]=TRUE, INDEX(core[Constraints],MATCH(Infra[[#This Row],[Full path]],core[Full path],0)),
IF(Infra[[#This Row],[nor existence]]&lt;&gt;"",INDEX(nor[Constraints],MATCH(Infra[[#This Row],[nor existence]],nor[Full path],0)),""))</f>
        <v>optional</v>
      </c>
      <c r="Q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7" s="7" t="str">
        <f>IF(ISBLANK(Infra[[#This Row],[Attribute]]),"",
IF(Infra[[#This Row],[railml 2.4 existence]]=TRUE, INDEX(core[Excel type],MATCH(Infra[[#This Row],[Full path]],core[Full path],0)),
IF(Infra[[#This Row],[nor existence]]&lt;&gt;"", INDEX(nor[Excel type],MATCH(Infra[[#This Row],[nor existence]],nor[Full path],0)),"")))</f>
        <v>[enum]</v>
      </c>
      <c r="S67" s="9" t="str">
        <f>IF(AND(NOT(ISBLANK(Infra[[#This Row],[Attribute]])),LEFT(Infra[[#This Row],[Value]],1)="[",OR(Infra[[#This Row],[railml 2.4 existence]]=TRUE,Infra[[#This Row],[nor existence]]=TRUE)),IF(Infra[[#This Row],[Value]]=Infra[[#This Row],[type]],"OK","Wrong type"),"")</f>
        <v/>
      </c>
      <c r="T67" s="7" t="str">
        <f>IF(ISBLANK(Infra[[#This Row],[Attribute]]),"",
IF(Infra[[#This Row],[railml 2.4 existence]]=TRUE, INDEX(core[Restriction],MATCH(Infra[[#This Row],[Full path]],core[Full path],0)),
IF(Infra[[#This Row],[nor existence]]&lt;&gt;"", INDEX(nor[Restriction],MATCH(Infra[[#This Row],[nor existence]],nor[Full path],0)),"")))</f>
        <v>"new", "modified", "removed"</v>
      </c>
      <c r="U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 spans="1:21" ht="30" x14ac:dyDescent="0.25">
      <c r="A68"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infrastructure/controllers/controller/states/state/@nor:change</v>
      </c>
      <c r="B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 s="23" t="s">
        <v>122</v>
      </c>
      <c r="E68" s="49" t="s">
        <v>123</v>
      </c>
      <c r="F68" s="7" t="s">
        <v>36</v>
      </c>
      <c r="G68" s="9" t="s">
        <v>39</v>
      </c>
      <c r="H68" s="9"/>
      <c r="I68" s="32"/>
      <c r="J68" s="1" t="s">
        <v>40</v>
      </c>
      <c r="K68" s="29"/>
      <c r="L68" s="29"/>
      <c r="M68" s="57"/>
      <c r="N6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8" s="7" t="str">
        <f>IF(Infra[[#This Row],[railml 2.4 existence]]=TRUE, INDEX(core[Constraints],MATCH(Infra[[#This Row],[Full path]],core[Full path],0)),
IF(Infra[[#This Row],[nor existence]]&lt;&gt;"",INDEX(nor[Constraints],MATCH(Infra[[#This Row],[nor existence]],nor[Full path],0)),""))</f>
        <v>optional</v>
      </c>
      <c r="Q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8" s="7" t="str">
        <f>IF(ISBLANK(Infra[[#This Row],[Attribute]]),"",
IF(Infra[[#This Row],[railml 2.4 existence]]=TRUE, INDEX(core[Excel type],MATCH(Infra[[#This Row],[Full path]],core[Full path],0)),
IF(Infra[[#This Row],[nor existence]]&lt;&gt;"", INDEX(nor[Excel type],MATCH(Infra[[#This Row],[nor existence]],nor[Full path],0)),"")))</f>
        <v>[enum]</v>
      </c>
      <c r="S68" s="9" t="str">
        <f>IF(AND(NOT(ISBLANK(Infra[[#This Row],[Attribute]])),LEFT(Infra[[#This Row],[Value]],1)="[",OR(Infra[[#This Row],[railml 2.4 existence]]=TRUE,Infra[[#This Row],[nor existence]]=TRUE)),IF(Infra[[#This Row],[Value]]=Infra[[#This Row],[type]],"OK","Wrong type"),"")</f>
        <v/>
      </c>
      <c r="T68" s="7" t="str">
        <f>IF(ISBLANK(Infra[[#This Row],[Attribute]]),"",
IF(Infra[[#This Row],[railml 2.4 existence]]=TRUE, INDEX(core[Restriction],MATCH(Infra[[#This Row],[Full path]],core[Full path],0)),
IF(Infra[[#This Row],[nor existence]]&lt;&gt;"", INDEX(nor[Restriction],MATCH(Infra[[#This Row],[nor existence]],nor[Full path],0)),"")))</f>
        <v>"new", "modified", "removed"</v>
      </c>
      <c r="U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9" spans="1:21" ht="30" x14ac:dyDescent="0.25">
      <c r="A69"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infrastructure/controllers/controller/states/state/@nor:change</v>
      </c>
      <c r="B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 s="23" t="s">
        <v>122</v>
      </c>
      <c r="E69" s="49" t="s">
        <v>123</v>
      </c>
      <c r="F69" s="7" t="s">
        <v>36</v>
      </c>
      <c r="G69" s="9" t="s">
        <v>41</v>
      </c>
      <c r="H69" s="9"/>
      <c r="I69" s="32"/>
      <c r="J69" s="1" t="s">
        <v>42</v>
      </c>
      <c r="K69" s="29"/>
      <c r="L69" s="29"/>
      <c r="M69" s="57"/>
      <c r="N6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9" s="7" t="str">
        <f>IF(Infra[[#This Row],[railml 2.4 existence]]=TRUE, INDEX(core[Constraints],MATCH(Infra[[#This Row],[Full path]],core[Full path],0)),
IF(Infra[[#This Row],[nor existence]]&lt;&gt;"",INDEX(nor[Constraints],MATCH(Infra[[#This Row],[nor existence]],nor[Full path],0)),""))</f>
        <v>optional</v>
      </c>
      <c r="Q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 s="7" t="str">
        <f>IF(ISBLANK(Infra[[#This Row],[Attribute]]),"",
IF(Infra[[#This Row],[railml 2.4 existence]]=TRUE, INDEX(core[Excel type],MATCH(Infra[[#This Row],[Full path]],core[Full path],0)),
IF(Infra[[#This Row],[nor existence]]&lt;&gt;"", INDEX(nor[Excel type],MATCH(Infra[[#This Row],[nor existence]],nor[Full path],0)),"")))</f>
        <v>[enum]</v>
      </c>
      <c r="S69" s="9" t="str">
        <f>IF(AND(NOT(ISBLANK(Infra[[#This Row],[Attribute]])),LEFT(Infra[[#This Row],[Value]],1)="[",OR(Infra[[#This Row],[railml 2.4 existence]]=TRUE,Infra[[#This Row],[nor existence]]=TRUE)),IF(Infra[[#This Row],[Value]]=Infra[[#This Row],[type]],"OK","Wrong type"),"")</f>
        <v/>
      </c>
      <c r="T69" s="7" t="str">
        <f>IF(ISBLANK(Infra[[#This Row],[Attribute]]),"",
IF(Infra[[#This Row],[railml 2.4 existence]]=TRUE, INDEX(core[Restriction],MATCH(Infra[[#This Row],[Full path]],core[Full path],0)),
IF(Infra[[#This Row],[nor existence]]&lt;&gt;"", INDEX(nor[Restriction],MATCH(Infra[[#This Row],[nor existence]],nor[Full path],0)),"")))</f>
        <v>"new", "modified", "removed"</v>
      </c>
      <c r="U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0" spans="1:21" x14ac:dyDescent="0.25">
      <c r="A70"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infrastructure/controllers/controller/states/state/@nor:change</v>
      </c>
      <c r="B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 s="23" t="s">
        <v>122</v>
      </c>
      <c r="E70" s="49" t="s">
        <v>123</v>
      </c>
      <c r="F70" s="7" t="s">
        <v>36</v>
      </c>
      <c r="G70" s="9" t="s">
        <v>43</v>
      </c>
      <c r="H70" s="9"/>
      <c r="I70" s="32"/>
      <c r="J70" s="1" t="s">
        <v>44</v>
      </c>
      <c r="K70" s="29"/>
      <c r="L70" s="29"/>
      <c r="M70" s="57"/>
      <c r="N7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70" s="7" t="str">
        <f>IF(Infra[[#This Row],[railml 2.4 existence]]=TRUE, INDEX(core[Constraints],MATCH(Infra[[#This Row],[Full path]],core[Full path],0)),
IF(Infra[[#This Row],[nor existence]]&lt;&gt;"",INDEX(nor[Constraints],MATCH(Infra[[#This Row],[nor existence]],nor[Full path],0)),""))</f>
        <v>optional</v>
      </c>
      <c r="Q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 s="7" t="str">
        <f>IF(ISBLANK(Infra[[#This Row],[Attribute]]),"",
IF(Infra[[#This Row],[railml 2.4 existence]]=TRUE, INDEX(core[Excel type],MATCH(Infra[[#This Row],[Full path]],core[Full path],0)),
IF(Infra[[#This Row],[nor existence]]&lt;&gt;"", INDEX(nor[Excel type],MATCH(Infra[[#This Row],[nor existence]],nor[Full path],0)),"")))</f>
        <v>[enum]</v>
      </c>
      <c r="S70" s="9" t="str">
        <f>IF(AND(NOT(ISBLANK(Infra[[#This Row],[Attribute]])),LEFT(Infra[[#This Row],[Value]],1)="[",OR(Infra[[#This Row],[railml 2.4 existence]]=TRUE,Infra[[#This Row],[nor existence]]=TRUE)),IF(Infra[[#This Row],[Value]]=Infra[[#This Row],[type]],"OK","Wrong type"),"")</f>
        <v/>
      </c>
      <c r="T70" s="7" t="str">
        <f>IF(ISBLANK(Infra[[#This Row],[Attribute]]),"",
IF(Infra[[#This Row],[railml 2.4 existence]]=TRUE, INDEX(core[Restriction],MATCH(Infra[[#This Row],[Full path]],core[Full path],0)),
IF(Infra[[#This Row],[nor existence]]&lt;&gt;"", INDEX(nor[Restriction],MATCH(Infra[[#This Row],[nor existence]],nor[Full path],0)),"")))</f>
        <v>"new", "modified", "removed"</v>
      </c>
      <c r="U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1" spans="1:21" x14ac:dyDescent="0.25">
      <c r="A71"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infrastructure/controllers/controller/states/state/@nor:endDate</v>
      </c>
      <c r="B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 s="23" t="s">
        <v>122</v>
      </c>
      <c r="E71" s="49" t="s">
        <v>123</v>
      </c>
      <c r="F71" s="7" t="s">
        <v>127</v>
      </c>
      <c r="G71" s="9" t="s">
        <v>128</v>
      </c>
      <c r="H71" s="9" t="s">
        <v>29</v>
      </c>
      <c r="I71" s="32"/>
      <c r="J71" s="1" t="s">
        <v>129</v>
      </c>
      <c r="K71" s="29"/>
      <c r="L71" s="29"/>
      <c r="M71" s="57"/>
      <c r="N7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71" s="7" t="str">
        <f>IF(Infra[[#This Row],[railml 2.4 existence]]=TRUE, INDEX(core[Constraints],MATCH(Infra[[#This Row],[Full path]],core[Full path],0)),
IF(Infra[[#This Row],[nor existence]]&lt;&gt;"",INDEX(nor[Constraints],MATCH(Infra[[#This Row],[nor existence]],nor[Full path],0)),""))</f>
        <v>optional</v>
      </c>
      <c r="Q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1" s="7" t="str">
        <f>IF(ISBLANK(Infra[[#This Row],[Attribute]]),"",
IF(Infra[[#This Row],[railml 2.4 existence]]=TRUE, INDEX(core[Excel type],MATCH(Infra[[#This Row],[Full path]],core[Full path],0)),
IF(Infra[[#This Row],[nor existence]]&lt;&gt;"", INDEX(nor[Excel type],MATCH(Infra[[#This Row],[nor existence]],nor[Full path],0)),"")))</f>
        <v>[date]</v>
      </c>
      <c r="S71" s="9" t="str">
        <f>IF(AND(NOT(ISBLANK(Infra[[#This Row],[Attribute]])),LEFT(Infra[[#This Row],[Value]],1)="[",OR(Infra[[#This Row],[railml 2.4 existence]]=TRUE,Infra[[#This Row],[nor existence]]=TRUE)),IF(Infra[[#This Row],[Value]]=Infra[[#This Row],[type]],"OK","Wrong type"),"")</f>
        <v/>
      </c>
      <c r="T71" s="7" t="str">
        <f>IF(ISBLANK(Infra[[#This Row],[Attribute]]),"",
IF(Infra[[#This Row],[railml 2.4 existence]]=TRUE, INDEX(core[Restriction],MATCH(Infra[[#This Row],[Full path]],core[Full path],0)),
IF(Infra[[#This Row],[nor existence]]&lt;&gt;"", INDEX(nor[Restriction],MATCH(Infra[[#This Row],[nor existence]],nor[Full path],0)),"")))</f>
        <v/>
      </c>
      <c r="U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2" spans="1:21" x14ac:dyDescent="0.25">
      <c r="A72"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infrastructure/controllers/controller/states/state/@nor:projectRef</v>
      </c>
      <c r="B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 s="23" t="s">
        <v>122</v>
      </c>
      <c r="E72" s="49" t="s">
        <v>123</v>
      </c>
      <c r="F72" s="7" t="s">
        <v>130</v>
      </c>
      <c r="G72" s="9" t="s">
        <v>46</v>
      </c>
      <c r="H72" s="9" t="s">
        <v>29</v>
      </c>
      <c r="I72" s="32"/>
      <c r="J72" s="1" t="s">
        <v>131</v>
      </c>
      <c r="K72" s="29"/>
      <c r="L72" s="29"/>
      <c r="M72" s="57"/>
      <c r="N7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72" s="7" t="str">
        <f>IF(Infra[[#This Row],[railml 2.4 existence]]=TRUE, INDEX(core[Constraints],MATCH(Infra[[#This Row],[Full path]],core[Full path],0)),
IF(Infra[[#This Row],[nor existence]]&lt;&gt;"",INDEX(nor[Constraints],MATCH(Infra[[#This Row],[nor existence]],nor[Full path],0)),""))</f>
        <v>optional</v>
      </c>
      <c r="Q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2" s="7" t="str">
        <f>IF(ISBLANK(Infra[[#This Row],[Attribute]]),"",
IF(Infra[[#This Row],[railml 2.4 existence]]=TRUE, INDEX(core[Excel type],MATCH(Infra[[#This Row],[Full path]],core[Full path],0)),
IF(Infra[[#This Row],[nor existence]]&lt;&gt;"", INDEX(nor[Excel type],MATCH(Infra[[#This Row],[nor existence]],nor[Full path],0)),"")))</f>
        <v>[reference]</v>
      </c>
      <c r="S72" s="9" t="str">
        <f>IF(AND(NOT(ISBLANK(Infra[[#This Row],[Attribute]])),LEFT(Infra[[#This Row],[Value]],1)="[",OR(Infra[[#This Row],[railml 2.4 existence]]=TRUE,Infra[[#This Row],[nor existence]]=TRUE)),IF(Infra[[#This Row],[Value]]=Infra[[#This Row],[type]],"OK","Wrong type"),"")</f>
        <v/>
      </c>
      <c r="T72" s="7" t="str">
        <f>IF(ISBLANK(Infra[[#This Row],[Attribute]]),"",
IF(Infra[[#This Row],[railml 2.4 existence]]=TRUE, INDEX(core[Restriction],MATCH(Infra[[#This Row],[Full path]],core[Full path],0)),
IF(Infra[[#This Row],[nor existence]]&lt;&gt;"", INDEX(nor[Restriction],MATCH(Infra[[#This Row],[nor existence]],nor[Full path],0)),"")))</f>
        <v/>
      </c>
      <c r="U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3" spans="1:21" x14ac:dyDescent="0.25">
      <c r="A73"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infrastructure/controllers/controller/states/state/@nor:ruleRef</v>
      </c>
      <c r="B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 s="23" t="s">
        <v>122</v>
      </c>
      <c r="E73" s="49" t="s">
        <v>123</v>
      </c>
      <c r="F73" s="7" t="s">
        <v>45</v>
      </c>
      <c r="G73" s="9" t="s">
        <v>46</v>
      </c>
      <c r="H73" s="9" t="s">
        <v>29</v>
      </c>
      <c r="I73" s="33"/>
      <c r="J73" s="8" t="s">
        <v>47</v>
      </c>
      <c r="K73" s="29"/>
      <c r="L73" s="29"/>
      <c r="M73" s="57"/>
      <c r="N7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73" s="7" t="str">
        <f>IF(Infra[[#This Row],[railml 2.4 existence]]=TRUE, INDEX(core[Constraints],MATCH(Infra[[#This Row],[Full path]],core[Full path],0)),
IF(Infra[[#This Row],[nor existence]]&lt;&gt;"",INDEX(nor[Constraints],MATCH(Infra[[#This Row],[nor existence]],nor[Full path],0)),""))</f>
        <v>optional</v>
      </c>
      <c r="Q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3" s="7" t="str">
        <f>IF(ISBLANK(Infra[[#This Row],[Attribute]]),"",
IF(Infra[[#This Row],[railml 2.4 existence]]=TRUE, INDEX(core[Excel type],MATCH(Infra[[#This Row],[Full path]],core[Full path],0)),
IF(Infra[[#This Row],[nor existence]]&lt;&gt;"", INDEX(nor[Excel type],MATCH(Infra[[#This Row],[nor existence]],nor[Full path],0)),"")))</f>
        <v>[reference]</v>
      </c>
      <c r="S73" s="9" t="str">
        <f>IF(AND(NOT(ISBLANK(Infra[[#This Row],[Attribute]])),LEFT(Infra[[#This Row],[Value]],1)="[",OR(Infra[[#This Row],[railml 2.4 existence]]=TRUE,Infra[[#This Row],[nor existence]]=TRUE)),IF(Infra[[#This Row],[Value]]=Infra[[#This Row],[type]],"OK","Wrong type"),"")</f>
        <v/>
      </c>
      <c r="T73" s="7" t="str">
        <f>IF(ISBLANK(Infra[[#This Row],[Attribute]]),"",
IF(Infra[[#This Row],[railml 2.4 existence]]=TRUE, INDEX(core[Restriction],MATCH(Infra[[#This Row],[Full path]],core[Full path],0)),
IF(Infra[[#This Row],[nor existence]]&lt;&gt;"", INDEX(nor[Restriction],MATCH(Infra[[#This Row],[nor existence]],nor[Full path],0)),"")))</f>
        <v/>
      </c>
      <c r="U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4" spans="1:21" x14ac:dyDescent="0.25">
      <c r="A74"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infrastructure/controllers/controller/states/state/@nor:startDate</v>
      </c>
      <c r="B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 s="23" t="s">
        <v>122</v>
      </c>
      <c r="E74" s="49" t="s">
        <v>123</v>
      </c>
      <c r="F74" s="7" t="s">
        <v>132</v>
      </c>
      <c r="G74" s="9" t="s">
        <v>128</v>
      </c>
      <c r="H74" s="9" t="s">
        <v>29</v>
      </c>
      <c r="I74" s="32"/>
      <c r="J74" s="1" t="s">
        <v>129</v>
      </c>
      <c r="K74" s="29"/>
      <c r="L74" s="29"/>
      <c r="M74" s="57"/>
      <c r="N7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74" s="7" t="str">
        <f>IF(Infra[[#This Row],[railml 2.4 existence]]=TRUE, INDEX(core[Constraints],MATCH(Infra[[#This Row],[Full path]],core[Full path],0)),
IF(Infra[[#This Row],[nor existence]]&lt;&gt;"",INDEX(nor[Constraints],MATCH(Infra[[#This Row],[nor existence]],nor[Full path],0)),""))</f>
        <v>optional</v>
      </c>
      <c r="Q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4" s="7" t="str">
        <f>IF(ISBLANK(Infra[[#This Row],[Attribute]]),"",
IF(Infra[[#This Row],[railml 2.4 existence]]=TRUE, INDEX(core[Excel type],MATCH(Infra[[#This Row],[Full path]],core[Full path],0)),
IF(Infra[[#This Row],[nor existence]]&lt;&gt;"", INDEX(nor[Excel type],MATCH(Infra[[#This Row],[nor existence]],nor[Full path],0)),"")))</f>
        <v>[date]</v>
      </c>
      <c r="S74" s="9" t="str">
        <f>IF(AND(NOT(ISBLANK(Infra[[#This Row],[Attribute]])),LEFT(Infra[[#This Row],[Value]],1)="[",OR(Infra[[#This Row],[railml 2.4 existence]]=TRUE,Infra[[#This Row],[nor existence]]=TRUE)),IF(Infra[[#This Row],[Value]]=Infra[[#This Row],[type]],"OK","Wrong type"),"")</f>
        <v/>
      </c>
      <c r="T74" s="7" t="str">
        <f>IF(ISBLANK(Infra[[#This Row],[Attribute]]),"",
IF(Infra[[#This Row],[railml 2.4 existence]]=TRUE, INDEX(core[Restriction],MATCH(Infra[[#This Row],[Full path]],core[Full path],0)),
IF(Infra[[#This Row],[nor existence]]&lt;&gt;"", INDEX(nor[Restriction],MATCH(Infra[[#This Row],[nor existence]],nor[Full path],0)),"")))</f>
        <v/>
      </c>
      <c r="U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5" spans="1:21" x14ac:dyDescent="0.25">
      <c r="A75"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infrastructure/controllers/controller/states/state/@operatingPeriodRef</v>
      </c>
      <c r="B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 s="23" t="s">
        <v>122</v>
      </c>
      <c r="E75" s="49" t="s">
        <v>123</v>
      </c>
      <c r="F75" s="7" t="s">
        <v>133</v>
      </c>
      <c r="G75" s="9" t="s">
        <v>46</v>
      </c>
      <c r="H75" s="9" t="s">
        <v>29</v>
      </c>
      <c r="I75" s="32"/>
      <c r="J75" s="1" t="s">
        <v>134</v>
      </c>
      <c r="K75" s="29"/>
      <c r="L75" s="29"/>
      <c r="M75" s="57"/>
      <c r="N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 s="7" t="str">
        <f>IF(Infra[[#This Row],[railml 2.4 existence]]=TRUE, INDEX(core[Constraints],MATCH(Infra[[#This Row],[Full path]],core[Full path],0)),
IF(Infra[[#This Row],[nor existence]]&lt;&gt;"",INDEX(nor[Constraints],MATCH(Infra[[#This Row],[nor existence]],nor[Full path],0)),""))</f>
        <v>optional</v>
      </c>
      <c r="Q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5" s="7" t="str">
        <f>IF(ISBLANK(Infra[[#This Row],[Attribute]]),"",
IF(Infra[[#This Row],[railml 2.4 existence]]=TRUE, INDEX(core[Excel type],MATCH(Infra[[#This Row],[Full path]],core[Full path],0)),
IF(Infra[[#This Row],[nor existence]]&lt;&gt;"", INDEX(nor[Excel type],MATCH(Infra[[#This Row],[nor existence]],nor[Full path],0)),"")))</f>
        <v>[reference]</v>
      </c>
      <c r="S75" s="9" t="str">
        <f>IF(AND(NOT(ISBLANK(Infra[[#This Row],[Attribute]])),LEFT(Infra[[#This Row],[Value]],1)="[",OR(Infra[[#This Row],[railml 2.4 existence]]=TRUE,Infra[[#This Row],[nor existence]]=TRUE)),IF(Infra[[#This Row],[Value]]=Infra[[#This Row],[type]],"OK","Wrong type"),"")</f>
        <v>OK</v>
      </c>
      <c r="T75" s="7" t="str">
        <f>IF(ISBLANK(Infra[[#This Row],[Attribute]]),"",
IF(Infra[[#This Row],[railml 2.4 existence]]=TRUE, INDEX(core[Restriction],MATCH(Infra[[#This Row],[Full path]],core[Full path],0)),
IF(Infra[[#This Row],[nor existence]]&lt;&gt;"", INDEX(nor[Restriction],MATCH(Infra[[#This Row],[nor existence]],nor[Full path],0)),"")))</f>
        <v/>
      </c>
      <c r="U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6" spans="1:21" x14ac:dyDescent="0.25">
      <c r="A76"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infrastructure/controllers/controller/states/state/@status</v>
      </c>
      <c r="B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 s="23" t="s">
        <v>122</v>
      </c>
      <c r="E76" s="49" t="s">
        <v>123</v>
      </c>
      <c r="F76" s="7" t="s">
        <v>135</v>
      </c>
      <c r="G76" s="9" t="s">
        <v>37</v>
      </c>
      <c r="H76" s="9" t="s">
        <v>29</v>
      </c>
      <c r="I76" s="32"/>
      <c r="K76" s="29"/>
      <c r="L76" s="29"/>
      <c r="M76" s="57"/>
      <c r="N7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 s="7" t="str">
        <f>IF(Infra[[#This Row],[railml 2.4 existence]]=TRUE, INDEX(core[Constraints],MATCH(Infra[[#This Row],[Full path]],core[Full path],0)),
IF(Infra[[#This Row],[nor existence]]&lt;&gt;"",INDEX(nor[Constraints],MATCH(Infra[[#This Row],[nor existence]],nor[Full path],0)),""))</f>
        <v>optional</v>
      </c>
      <c r="Q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6" s="7" t="str">
        <f>IF(ISBLANK(Infra[[#This Row],[Attribute]]),"",
IF(Infra[[#This Row],[railml 2.4 existence]]=TRUE, INDEX(core[Excel type],MATCH(Infra[[#This Row],[Full path]],core[Full path],0)),
IF(Infra[[#This Row],[nor existence]]&lt;&gt;"", INDEX(nor[Excel type],MATCH(Infra[[#This Row],[nor existence]],nor[Full path],0)),"")))</f>
        <v>[enum]</v>
      </c>
      <c r="S76" s="9" t="str">
        <f>IF(AND(NOT(ISBLANK(Infra[[#This Row],[Attribute]])),LEFT(Infra[[#This Row],[Value]],1)="[",OR(Infra[[#This Row],[railml 2.4 existence]]=TRUE,Infra[[#This Row],[nor existence]]=TRUE)),IF(Infra[[#This Row],[Value]]=Infra[[#This Row],[type]],"OK","Wrong type"),"")</f>
        <v>OK</v>
      </c>
      <c r="T7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7" spans="1:21" x14ac:dyDescent="0.25">
      <c r="A77"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infrastructure/controllers/controller/states/state/@status</v>
      </c>
      <c r="B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 s="23" t="s">
        <v>122</v>
      </c>
      <c r="E77" s="49" t="s">
        <v>123</v>
      </c>
      <c r="F77" s="7" t="s">
        <v>135</v>
      </c>
      <c r="G77" s="9" t="s">
        <v>136</v>
      </c>
      <c r="H77" s="9"/>
      <c r="I77" s="32"/>
      <c r="K77" s="29"/>
      <c r="L77" s="29"/>
      <c r="M77" s="57"/>
      <c r="N7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 s="7" t="str">
        <f>IF(Infra[[#This Row],[railml 2.4 existence]]=TRUE, INDEX(core[Constraints],MATCH(Infra[[#This Row],[Full path]],core[Full path],0)),
IF(Infra[[#This Row],[nor existence]]&lt;&gt;"",INDEX(nor[Constraints],MATCH(Infra[[#This Row],[nor existence]],nor[Full path],0)),""))</f>
        <v>optional</v>
      </c>
      <c r="Q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 s="7" t="str">
        <f>IF(ISBLANK(Infra[[#This Row],[Attribute]]),"",
IF(Infra[[#This Row],[railml 2.4 existence]]=TRUE, INDEX(core[Excel type],MATCH(Infra[[#This Row],[Full path]],core[Full path],0)),
IF(Infra[[#This Row],[nor existence]]&lt;&gt;"", INDEX(nor[Excel type],MATCH(Infra[[#This Row],[nor existence]],nor[Full path],0)),"")))</f>
        <v>[enum]</v>
      </c>
      <c r="S77" s="9" t="str">
        <f>IF(AND(NOT(ISBLANK(Infra[[#This Row],[Attribute]])),LEFT(Infra[[#This Row],[Value]],1)="[",OR(Infra[[#This Row],[railml 2.4 existence]]=TRUE,Infra[[#This Row],[nor existence]]=TRUE)),IF(Infra[[#This Row],[Value]]=Infra[[#This Row],[type]],"OK","Wrong type"),"")</f>
        <v/>
      </c>
      <c r="T7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 spans="1:21" ht="105" x14ac:dyDescent="0.25">
      <c r="A78"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infrastructure/controllers/controller/states/state/@status</v>
      </c>
      <c r="B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 s="23" t="s">
        <v>122</v>
      </c>
      <c r="E78" s="49" t="s">
        <v>123</v>
      </c>
      <c r="F78" s="7" t="s">
        <v>135</v>
      </c>
      <c r="G78" s="9" t="s">
        <v>137</v>
      </c>
      <c r="H78" s="9"/>
      <c r="I78" s="32"/>
      <c r="J78" s="1" t="s">
        <v>138</v>
      </c>
      <c r="K78" s="29"/>
      <c r="L78" s="29"/>
      <c r="M78" s="57"/>
      <c r="N7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 s="7" t="str">
        <f>IF(Infra[[#This Row],[railml 2.4 existence]]=TRUE, INDEX(core[Constraints],MATCH(Infra[[#This Row],[Full path]],core[Full path],0)),
IF(Infra[[#This Row],[nor existence]]&lt;&gt;"",INDEX(nor[Constraints],MATCH(Infra[[#This Row],[nor existence]],nor[Full path],0)),""))</f>
        <v>optional</v>
      </c>
      <c r="Q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 s="7" t="str">
        <f>IF(ISBLANK(Infra[[#This Row],[Attribute]]),"",
IF(Infra[[#This Row],[railml 2.4 existence]]=TRUE, INDEX(core[Excel type],MATCH(Infra[[#This Row],[Full path]],core[Full path],0)),
IF(Infra[[#This Row],[nor existence]]&lt;&gt;"", INDEX(nor[Excel type],MATCH(Infra[[#This Row],[nor existence]],nor[Full path],0)),"")))</f>
        <v>[enum]</v>
      </c>
      <c r="S78" s="9" t="str">
        <f>IF(AND(NOT(ISBLANK(Infra[[#This Row],[Attribute]])),LEFT(Infra[[#This Row],[Value]],1)="[",OR(Infra[[#This Row],[railml 2.4 existence]]=TRUE,Infra[[#This Row],[nor existence]]=TRUE)),IF(Infra[[#This Row],[Value]]=Infra[[#This Row],[type]],"OK","Wrong type"),"")</f>
        <v/>
      </c>
      <c r="T7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 spans="1:21" ht="30" x14ac:dyDescent="0.25">
      <c r="A79"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infrastructure/controllers/controller/states/state/@status</v>
      </c>
      <c r="B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 s="23" t="s">
        <v>122</v>
      </c>
      <c r="E79" s="49" t="s">
        <v>123</v>
      </c>
      <c r="F79" s="7" t="s">
        <v>135</v>
      </c>
      <c r="G79" s="9" t="s">
        <v>139</v>
      </c>
      <c r="H79" s="9"/>
      <c r="I79" s="32"/>
      <c r="J79" s="1" t="s">
        <v>140</v>
      </c>
      <c r="K79" s="29"/>
      <c r="L79" s="29"/>
      <c r="M79" s="57"/>
      <c r="N7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 s="7" t="str">
        <f>IF(Infra[[#This Row],[railml 2.4 existence]]=TRUE, INDEX(core[Constraints],MATCH(Infra[[#This Row],[Full path]],core[Full path],0)),
IF(Infra[[#This Row],[nor existence]]&lt;&gt;"",INDEX(nor[Constraints],MATCH(Infra[[#This Row],[nor existence]],nor[Full path],0)),""))</f>
        <v>optional</v>
      </c>
      <c r="Q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 s="7" t="str">
        <f>IF(ISBLANK(Infra[[#This Row],[Attribute]]),"",
IF(Infra[[#This Row],[railml 2.4 existence]]=TRUE, INDEX(core[Excel type],MATCH(Infra[[#This Row],[Full path]],core[Full path],0)),
IF(Infra[[#This Row],[nor existence]]&lt;&gt;"", INDEX(nor[Excel type],MATCH(Infra[[#This Row],[nor existence]],nor[Full path],0)),"")))</f>
        <v>[enum]</v>
      </c>
      <c r="S79" s="9" t="str">
        <f>IF(AND(NOT(ISBLANK(Infra[[#This Row],[Attribute]])),LEFT(Infra[[#This Row],[Value]],1)="[",OR(Infra[[#This Row],[railml 2.4 existence]]=TRUE,Infra[[#This Row],[nor existence]]=TRUE)),IF(Infra[[#This Row],[Value]]=Infra[[#This Row],[type]],"OK","Wrong type"),"")</f>
        <v/>
      </c>
      <c r="T7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0" spans="1:21" ht="75" x14ac:dyDescent="0.25">
      <c r="A80"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infrastructure/controllers/controller/states/state/@status</v>
      </c>
      <c r="B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 s="23" t="s">
        <v>122</v>
      </c>
      <c r="E80" s="49" t="s">
        <v>123</v>
      </c>
      <c r="F80" s="7" t="s">
        <v>135</v>
      </c>
      <c r="G80" s="9" t="s">
        <v>124</v>
      </c>
      <c r="H80" s="9"/>
      <c r="I80" s="32"/>
      <c r="J80" s="1" t="s">
        <v>141</v>
      </c>
      <c r="K80" s="29"/>
      <c r="L80" s="29"/>
      <c r="M80" s="57"/>
      <c r="N8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0" s="7" t="str">
        <f>IF(Infra[[#This Row],[railml 2.4 existence]]=TRUE, INDEX(core[Constraints],MATCH(Infra[[#This Row],[Full path]],core[Full path],0)),
IF(Infra[[#This Row],[nor existence]]&lt;&gt;"",INDEX(nor[Constraints],MATCH(Infra[[#This Row],[nor existence]],nor[Full path],0)),""))</f>
        <v>optional</v>
      </c>
      <c r="Q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0" s="7" t="str">
        <f>IF(ISBLANK(Infra[[#This Row],[Attribute]]),"",
IF(Infra[[#This Row],[railml 2.4 existence]]=TRUE, INDEX(core[Excel type],MATCH(Infra[[#This Row],[Full path]],core[Full path],0)),
IF(Infra[[#This Row],[nor existence]]&lt;&gt;"", INDEX(nor[Excel type],MATCH(Infra[[#This Row],[nor existence]],nor[Full path],0)),"")))</f>
        <v>[enum]</v>
      </c>
      <c r="S80" s="9" t="str">
        <f>IF(AND(NOT(ISBLANK(Infra[[#This Row],[Attribute]])),LEFT(Infra[[#This Row],[Value]],1)="[",OR(Infra[[#This Row],[railml 2.4 existence]]=TRUE,Infra[[#This Row],[nor existence]]=TRUE)),IF(Infra[[#This Row],[Value]]=Infra[[#This Row],[type]],"OK","Wrong type"),"")</f>
        <v/>
      </c>
      <c r="T8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1" spans="1:21" ht="60" x14ac:dyDescent="0.25">
      <c r="A81"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infrastructure/controllers/controller/states/state/@status</v>
      </c>
      <c r="B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 s="23" t="s">
        <v>122</v>
      </c>
      <c r="E81" s="49" t="s">
        <v>123</v>
      </c>
      <c r="F81" s="7" t="s">
        <v>135</v>
      </c>
      <c r="G81" s="9" t="s">
        <v>142</v>
      </c>
      <c r="H81" s="9"/>
      <c r="I81" s="32"/>
      <c r="J81" s="1" t="s">
        <v>143</v>
      </c>
      <c r="K81" s="29"/>
      <c r="L81" s="29"/>
      <c r="M81" s="57"/>
      <c r="N8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 s="7" t="str">
        <f>IF(Infra[[#This Row],[railml 2.4 existence]]=TRUE, INDEX(core[Constraints],MATCH(Infra[[#This Row],[Full path]],core[Full path],0)),
IF(Infra[[#This Row],[nor existence]]&lt;&gt;"",INDEX(nor[Constraints],MATCH(Infra[[#This Row],[nor existence]],nor[Full path],0)),""))</f>
        <v>optional</v>
      </c>
      <c r="Q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 s="7" t="str">
        <f>IF(ISBLANK(Infra[[#This Row],[Attribute]]),"",
IF(Infra[[#This Row],[railml 2.4 existence]]=TRUE, INDEX(core[Excel type],MATCH(Infra[[#This Row],[Full path]],core[Full path],0)),
IF(Infra[[#This Row],[nor existence]]&lt;&gt;"", INDEX(nor[Excel type],MATCH(Infra[[#This Row],[nor existence]],nor[Full path],0)),"")))</f>
        <v>[enum]</v>
      </c>
      <c r="S81" s="9" t="str">
        <f>IF(AND(NOT(ISBLANK(Infra[[#This Row],[Attribute]])),LEFT(Infra[[#This Row],[Value]],1)="[",OR(Infra[[#This Row],[railml 2.4 existence]]=TRUE,Infra[[#This Row],[nor existence]]=TRUE)),IF(Infra[[#This Row],[Value]]=Infra[[#This Row],[type]],"OK","Wrong type"),"")</f>
        <v/>
      </c>
      <c r="T8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2" spans="1:21" x14ac:dyDescent="0.25">
      <c r="A82" s="23" t="str">
        <f>IF(Infra[[#This Row],[Element hierarchy (XPATH)]]="/railml/","",Infra[[#This Row],[Element hierarchy (XPATH)]])&amp;IF(ISERROR(FIND(",",Infra[[#This Row],[Element]])),Infra[[#This Row],[Element]],"*")&amp;IF(OR(ISBLANK(Infra[[#This Row],[Attribute]]),Infra[[#This Row],[Attribute]]="See top of document"),"","/@"&amp;Infra[[#This Row],[Attribute]])</f>
        <v>infrastructure/controllers/controller/states/state/@status</v>
      </c>
      <c r="B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 s="23" t="s">
        <v>122</v>
      </c>
      <c r="E82" s="49" t="s">
        <v>123</v>
      </c>
      <c r="F82" s="7" t="s">
        <v>135</v>
      </c>
      <c r="G82" s="9" t="s">
        <v>144</v>
      </c>
      <c r="H82" s="9"/>
      <c r="I82" s="32"/>
      <c r="K82" s="29"/>
      <c r="L82" s="29"/>
      <c r="M82" s="57"/>
      <c r="N8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 s="7" t="str">
        <f>IF(Infra[[#This Row],[railml 2.4 existence]]=TRUE, INDEX(core[Constraints],MATCH(Infra[[#This Row],[Full path]],core[Full path],0)),
IF(Infra[[#This Row],[nor existence]]&lt;&gt;"",INDEX(nor[Constraints],MATCH(Infra[[#This Row],[nor existence]],nor[Full path],0)),""))</f>
        <v>optional</v>
      </c>
      <c r="Q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2" s="7" t="str">
        <f>IF(ISBLANK(Infra[[#This Row],[Attribute]]),"",
IF(Infra[[#This Row],[railml 2.4 existence]]=TRUE, INDEX(core[Excel type],MATCH(Infra[[#This Row],[Full path]],core[Full path],0)),
IF(Infra[[#This Row],[nor existence]]&lt;&gt;"", INDEX(nor[Excel type],MATCH(Infra[[#This Row],[nor existence]],nor[Full path],0)),"")))</f>
        <v>[enum]</v>
      </c>
      <c r="S82" s="9" t="str">
        <f>IF(AND(NOT(ISBLANK(Infra[[#This Row],[Attribute]])),LEFT(Infra[[#This Row],[Value]],1)="[",OR(Infra[[#This Row],[railml 2.4 existence]]=TRUE,Infra[[#This Row],[nor existence]]=TRUE)),IF(Infra[[#This Row],[Value]]=Infra[[#This Row],[type]],"OK","Wrong type"),"")</f>
        <v/>
      </c>
      <c r="T8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3" spans="1:21" x14ac:dyDescent="0.25">
      <c r="A83"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v>
      </c>
      <c r="B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 s="23" t="s">
        <v>145</v>
      </c>
      <c r="E83" s="17" t="s">
        <v>146</v>
      </c>
      <c r="F83" s="10"/>
      <c r="G83" s="9"/>
      <c r="H83" s="9" t="s">
        <v>23</v>
      </c>
      <c r="I83" s="37"/>
      <c r="J83" s="8" t="s">
        <v>74</v>
      </c>
      <c r="K83" s="29"/>
      <c r="L83" s="29"/>
      <c r="M83" s="29"/>
      <c r="N8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v>
      </c>
      <c r="P83" s="7" t="str">
        <f>IF(Infra[[#This Row],[railml 2.4 existence]]=TRUE, INDEX(core[Constraints],MATCH(Infra[[#This Row],[Full path]],core[Full path],0)),
IF(Infra[[#This Row],[nor existence]]&lt;&gt;"",INDEX(nor[Constraints],MATCH(Infra[[#This Row],[nor existence]],nor[Full path],0)),""))</f>
        <v>mandatory</v>
      </c>
      <c r="Q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3" s="7" t="str">
        <f>IF(ISBLANK(Infra[[#This Row],[Attribute]]),"",
IF(Infra[[#This Row],[railml 2.4 existence]]=TRUE, INDEX(core[Excel type],MATCH(Infra[[#This Row],[Full path]],core[Full path],0)),
IF(Infra[[#This Row],[nor existence]]&lt;&gt;"", INDEX(nor[Excel type],MATCH(Infra[[#This Row],[nor existence]],nor[Full path],0)),"")))</f>
        <v/>
      </c>
      <c r="S83" s="7" t="str">
        <f>IF(AND(NOT(ISBLANK(Infra[[#This Row],[Attribute]])),LEFT(Infra[[#This Row],[Value]],1)="[",OR(Infra[[#This Row],[railml 2.4 existence]]=TRUE,Infra[[#This Row],[nor existence]]=TRUE)),IF(Infra[[#This Row],[Value]]=Infra[[#This Row],[type]],"OK","Wrong type"),"")</f>
        <v/>
      </c>
      <c r="T83" s="7" t="str">
        <f>IF(ISBLANK(Infra[[#This Row],[Attribute]]),"",
IF(Infra[[#This Row],[railml 2.4 existence]]=TRUE, INDEX(core[Restriction],MATCH(Infra[[#This Row],[Full path]],core[Full path],0)),
IF(Infra[[#This Row],[nor existence]]&lt;&gt;"", INDEX(nor[Restriction],MATCH(Infra[[#This Row],[nor existence]],nor[Full path],0)),"")))</f>
        <v/>
      </c>
      <c r="U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 spans="1:21" ht="135" x14ac:dyDescent="0.25">
      <c r="A84"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infrastructure/nor:areas/nor:area/@code</v>
      </c>
      <c r="B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 s="23" t="s">
        <v>145</v>
      </c>
      <c r="E84" s="49" t="s">
        <v>146</v>
      </c>
      <c r="F84" s="7" t="s">
        <v>24</v>
      </c>
      <c r="G84" s="9" t="s">
        <v>25</v>
      </c>
      <c r="H84" s="9" t="s">
        <v>26</v>
      </c>
      <c r="I84" s="32"/>
      <c r="J84" s="8" t="s">
        <v>27</v>
      </c>
      <c r="K84" s="29"/>
      <c r="L84" s="29"/>
      <c r="M84" s="57"/>
      <c r="N8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infrastructure/nor:areas/nor:area/@code</v>
      </c>
      <c r="P84" s="7" t="str">
        <f>IF(Infra[[#This Row],[railml 2.4 existence]]=TRUE, INDEX(core[Constraints],MATCH(Infra[[#This Row],[Full path]],core[Full path],0)),
IF(Infra[[#This Row],[nor existence]]&lt;&gt;"",INDEX(nor[Constraints],MATCH(Infra[[#This Row],[nor existence]],nor[Full path],0)),""))</f>
        <v>optional</v>
      </c>
      <c r="Q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4" s="9" t="str">
        <f>IF(ISBLANK(Infra[[#This Row],[Attribute]]),"",
IF(Infra[[#This Row],[railml 2.4 existence]]=TRUE, INDEX(core[Excel type],MATCH(Infra[[#This Row],[Full path]],core[Full path],0)),
IF(Infra[[#This Row],[nor existence]]&lt;&gt;"", INDEX(nor[Excel type],MATCH(Infra[[#This Row],[nor existence]],nor[Full path],0)),"")))</f>
        <v>[string]</v>
      </c>
      <c r="S84" s="7" t="str">
        <f>IF(AND(NOT(ISBLANK(Infra[[#This Row],[Attribute]])),LEFT(Infra[[#This Row],[Value]],1)="[",OR(Infra[[#This Row],[railml 2.4 existence]]=TRUE,Infra[[#This Row],[nor existence]]=TRUE)),IF(Infra[[#This Row],[Value]]=Infra[[#This Row],[type]],"OK","Wrong type"),"")</f>
        <v/>
      </c>
      <c r="T84" s="7" t="str">
        <f>IF(ISBLANK(Infra[[#This Row],[Attribute]]),"",
IF(Infra[[#This Row],[railml 2.4 existence]]=TRUE, INDEX(core[Restriction],MATCH(Infra[[#This Row],[Full path]],core[Full path],0)),
IF(Infra[[#This Row],[nor existence]]&lt;&gt;"", INDEX(nor[Restriction],MATCH(Infra[[#This Row],[nor existence]],nor[Full path],0)),"")))</f>
        <v/>
      </c>
      <c r="U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5" spans="1:21" x14ac:dyDescent="0.25">
      <c r="A85"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infrastructure/nor:areas/nor:area/@controllerRef</v>
      </c>
      <c r="B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 s="23" t="s">
        <v>145</v>
      </c>
      <c r="E85" s="49" t="s">
        <v>146</v>
      </c>
      <c r="F85" s="7" t="s">
        <v>147</v>
      </c>
      <c r="G85" s="9" t="s">
        <v>46</v>
      </c>
      <c r="H85" s="9" t="s">
        <v>29</v>
      </c>
      <c r="I85" s="32"/>
      <c r="J85" s="8"/>
      <c r="K85" s="29"/>
      <c r="L85" s="29"/>
      <c r="M85" s="57"/>
      <c r="N8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infrastructure/nor:areas/nor:area/@controllerRef</v>
      </c>
      <c r="P85" s="7" t="str">
        <f>IF(Infra[[#This Row],[railml 2.4 existence]]=TRUE, INDEX(core[Constraints],MATCH(Infra[[#This Row],[Full path]],core[Full path],0)),
IF(Infra[[#This Row],[nor existence]]&lt;&gt;"",INDEX(nor[Constraints],MATCH(Infra[[#This Row],[nor existence]],nor[Full path],0)),""))</f>
        <v>optional</v>
      </c>
      <c r="Q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5" s="7" t="str">
        <f>IF(ISBLANK(Infra[[#This Row],[Attribute]]),"",
IF(Infra[[#This Row],[railml 2.4 existence]]=TRUE, INDEX(core[Excel type],MATCH(Infra[[#This Row],[Full path]],core[Full path],0)),
IF(Infra[[#This Row],[nor existence]]&lt;&gt;"", INDEX(nor[Excel type],MATCH(Infra[[#This Row],[nor existence]],nor[Full path],0)),"")))</f>
        <v>[reference]</v>
      </c>
      <c r="S85" s="9" t="str">
        <f>IF(AND(NOT(ISBLANK(Infra[[#This Row],[Attribute]])),LEFT(Infra[[#This Row],[Value]],1)="[",OR(Infra[[#This Row],[railml 2.4 existence]]=TRUE,Infra[[#This Row],[nor existence]]=TRUE)),IF(Infra[[#This Row],[Value]]=Infra[[#This Row],[type]],"OK","Wrong type"),"")</f>
        <v/>
      </c>
      <c r="T85" s="7" t="str">
        <f>IF(ISBLANK(Infra[[#This Row],[Attribute]]),"",
IF(Infra[[#This Row],[railml 2.4 existence]]=TRUE, INDEX(core[Restriction],MATCH(Infra[[#This Row],[Full path]],core[Full path],0)),
IF(Infra[[#This Row],[nor existence]]&lt;&gt;"", INDEX(nor[Restriction],MATCH(Infra[[#This Row],[nor existence]],nor[Full path],0)),"")))</f>
        <v/>
      </c>
      <c r="U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 spans="1:21" ht="45" x14ac:dyDescent="0.25">
      <c r="A86"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infrastructure/nor:areas/nor:area/@description</v>
      </c>
      <c r="B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 s="23" t="s">
        <v>145</v>
      </c>
      <c r="E86" s="49" t="s">
        <v>146</v>
      </c>
      <c r="F86" s="7" t="s">
        <v>28</v>
      </c>
      <c r="G86" s="9" t="s">
        <v>25</v>
      </c>
      <c r="H86" s="9" t="s">
        <v>29</v>
      </c>
      <c r="I86" s="32"/>
      <c r="J86" s="8" t="s">
        <v>30</v>
      </c>
      <c r="K86" s="29" t="s">
        <v>31</v>
      </c>
      <c r="L86" s="29"/>
      <c r="M86" s="57"/>
      <c r="N8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infrastructure/nor:areas/nor:area/@description</v>
      </c>
      <c r="P86" s="7" t="str">
        <f>IF(Infra[[#This Row],[railml 2.4 existence]]=TRUE, INDEX(core[Constraints],MATCH(Infra[[#This Row],[Full path]],core[Full path],0)),
IF(Infra[[#This Row],[nor existence]]&lt;&gt;"",INDEX(nor[Constraints],MATCH(Infra[[#This Row],[nor existence]],nor[Full path],0)),""))</f>
        <v>optional</v>
      </c>
      <c r="Q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 s="9" t="str">
        <f>IF(ISBLANK(Infra[[#This Row],[Attribute]]),"",
IF(Infra[[#This Row],[railml 2.4 existence]]=TRUE, INDEX(core[Excel type],MATCH(Infra[[#This Row],[Full path]],core[Full path],0)),
IF(Infra[[#This Row],[nor existence]]&lt;&gt;"", INDEX(nor[Excel type],MATCH(Infra[[#This Row],[nor existence]],nor[Full path],0)),"")))</f>
        <v>[string]</v>
      </c>
      <c r="S86" s="7" t="str">
        <f>IF(AND(NOT(ISBLANK(Infra[[#This Row],[Attribute]])),LEFT(Infra[[#This Row],[Value]],1)="[",OR(Infra[[#This Row],[railml 2.4 existence]]=TRUE,Infra[[#This Row],[nor existence]]=TRUE)),IF(Infra[[#This Row],[Value]]=Infra[[#This Row],[type]],"OK","Wrong type"),"")</f>
        <v/>
      </c>
      <c r="T86" s="7" t="str">
        <f>IF(ISBLANK(Infra[[#This Row],[Attribute]]),"",
IF(Infra[[#This Row],[railml 2.4 existence]]=TRUE, INDEX(core[Restriction],MATCH(Infra[[#This Row],[Full path]],core[Full path],0)),
IF(Infra[[#This Row],[nor existence]]&lt;&gt;"", INDEX(nor[Restriction],MATCH(Infra[[#This Row],[nor existence]],nor[Full path],0)),"")))</f>
        <v/>
      </c>
      <c r="U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 spans="1:21" x14ac:dyDescent="0.25">
      <c r="A87"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infrastructure/nor:areas/nor:area/@id</v>
      </c>
      <c r="B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 s="23" t="s">
        <v>145</v>
      </c>
      <c r="E87" s="49" t="s">
        <v>146</v>
      </c>
      <c r="F87" s="7" t="s">
        <v>32</v>
      </c>
      <c r="G87" s="9" t="s">
        <v>25</v>
      </c>
      <c r="H87" s="9" t="s">
        <v>23</v>
      </c>
      <c r="I87" s="32"/>
      <c r="J87" s="8" t="s">
        <v>33</v>
      </c>
      <c r="K87" s="29"/>
      <c r="L87" s="29"/>
      <c r="M87" s="57"/>
      <c r="N8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infrastructure/nor:areas/nor:area/@id</v>
      </c>
      <c r="P87" s="7" t="str">
        <f>IF(Infra[[#This Row],[railml 2.4 existence]]=TRUE, INDEX(core[Constraints],MATCH(Infra[[#This Row],[Full path]],core[Full path],0)),
IF(Infra[[#This Row],[nor existence]]&lt;&gt;"",INDEX(nor[Constraints],MATCH(Infra[[#This Row],[nor existence]],nor[Full path],0)),""))</f>
        <v>mandatory</v>
      </c>
      <c r="Q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 s="9" t="str">
        <f>IF(ISBLANK(Infra[[#This Row],[Attribute]]),"",
IF(Infra[[#This Row],[railml 2.4 existence]]=TRUE, INDEX(core[Excel type],MATCH(Infra[[#This Row],[Full path]],core[Full path],0)),
IF(Infra[[#This Row],[nor existence]]&lt;&gt;"", INDEX(nor[Excel type],MATCH(Infra[[#This Row],[nor existence]],nor[Full path],0)),"")))</f>
        <v>[string]</v>
      </c>
      <c r="S87" s="7" t="str">
        <f>IF(AND(NOT(ISBLANK(Infra[[#This Row],[Attribute]])),LEFT(Infra[[#This Row],[Value]],1)="[",OR(Infra[[#This Row],[railml 2.4 existence]]=TRUE,Infra[[#This Row],[nor existence]]=TRUE)),IF(Infra[[#This Row],[Value]]=Infra[[#This Row],[type]],"OK","Wrong type"),"")</f>
        <v/>
      </c>
      <c r="T87" s="7" t="str">
        <f>IF(ISBLANK(Infra[[#This Row],[Attribute]]),"",
IF(Infra[[#This Row],[railml 2.4 existence]]=TRUE, INDEX(core[Restriction],MATCH(Infra[[#This Row],[Full path]],core[Full path],0)),
IF(Infra[[#This Row],[nor existence]]&lt;&gt;"", INDEX(nor[Restriction],MATCH(Infra[[#This Row],[nor existence]],nor[Full path],0)),"")))</f>
        <v/>
      </c>
      <c r="U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 spans="1:21" x14ac:dyDescent="0.25">
      <c r="A88"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infrastructure/nor:areas/nor:area/@name</v>
      </c>
      <c r="B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 s="23" t="s">
        <v>145</v>
      </c>
      <c r="E88" s="17" t="s">
        <v>146</v>
      </c>
      <c r="F88" s="10" t="s">
        <v>34</v>
      </c>
      <c r="G88" s="7" t="s">
        <v>25</v>
      </c>
      <c r="H88" s="9" t="s">
        <v>23</v>
      </c>
      <c r="I88" s="37"/>
      <c r="J88" s="8"/>
      <c r="K88" s="29"/>
      <c r="L88" s="29"/>
      <c r="M88" s="29"/>
      <c r="N8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infrastructure/nor:areas/nor:area/@name</v>
      </c>
      <c r="P88" s="7" t="str">
        <f>IF(Infra[[#This Row],[railml 2.4 existence]]=TRUE, INDEX(core[Constraints],MATCH(Infra[[#This Row],[Full path]],core[Full path],0)),
IF(Infra[[#This Row],[nor existence]]&lt;&gt;"",INDEX(nor[Constraints],MATCH(Infra[[#This Row],[nor existence]],nor[Full path],0)),""))</f>
        <v>optional</v>
      </c>
      <c r="Q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 s="7" t="str">
        <f>IF(ISBLANK(Infra[[#This Row],[Attribute]]),"",
IF(Infra[[#This Row],[railml 2.4 existence]]=TRUE, INDEX(core[Excel type],MATCH(Infra[[#This Row],[Full path]],core[Full path],0)),
IF(Infra[[#This Row],[nor existence]]&lt;&gt;"", INDEX(nor[Excel type],MATCH(Infra[[#This Row],[nor existence]],nor[Full path],0)),"")))</f>
        <v>[string]</v>
      </c>
      <c r="S88" s="7" t="str">
        <f>IF(AND(NOT(ISBLANK(Infra[[#This Row],[Attribute]])),LEFT(Infra[[#This Row],[Value]],1)="[",OR(Infra[[#This Row],[railml 2.4 existence]]=TRUE,Infra[[#This Row],[nor existence]]=TRUE)),IF(Infra[[#This Row],[Value]]=Infra[[#This Row],[type]],"OK","Wrong type"),"")</f>
        <v/>
      </c>
      <c r="T88" s="7" t="str">
        <f>IF(ISBLANK(Infra[[#This Row],[Attribute]]),"",
IF(Infra[[#This Row],[railml 2.4 existence]]=TRUE, INDEX(core[Restriction],MATCH(Infra[[#This Row],[Full path]],core[Full path],0)),
IF(Infra[[#This Row],[nor existence]]&lt;&gt;"", INDEX(nor[Restriction],MATCH(Infra[[#This Row],[nor existence]],nor[Full path],0)),"")))</f>
        <v/>
      </c>
      <c r="U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9" spans="1:21" x14ac:dyDescent="0.25">
      <c r="A89"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infrastructure/nor:areas/nor:area/@nor:change</v>
      </c>
      <c r="B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 s="23" t="s">
        <v>145</v>
      </c>
      <c r="E89" s="49" t="s">
        <v>146</v>
      </c>
      <c r="F89" s="7" t="s">
        <v>36</v>
      </c>
      <c r="G89" s="9" t="s">
        <v>37</v>
      </c>
      <c r="H89" s="9" t="s">
        <v>29</v>
      </c>
      <c r="I89" s="32"/>
      <c r="J89" s="8"/>
      <c r="K89" s="29"/>
      <c r="L89" s="29"/>
      <c r="M89" s="57"/>
      <c r="N8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9" s="7" t="str">
        <f>IF(Infra[[#This Row],[railml 2.4 existence]]=TRUE, INDEX(core[Constraints],MATCH(Infra[[#This Row],[Full path]],core[Full path],0)),
IF(Infra[[#This Row],[nor existence]]&lt;&gt;"",INDEX(nor[Constraints],MATCH(Infra[[#This Row],[nor existence]],nor[Full path],0)),""))</f>
        <v>optional</v>
      </c>
      <c r="Q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9" s="7" t="str">
        <f>IF(ISBLANK(Infra[[#This Row],[Attribute]]),"",
IF(Infra[[#This Row],[railml 2.4 existence]]=TRUE, INDEX(core[Excel type],MATCH(Infra[[#This Row],[Full path]],core[Full path],0)),
IF(Infra[[#This Row],[nor existence]]&lt;&gt;"", INDEX(nor[Excel type],MATCH(Infra[[#This Row],[nor existence]],nor[Full path],0)),"")))</f>
        <v>[enum]</v>
      </c>
      <c r="S89" s="9" t="str">
        <f>IF(AND(NOT(ISBLANK(Infra[[#This Row],[Attribute]])),LEFT(Infra[[#This Row],[Value]],1)="[",OR(Infra[[#This Row],[railml 2.4 existence]]=TRUE,Infra[[#This Row],[nor existence]]=TRUE)),IF(Infra[[#This Row],[Value]]=Infra[[#This Row],[type]],"OK","Wrong type"),"")</f>
        <v/>
      </c>
      <c r="T89" s="7" t="str">
        <f>IF(ISBLANK(Infra[[#This Row],[Attribute]]),"",
IF(Infra[[#This Row],[railml 2.4 existence]]=TRUE, INDEX(core[Restriction],MATCH(Infra[[#This Row],[Full path]],core[Full path],0)),
IF(Infra[[#This Row],[nor existence]]&lt;&gt;"", INDEX(nor[Restriction],MATCH(Infra[[#This Row],[nor existence]],nor[Full path],0)),"")))</f>
        <v>"new", "modified", "removed"</v>
      </c>
      <c r="U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 spans="1:21" x14ac:dyDescent="0.25">
      <c r="A90"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infrastructure/nor:areas/nor:area/@nor:change</v>
      </c>
      <c r="B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 s="23" t="s">
        <v>145</v>
      </c>
      <c r="E90" s="49" t="s">
        <v>146</v>
      </c>
      <c r="F90" s="7" t="s">
        <v>36</v>
      </c>
      <c r="G90" s="9" t="s">
        <v>43</v>
      </c>
      <c r="H90" s="9"/>
      <c r="I90" s="32"/>
      <c r="J90" s="8"/>
      <c r="K90" s="29"/>
      <c r="L90" s="29"/>
      <c r="M90" s="57"/>
      <c r="N9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0" s="7" t="str">
        <f>IF(Infra[[#This Row],[railml 2.4 existence]]=TRUE, INDEX(core[Constraints],MATCH(Infra[[#This Row],[Full path]],core[Full path],0)),
IF(Infra[[#This Row],[nor existence]]&lt;&gt;"",INDEX(nor[Constraints],MATCH(Infra[[#This Row],[nor existence]],nor[Full path],0)),""))</f>
        <v>optional</v>
      </c>
      <c r="Q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0" s="7" t="str">
        <f>IF(ISBLANK(Infra[[#This Row],[Attribute]]),"",
IF(Infra[[#This Row],[railml 2.4 existence]]=TRUE, INDEX(core[Excel type],MATCH(Infra[[#This Row],[Full path]],core[Full path],0)),
IF(Infra[[#This Row],[nor existence]]&lt;&gt;"", INDEX(nor[Excel type],MATCH(Infra[[#This Row],[nor existence]],nor[Full path],0)),"")))</f>
        <v>[enum]</v>
      </c>
      <c r="S90" s="9" t="str">
        <f>IF(AND(NOT(ISBLANK(Infra[[#This Row],[Attribute]])),LEFT(Infra[[#This Row],[Value]],1)="[",OR(Infra[[#This Row],[railml 2.4 existence]]=TRUE,Infra[[#This Row],[nor existence]]=TRUE)),IF(Infra[[#This Row],[Value]]=Infra[[#This Row],[type]],"OK","Wrong type"),"")</f>
        <v/>
      </c>
      <c r="T90" s="7" t="str">
        <f>IF(ISBLANK(Infra[[#This Row],[Attribute]]),"",
IF(Infra[[#This Row],[railml 2.4 existence]]=TRUE, INDEX(core[Restriction],MATCH(Infra[[#This Row],[Full path]],core[Full path],0)),
IF(Infra[[#This Row],[nor existence]]&lt;&gt;"", INDEX(nor[Restriction],MATCH(Infra[[#This Row],[nor existence]],nor[Full path],0)),"")))</f>
        <v>"new", "modified", "removed"</v>
      </c>
      <c r="U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 spans="1:21" x14ac:dyDescent="0.25">
      <c r="A91"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infrastructure/nor:areas/nor:area/@nor:change</v>
      </c>
      <c r="B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 s="23" t="s">
        <v>145</v>
      </c>
      <c r="E91" s="49" t="s">
        <v>146</v>
      </c>
      <c r="F91" s="7" t="s">
        <v>36</v>
      </c>
      <c r="G91" s="9" t="s">
        <v>41</v>
      </c>
      <c r="H91" s="9"/>
      <c r="I91" s="32"/>
      <c r="J91" s="8"/>
      <c r="K91" s="29"/>
      <c r="L91" s="29"/>
      <c r="M91" s="57"/>
      <c r="N9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1" s="7" t="str">
        <f>IF(Infra[[#This Row],[railml 2.4 existence]]=TRUE, INDEX(core[Constraints],MATCH(Infra[[#This Row],[Full path]],core[Full path],0)),
IF(Infra[[#This Row],[nor existence]]&lt;&gt;"",INDEX(nor[Constraints],MATCH(Infra[[#This Row],[nor existence]],nor[Full path],0)),""))</f>
        <v>optional</v>
      </c>
      <c r="Q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1" s="7" t="str">
        <f>IF(ISBLANK(Infra[[#This Row],[Attribute]]),"",
IF(Infra[[#This Row],[railml 2.4 existence]]=TRUE, INDEX(core[Excel type],MATCH(Infra[[#This Row],[Full path]],core[Full path],0)),
IF(Infra[[#This Row],[nor existence]]&lt;&gt;"", INDEX(nor[Excel type],MATCH(Infra[[#This Row],[nor existence]],nor[Full path],0)),"")))</f>
        <v>[enum]</v>
      </c>
      <c r="S91" s="9" t="str">
        <f>IF(AND(NOT(ISBLANK(Infra[[#This Row],[Attribute]])),LEFT(Infra[[#This Row],[Value]],1)="[",OR(Infra[[#This Row],[railml 2.4 existence]]=TRUE,Infra[[#This Row],[nor existence]]=TRUE)),IF(Infra[[#This Row],[Value]]=Infra[[#This Row],[type]],"OK","Wrong type"),"")</f>
        <v/>
      </c>
      <c r="T91" s="7" t="str">
        <f>IF(ISBLANK(Infra[[#This Row],[Attribute]]),"",
IF(Infra[[#This Row],[railml 2.4 existence]]=TRUE, INDEX(core[Restriction],MATCH(Infra[[#This Row],[Full path]],core[Full path],0)),
IF(Infra[[#This Row],[nor existence]]&lt;&gt;"", INDEX(nor[Restriction],MATCH(Infra[[#This Row],[nor existence]],nor[Full path],0)),"")))</f>
        <v>"new", "modified", "removed"</v>
      </c>
      <c r="U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 spans="1:21" x14ac:dyDescent="0.25">
      <c r="A92"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infrastructure/nor:areas/nor:area/@nor:change</v>
      </c>
      <c r="B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 s="23" t="s">
        <v>145</v>
      </c>
      <c r="E92" s="49" t="s">
        <v>146</v>
      </c>
      <c r="F92" s="7" t="s">
        <v>36</v>
      </c>
      <c r="G92" s="9" t="s">
        <v>39</v>
      </c>
      <c r="H92" s="9"/>
      <c r="I92" s="32"/>
      <c r="J92" s="8"/>
      <c r="K92" s="29"/>
      <c r="L92" s="29"/>
      <c r="M92" s="57"/>
      <c r="N9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2" s="7" t="str">
        <f>IF(Infra[[#This Row],[railml 2.4 existence]]=TRUE, INDEX(core[Constraints],MATCH(Infra[[#This Row],[Full path]],core[Full path],0)),
IF(Infra[[#This Row],[nor existence]]&lt;&gt;"",INDEX(nor[Constraints],MATCH(Infra[[#This Row],[nor existence]],nor[Full path],0)),""))</f>
        <v>optional</v>
      </c>
      <c r="Q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2" s="7" t="str">
        <f>IF(ISBLANK(Infra[[#This Row],[Attribute]]),"",
IF(Infra[[#This Row],[railml 2.4 existence]]=TRUE, INDEX(core[Excel type],MATCH(Infra[[#This Row],[Full path]],core[Full path],0)),
IF(Infra[[#This Row],[nor existence]]&lt;&gt;"", INDEX(nor[Excel type],MATCH(Infra[[#This Row],[nor existence]],nor[Full path],0)),"")))</f>
        <v>[enum]</v>
      </c>
      <c r="S92" s="9" t="str">
        <f>IF(AND(NOT(ISBLANK(Infra[[#This Row],[Attribute]])),LEFT(Infra[[#This Row],[Value]],1)="[",OR(Infra[[#This Row],[railml 2.4 existence]]=TRUE,Infra[[#This Row],[nor existence]]=TRUE)),IF(Infra[[#This Row],[Value]]=Infra[[#This Row],[type]],"OK","Wrong type"),"")</f>
        <v/>
      </c>
      <c r="T92" s="7" t="str">
        <f>IF(ISBLANK(Infra[[#This Row],[Attribute]]),"",
IF(Infra[[#This Row],[railml 2.4 existence]]=TRUE, INDEX(core[Restriction],MATCH(Infra[[#This Row],[Full path]],core[Full path],0)),
IF(Infra[[#This Row],[nor existence]]&lt;&gt;"", INDEX(nor[Restriction],MATCH(Infra[[#This Row],[nor existence]],nor[Full path],0)),"")))</f>
        <v>"new", "modified", "removed"</v>
      </c>
      <c r="U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 spans="1:21" x14ac:dyDescent="0.25">
      <c r="A93"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infrastructure/nor:areas/nor:area/@nor:ruleRef</v>
      </c>
      <c r="B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 s="23" t="s">
        <v>145</v>
      </c>
      <c r="E93" s="49" t="s">
        <v>146</v>
      </c>
      <c r="F93" s="7" t="s">
        <v>45</v>
      </c>
      <c r="G93" s="9" t="s">
        <v>46</v>
      </c>
      <c r="H93" s="9" t="s">
        <v>29</v>
      </c>
      <c r="I93" s="33"/>
      <c r="J93" s="8" t="s">
        <v>47</v>
      </c>
      <c r="K93" s="29"/>
      <c r="L93" s="29"/>
      <c r="M93" s="57"/>
      <c r="N9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93" s="7" t="str">
        <f>IF(Infra[[#This Row],[railml 2.4 existence]]=TRUE, INDEX(core[Constraints],MATCH(Infra[[#This Row],[Full path]],core[Full path],0)),
IF(Infra[[#This Row],[nor existence]]&lt;&gt;"",INDEX(nor[Constraints],MATCH(Infra[[#This Row],[nor existence]],nor[Full path],0)),""))</f>
        <v>optional</v>
      </c>
      <c r="Q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3" s="7" t="str">
        <f>IF(ISBLANK(Infra[[#This Row],[Attribute]]),"",
IF(Infra[[#This Row],[railml 2.4 existence]]=TRUE, INDEX(core[Excel type],MATCH(Infra[[#This Row],[Full path]],core[Full path],0)),
IF(Infra[[#This Row],[nor existence]]&lt;&gt;"", INDEX(nor[Excel type],MATCH(Infra[[#This Row],[nor existence]],nor[Full path],0)),"")))</f>
        <v>[reference]</v>
      </c>
      <c r="S93" s="9" t="str">
        <f>IF(AND(NOT(ISBLANK(Infra[[#This Row],[Attribute]])),LEFT(Infra[[#This Row],[Value]],1)="[",OR(Infra[[#This Row],[railml 2.4 existence]]=TRUE,Infra[[#This Row],[nor existence]]=TRUE)),IF(Infra[[#This Row],[Value]]=Infra[[#This Row],[type]],"OK","Wrong type"),"")</f>
        <v/>
      </c>
      <c r="T93" s="7" t="str">
        <f>IF(ISBLANK(Infra[[#This Row],[Attribute]]),"",
IF(Infra[[#This Row],[railml 2.4 existence]]=TRUE, INDEX(core[Restriction],MATCH(Infra[[#This Row],[Full path]],core[Full path],0)),
IF(Infra[[#This Row],[nor existence]]&lt;&gt;"", INDEX(nor[Restriction],MATCH(Infra[[#This Row],[nor existence]],nor[Full path],0)),"")))</f>
        <v/>
      </c>
      <c r="U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4" spans="1:21" x14ac:dyDescent="0.25">
      <c r="A94"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infrastructure/nor:areas/nor:area/@type</v>
      </c>
      <c r="B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 s="23" t="s">
        <v>145</v>
      </c>
      <c r="E94" s="17" t="s">
        <v>146</v>
      </c>
      <c r="F94" s="10" t="s">
        <v>17</v>
      </c>
      <c r="G94" s="9" t="s">
        <v>37</v>
      </c>
      <c r="H94" s="9" t="s">
        <v>23</v>
      </c>
      <c r="I94" s="37"/>
      <c r="J94" s="8"/>
      <c r="K94" s="29"/>
      <c r="L94" s="29"/>
      <c r="M94" s="29"/>
      <c r="N9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infrastructure/nor:areas/nor:area/@type</v>
      </c>
      <c r="P94" s="7" t="str">
        <f>IF(Infra[[#This Row],[railml 2.4 existence]]=TRUE, INDEX(core[Constraints],MATCH(Infra[[#This Row],[Full path]],core[Full path],0)),
IF(Infra[[#This Row],[nor existence]]&lt;&gt;"",INDEX(nor[Constraints],MATCH(Infra[[#This Row],[nor existence]],nor[Full path],0)),""))</f>
        <v>mandatory</v>
      </c>
      <c r="Q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4" s="7" t="str">
        <f>IF(ISBLANK(Infra[[#This Row],[Attribute]]),"",
IF(Infra[[#This Row],[railml 2.4 existence]]=TRUE, INDEX(core[Excel type],MATCH(Infra[[#This Row],[Full path]],core[Full path],0)),
IF(Infra[[#This Row],[nor existence]]&lt;&gt;"", INDEX(nor[Excel type],MATCH(Infra[[#This Row],[nor existence]],nor[Full path],0)),"")))</f>
        <v>[enum]</v>
      </c>
      <c r="S94" s="7" t="str">
        <f>IF(AND(NOT(ISBLANK(Infra[[#This Row],[Attribute]])),LEFT(Infra[[#This Row],[Value]],1)="[",OR(Infra[[#This Row],[railml 2.4 existence]]=TRUE,Infra[[#This Row],[nor existence]]=TRUE)),IF(Infra[[#This Row],[Value]]=Infra[[#This Row],[type]],"OK","Wrong type"),"")</f>
        <v/>
      </c>
      <c r="T94" s="7" t="str">
        <f>IF(ISBLANK(Infra[[#This Row],[Attribute]]),"",
IF(Infra[[#This Row],[railml 2.4 existence]]=TRUE, INDEX(core[Restriction],MATCH(Infra[[#This Row],[Full path]],core[Full path],0)),
IF(Infra[[#This Row],[nor existence]]&lt;&gt;"", INDEX(nor[Restriction],MATCH(Infra[[#This Row],[nor existence]],nor[Full path],0)),"")))</f>
        <v>"trackSection", "local", "work", "project", "other:*"</v>
      </c>
      <c r="U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 spans="1:21" x14ac:dyDescent="0.25">
      <c r="A95"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infrastructure/nor:areas/nor:area/@type</v>
      </c>
      <c r="B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 s="23" t="s">
        <v>145</v>
      </c>
      <c r="E95" s="17" t="s">
        <v>146</v>
      </c>
      <c r="F95" s="10" t="s">
        <v>17</v>
      </c>
      <c r="G95" s="9" t="s">
        <v>148</v>
      </c>
      <c r="H95" s="13"/>
      <c r="I95" s="37"/>
      <c r="J95" s="8" t="s">
        <v>149</v>
      </c>
      <c r="K95" s="29"/>
      <c r="L95" s="29"/>
      <c r="M95" s="29"/>
      <c r="N9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infrastructure/nor:areas/nor:area/@type</v>
      </c>
      <c r="P95" s="7" t="str">
        <f>IF(Infra[[#This Row],[railml 2.4 existence]]=TRUE, INDEX(core[Constraints],MATCH(Infra[[#This Row],[Full path]],core[Full path],0)),
IF(Infra[[#This Row],[nor existence]]&lt;&gt;"",INDEX(nor[Constraints],MATCH(Infra[[#This Row],[nor existence]],nor[Full path],0)),""))</f>
        <v>mandatory</v>
      </c>
      <c r="Q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5" s="7" t="str">
        <f>IF(ISBLANK(Infra[[#This Row],[Attribute]]),"",
IF(Infra[[#This Row],[railml 2.4 existence]]=TRUE, INDEX(core[Excel type],MATCH(Infra[[#This Row],[Full path]],core[Full path],0)),
IF(Infra[[#This Row],[nor existence]]&lt;&gt;"", INDEX(nor[Excel type],MATCH(Infra[[#This Row],[nor existence]],nor[Full path],0)),"")))</f>
        <v>[enum]</v>
      </c>
      <c r="S95" s="7" t="str">
        <f>IF(AND(NOT(ISBLANK(Infra[[#This Row],[Attribute]])),LEFT(Infra[[#This Row],[Value]],1)="[",OR(Infra[[#This Row],[railml 2.4 existence]]=TRUE,Infra[[#This Row],[nor existence]]=TRUE)),IF(Infra[[#This Row],[Value]]=Infra[[#This Row],[type]],"OK","Wrong type"),"")</f>
        <v/>
      </c>
      <c r="T95" s="29" t="str">
        <f>IF(ISBLANK(Infra[[#This Row],[Attribute]]),"",
IF(Infra[[#This Row],[railml 2.4 existence]]=TRUE, INDEX(core[Restriction],MATCH(Infra[[#This Row],[Full path]],core[Full path],0)),
IF(Infra[[#This Row],[nor existence]]&lt;&gt;"", INDEX(nor[Restriction],MATCH(Infra[[#This Row],[nor existence]],nor[Full path],0)),"")))</f>
        <v>"trackSection", "local", "work", "project", "other:*"</v>
      </c>
      <c r="U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6" spans="1:21" ht="30" x14ac:dyDescent="0.25">
      <c r="A96"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infrastructure/nor:areas/nor:area/@type</v>
      </c>
      <c r="B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 s="23" t="s">
        <v>145</v>
      </c>
      <c r="E96" s="17" t="s">
        <v>146</v>
      </c>
      <c r="F96" s="10" t="s">
        <v>17</v>
      </c>
      <c r="G96" s="9" t="s">
        <v>150</v>
      </c>
      <c r="H96" s="13"/>
      <c r="I96" s="37"/>
      <c r="J96" s="8" t="s">
        <v>151</v>
      </c>
      <c r="K96" s="29"/>
      <c r="L96" s="29"/>
      <c r="M96" s="29"/>
      <c r="N9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infrastructure/nor:areas/nor:area/@type</v>
      </c>
      <c r="P96" s="7" t="str">
        <f>IF(Infra[[#This Row],[railml 2.4 existence]]=TRUE, INDEX(core[Constraints],MATCH(Infra[[#This Row],[Full path]],core[Full path],0)),
IF(Infra[[#This Row],[nor existence]]&lt;&gt;"",INDEX(nor[Constraints],MATCH(Infra[[#This Row],[nor existence]],nor[Full path],0)),""))</f>
        <v>mandatory</v>
      </c>
      <c r="Q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6" s="7" t="str">
        <f>IF(ISBLANK(Infra[[#This Row],[Attribute]]),"",
IF(Infra[[#This Row],[railml 2.4 existence]]=TRUE, INDEX(core[Excel type],MATCH(Infra[[#This Row],[Full path]],core[Full path],0)),
IF(Infra[[#This Row],[nor existence]]&lt;&gt;"", INDEX(nor[Excel type],MATCH(Infra[[#This Row],[nor existence]],nor[Full path],0)),"")))</f>
        <v>[enum]</v>
      </c>
      <c r="S96" s="7" t="str">
        <f>IF(AND(NOT(ISBLANK(Infra[[#This Row],[Attribute]])),LEFT(Infra[[#This Row],[Value]],1)="[",OR(Infra[[#This Row],[railml 2.4 existence]]=TRUE,Infra[[#This Row],[nor existence]]=TRUE)),IF(Infra[[#This Row],[Value]]=Infra[[#This Row],[type]],"OK","Wrong type"),"")</f>
        <v/>
      </c>
      <c r="T96" s="29" t="str">
        <f>IF(ISBLANK(Infra[[#This Row],[Attribute]]),"",
IF(Infra[[#This Row],[railml 2.4 existence]]=TRUE, INDEX(core[Restriction],MATCH(Infra[[#This Row],[Full path]],core[Full path],0)),
IF(Infra[[#This Row],[nor existence]]&lt;&gt;"", INDEX(nor[Restriction],MATCH(Infra[[#This Row],[nor existence]],nor[Full path],0)),"")))</f>
        <v>"trackSection", "local", "work", "project", "other:*"</v>
      </c>
      <c r="U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 spans="1:21" ht="30" x14ac:dyDescent="0.25">
      <c r="A97"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infrastructure/nor:areas/nor:area/@type</v>
      </c>
      <c r="B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 s="23" t="s">
        <v>145</v>
      </c>
      <c r="E97" s="17" t="s">
        <v>146</v>
      </c>
      <c r="F97" s="10" t="s">
        <v>17</v>
      </c>
      <c r="G97" s="9" t="s">
        <v>379</v>
      </c>
      <c r="H97" s="13"/>
      <c r="I97" s="75"/>
      <c r="J97" s="8" t="s">
        <v>3757</v>
      </c>
      <c r="K97" s="29"/>
      <c r="L97" s="29"/>
      <c r="M97" s="29"/>
      <c r="N97" s="71"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7"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infrastructure/nor:areas/nor:area/@type</v>
      </c>
      <c r="P97" s="71" t="str">
        <f>IF(Infra[[#This Row],[railml 2.4 existence]]=TRUE, INDEX(core[Constraints],MATCH(Infra[[#This Row],[Full path]],core[Full path],0)),
IF(Infra[[#This Row],[nor existence]]&lt;&gt;"",INDEX(nor[Constraints],MATCH(Infra[[#This Row],[nor existence]],nor[Full path],0)),""))</f>
        <v>mandatory</v>
      </c>
      <c r="Q97"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7" s="71" t="str">
        <f>IF(ISBLANK(Infra[[#This Row],[Attribute]]),"",
IF(Infra[[#This Row],[railml 2.4 existence]]=TRUE, INDEX(core[Excel type],MATCH(Infra[[#This Row],[Full path]],core[Full path],0)),
IF(Infra[[#This Row],[nor existence]]&lt;&gt;"", INDEX(nor[Excel type],MATCH(Infra[[#This Row],[nor existence]],nor[Full path],0)),"")))</f>
        <v>[enum]</v>
      </c>
      <c r="S97" s="71" t="str">
        <f>IF(AND(NOT(ISBLANK(Infra[[#This Row],[Attribute]])),LEFT(Infra[[#This Row],[Value]],1)="[",OR(Infra[[#This Row],[railml 2.4 existence]]=TRUE,Infra[[#This Row],[nor existence]]=TRUE)),IF(Infra[[#This Row],[Value]]=Infra[[#This Row],[type]],"OK","Wrong type"),"")</f>
        <v/>
      </c>
      <c r="T97" s="71" t="str">
        <f>IF(ISBLANK(Infra[[#This Row],[Attribute]]),"",
IF(Infra[[#This Row],[railml 2.4 existence]]=TRUE, INDEX(core[Restriction],MATCH(Infra[[#This Row],[Full path]],core[Full path],0)),
IF(Infra[[#This Row],[nor existence]]&lt;&gt;"", INDEX(nor[Restriction],MATCH(Infra[[#This Row],[nor existence]],nor[Full path],0)),"")))</f>
        <v>"trackSection", "local", "work", "project", "other:*"</v>
      </c>
      <c r="U97"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 spans="1:21" x14ac:dyDescent="0.25">
      <c r="A98"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infrastructure/nor:areas/nor:area/@type</v>
      </c>
      <c r="B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 s="23" t="s">
        <v>145</v>
      </c>
      <c r="E98" s="17" t="s">
        <v>146</v>
      </c>
      <c r="F98" s="10" t="s">
        <v>17</v>
      </c>
      <c r="G98" s="9" t="s">
        <v>152</v>
      </c>
      <c r="H98" s="13"/>
      <c r="I98" s="37"/>
      <c r="J98" s="8" t="s">
        <v>153</v>
      </c>
      <c r="K98" s="29"/>
      <c r="L98" s="29"/>
      <c r="M98" s="29"/>
      <c r="N9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infrastructure/nor:areas/nor:area/@type</v>
      </c>
      <c r="P98" s="7" t="str">
        <f>IF(Infra[[#This Row],[railml 2.4 existence]]=TRUE, INDEX(core[Constraints],MATCH(Infra[[#This Row],[Full path]],core[Full path],0)),
IF(Infra[[#This Row],[nor existence]]&lt;&gt;"",INDEX(nor[Constraints],MATCH(Infra[[#This Row],[nor existence]],nor[Full path],0)),""))</f>
        <v>mandatory</v>
      </c>
      <c r="Q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8" s="7" t="str">
        <f>IF(ISBLANK(Infra[[#This Row],[Attribute]]),"",
IF(Infra[[#This Row],[railml 2.4 existence]]=TRUE, INDEX(core[Excel type],MATCH(Infra[[#This Row],[Full path]],core[Full path],0)),
IF(Infra[[#This Row],[nor existence]]&lt;&gt;"", INDEX(nor[Excel type],MATCH(Infra[[#This Row],[nor existence]],nor[Full path],0)),"")))</f>
        <v>[enum]</v>
      </c>
      <c r="S98" s="7" t="str">
        <f>IF(AND(NOT(ISBLANK(Infra[[#This Row],[Attribute]])),LEFT(Infra[[#This Row],[Value]],1)="[",OR(Infra[[#This Row],[railml 2.4 existence]]=TRUE,Infra[[#This Row],[nor existence]]=TRUE)),IF(Infra[[#This Row],[Value]]=Infra[[#This Row],[type]],"OK","Wrong type"),"")</f>
        <v/>
      </c>
      <c r="T98" s="29" t="str">
        <f>IF(ISBLANK(Infra[[#This Row],[Attribute]]),"",
IF(Infra[[#This Row],[railml 2.4 existence]]=TRUE, INDEX(core[Restriction],MATCH(Infra[[#This Row],[Full path]],core[Full path],0)),
IF(Infra[[#This Row],[nor existence]]&lt;&gt;"", INDEX(nor[Restriction],MATCH(Infra[[#This Row],[nor existence]],nor[Full path],0)),"")))</f>
        <v>"trackSection", "local", "work", "project", "other:*"</v>
      </c>
      <c r="U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 spans="1:21" x14ac:dyDescent="0.25">
      <c r="A99"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infrastructure/nor:areas/nor:area/@type</v>
      </c>
      <c r="B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 s="23" t="s">
        <v>145</v>
      </c>
      <c r="E99" s="17" t="s">
        <v>146</v>
      </c>
      <c r="F99" s="10" t="s">
        <v>17</v>
      </c>
      <c r="G99" s="9" t="s">
        <v>154</v>
      </c>
      <c r="H99" s="13"/>
      <c r="I99" s="37"/>
      <c r="J99" s="8" t="s">
        <v>155</v>
      </c>
      <c r="K99" s="29"/>
      <c r="L99" s="29"/>
      <c r="M99" s="29"/>
      <c r="N9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infrastructure/nor:areas/nor:area/@type</v>
      </c>
      <c r="P99" s="7" t="str">
        <f>IF(Infra[[#This Row],[railml 2.4 existence]]=TRUE, INDEX(core[Constraints],MATCH(Infra[[#This Row],[Full path]],core[Full path],0)),
IF(Infra[[#This Row],[nor existence]]&lt;&gt;"",INDEX(nor[Constraints],MATCH(Infra[[#This Row],[nor existence]],nor[Full path],0)),""))</f>
        <v>mandatory</v>
      </c>
      <c r="Q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9" s="7" t="str">
        <f>IF(ISBLANK(Infra[[#This Row],[Attribute]]),"",
IF(Infra[[#This Row],[railml 2.4 existence]]=TRUE, INDEX(core[Excel type],MATCH(Infra[[#This Row],[Full path]],core[Full path],0)),
IF(Infra[[#This Row],[nor existence]]&lt;&gt;"", INDEX(nor[Excel type],MATCH(Infra[[#This Row],[nor existence]],nor[Full path],0)),"")))</f>
        <v>[enum]</v>
      </c>
      <c r="S99" s="7" t="str">
        <f>IF(AND(NOT(ISBLANK(Infra[[#This Row],[Attribute]])),LEFT(Infra[[#This Row],[Value]],1)="[",OR(Infra[[#This Row],[railml 2.4 existence]]=TRUE,Infra[[#This Row],[nor existence]]=TRUE)),IF(Infra[[#This Row],[Value]]=Infra[[#This Row],[type]],"OK","Wrong type"),"")</f>
        <v/>
      </c>
      <c r="T99" s="29" t="str">
        <f>IF(ISBLANK(Infra[[#This Row],[Attribute]]),"",
IF(Infra[[#This Row],[railml 2.4 existence]]=TRUE, INDEX(core[Restriction],MATCH(Infra[[#This Row],[Full path]],core[Full path],0)),
IF(Infra[[#This Row],[nor existence]]&lt;&gt;"", INDEX(nor[Restriction],MATCH(Infra[[#This Row],[nor existence]],nor[Full path],0)),"")))</f>
        <v>"trackSection", "local", "work", "project", "other:*"</v>
      </c>
      <c r="U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 spans="1:21" x14ac:dyDescent="0.25">
      <c r="A100"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infrastructure/nor:areas/nor:area/nor:isLimitedBy</v>
      </c>
      <c r="B1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 s="23" t="s">
        <v>156</v>
      </c>
      <c r="E100" s="17" t="s">
        <v>157</v>
      </c>
      <c r="F100" s="10"/>
      <c r="G100" s="9"/>
      <c r="H100" s="9" t="s">
        <v>23</v>
      </c>
      <c r="I100" s="37"/>
      <c r="J100" s="8" t="s">
        <v>158</v>
      </c>
      <c r="K100" s="29"/>
      <c r="L100" s="29"/>
      <c r="M100" s="29"/>
      <c r="N10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infrastructure/nor:areas/nor:area/nor:isLimitedBy</v>
      </c>
      <c r="P100" s="7" t="str">
        <f>IF(Infra[[#This Row],[railml 2.4 existence]]=TRUE, INDEX(core[Constraints],MATCH(Infra[[#This Row],[Full path]],core[Full path],0)),
IF(Infra[[#This Row],[nor existence]]&lt;&gt;"",INDEX(nor[Constraints],MATCH(Infra[[#This Row],[nor existence]],nor[Full path],0)),""))</f>
        <v>mandatory</v>
      </c>
      <c r="Q1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 s="7" t="str">
        <f>IF(ISBLANK(Infra[[#This Row],[Attribute]]),"",
IF(Infra[[#This Row],[railml 2.4 existence]]=TRUE, INDEX(core[Excel type],MATCH(Infra[[#This Row],[Full path]],core[Full path],0)),
IF(Infra[[#This Row],[nor existence]]&lt;&gt;"", INDEX(nor[Excel type],MATCH(Infra[[#This Row],[nor existence]],nor[Full path],0)),"")))</f>
        <v/>
      </c>
      <c r="S100" s="7" t="str">
        <f>IF(AND(NOT(ISBLANK(Infra[[#This Row],[Attribute]])),LEFT(Infra[[#This Row],[Value]],1)="[",OR(Infra[[#This Row],[railml 2.4 existence]]=TRUE,Infra[[#This Row],[nor existence]]=TRUE)),IF(Infra[[#This Row],[Value]]=Infra[[#This Row],[type]],"OK","Wrong type"),"")</f>
        <v/>
      </c>
      <c r="T100" s="7" t="str">
        <f>IF(ISBLANK(Infra[[#This Row],[Attribute]]),"",
IF(Infra[[#This Row],[railml 2.4 existence]]=TRUE, INDEX(core[Restriction],MATCH(Infra[[#This Row],[Full path]],core[Full path],0)),
IF(Infra[[#This Row],[nor existence]]&lt;&gt;"", INDEX(nor[Restriction],MATCH(Infra[[#This Row],[nor existence]],nor[Full path],0)),"")))</f>
        <v/>
      </c>
      <c r="U1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 spans="1:21" x14ac:dyDescent="0.25">
      <c r="A101"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infrastructure/nor:areas/nor:area/nor:isLimitedBy/@facing</v>
      </c>
      <c r="B1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existing in nor</v>
      </c>
      <c r="D101" s="23" t="s">
        <v>156</v>
      </c>
      <c r="E101" s="17" t="s">
        <v>157</v>
      </c>
      <c r="F101" s="7" t="s">
        <v>159</v>
      </c>
      <c r="G101" s="9" t="s">
        <v>37</v>
      </c>
      <c r="H101" s="9" t="s">
        <v>23</v>
      </c>
      <c r="I101" s="33">
        <v>3</v>
      </c>
      <c r="J101" s="8"/>
      <c r="K101" s="7"/>
      <c r="L101" s="29"/>
      <c r="M101" s="29"/>
      <c r="N10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1" s="7" t="e">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#N/A</v>
      </c>
      <c r="P101" s="7" t="e">
        <f>IF(Infra[[#This Row],[railml 2.4 existence]]=TRUE, INDEX(core[Constraints],MATCH(Infra[[#This Row],[Full path]],core[Full path],0)),
IF(Infra[[#This Row],[nor existence]]&lt;&gt;"",INDEX(nor[Constraints],MATCH(Infra[[#This Row],[nor existence]],nor[Full path],0)),""))</f>
        <v>#N/A</v>
      </c>
      <c r="Q101" s="7" t="e">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#N/A</v>
      </c>
      <c r="R101" s="7" t="e">
        <f>IF(ISBLANK(Infra[[#This Row],[Attribute]]),"",
IF(Infra[[#This Row],[railml 2.4 existence]]=TRUE, INDEX(core[Excel type],MATCH(Infra[[#This Row],[Full path]],core[Full path],0)),
IF(Infra[[#This Row],[nor existence]]&lt;&gt;"", INDEX(nor[Excel type],MATCH(Infra[[#This Row],[nor existence]],nor[Full path],0)),"")))</f>
        <v>#N/A</v>
      </c>
      <c r="S101" s="7" t="e">
        <f>IF(AND(NOT(ISBLANK(Infra[[#This Row],[Attribute]])),LEFT(Infra[[#This Row],[Value]],1)="[",OR(Infra[[#This Row],[railml 2.4 existence]]=TRUE,Infra[[#This Row],[nor existence]]=TRUE)),IF(Infra[[#This Row],[Value]]=Infra[[#This Row],[type]],"OK","Wrong type"),"")</f>
        <v>#N/A</v>
      </c>
      <c r="T101" s="7" t="e">
        <f>IF(ISBLANK(Infra[[#This Row],[Attribute]]),"",
IF(Infra[[#This Row],[railml 2.4 existence]]=TRUE, INDEX(core[Restriction],MATCH(Infra[[#This Row],[Full path]],core[Full path],0)),
IF(Infra[[#This Row],[nor existence]]&lt;&gt;"", INDEX(nor[Restriction],MATCH(Infra[[#This Row],[nor existence]],nor[Full path],0)),"")))</f>
        <v>#N/A</v>
      </c>
      <c r="U101" s="7" t="e">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#N/A</v>
      </c>
    </row>
    <row r="102" spans="1:21" x14ac:dyDescent="0.25">
      <c r="A102"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infrastructure/nor:areas/nor:area/nor:isLimitedBy/@facing</v>
      </c>
      <c r="B1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existing in nor</v>
      </c>
      <c r="D102" s="23" t="s">
        <v>156</v>
      </c>
      <c r="E102" s="17" t="s">
        <v>157</v>
      </c>
      <c r="F102" s="7" t="s">
        <v>159</v>
      </c>
      <c r="G102" s="9" t="s">
        <v>160</v>
      </c>
      <c r="H102" s="9"/>
      <c r="I102" s="33">
        <v>3</v>
      </c>
      <c r="J102" s="8"/>
      <c r="K102" s="7"/>
      <c r="L102" s="29"/>
      <c r="M102" s="29"/>
      <c r="N10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2" s="7" t="e">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#N/A</v>
      </c>
      <c r="P102" s="7" t="e">
        <f>IF(Infra[[#This Row],[railml 2.4 existence]]=TRUE, INDEX(core[Constraints],MATCH(Infra[[#This Row],[Full path]],core[Full path],0)),
IF(Infra[[#This Row],[nor existence]]&lt;&gt;"",INDEX(nor[Constraints],MATCH(Infra[[#This Row],[nor existence]],nor[Full path],0)),""))</f>
        <v>#N/A</v>
      </c>
      <c r="Q1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2" s="7" t="e">
        <f>IF(ISBLANK(Infra[[#This Row],[Attribute]]),"",
IF(Infra[[#This Row],[railml 2.4 existence]]=TRUE, INDEX(core[Excel type],MATCH(Infra[[#This Row],[Full path]],core[Full path],0)),
IF(Infra[[#This Row],[nor existence]]&lt;&gt;"", INDEX(nor[Excel type],MATCH(Infra[[#This Row],[nor existence]],nor[Full path],0)),"")))</f>
        <v>#N/A</v>
      </c>
      <c r="S102" s="7" t="e">
        <f>IF(AND(NOT(ISBLANK(Infra[[#This Row],[Attribute]])),LEFT(Infra[[#This Row],[Value]],1)="[",OR(Infra[[#This Row],[railml 2.4 existence]]=TRUE,Infra[[#This Row],[nor existence]]=TRUE)),IF(Infra[[#This Row],[Value]]=Infra[[#This Row],[type]],"OK","Wrong type"),"")</f>
        <v>#N/A</v>
      </c>
      <c r="T102" s="7" t="e">
        <f>IF(ISBLANK(Infra[[#This Row],[Attribute]]),"",
IF(Infra[[#This Row],[railml 2.4 existence]]=TRUE, INDEX(core[Restriction],MATCH(Infra[[#This Row],[Full path]],core[Full path],0)),
IF(Infra[[#This Row],[nor existence]]&lt;&gt;"", INDEX(nor[Restriction],MATCH(Infra[[#This Row],[nor existence]],nor[Full path],0)),"")))</f>
        <v>#N/A</v>
      </c>
      <c r="U102" s="7" t="e">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#N/A</v>
      </c>
    </row>
    <row r="103" spans="1:21" x14ac:dyDescent="0.25">
      <c r="A103"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infrastructure/nor:areas/nor:area/nor:isLimitedBy/@facing</v>
      </c>
      <c r="B1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existing in nor</v>
      </c>
      <c r="D103" s="23" t="s">
        <v>156</v>
      </c>
      <c r="E103" s="17" t="s">
        <v>157</v>
      </c>
      <c r="F103" s="7" t="s">
        <v>159</v>
      </c>
      <c r="G103" s="9" t="s">
        <v>161</v>
      </c>
      <c r="H103" s="9"/>
      <c r="I103" s="33">
        <v>3</v>
      </c>
      <c r="J103" s="8"/>
      <c r="K103" s="7"/>
      <c r="L103" s="29"/>
      <c r="M103" s="29"/>
      <c r="N10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3" s="7" t="e">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#N/A</v>
      </c>
      <c r="P103" s="7" t="e">
        <f>IF(Infra[[#This Row],[railml 2.4 existence]]=TRUE, INDEX(core[Constraints],MATCH(Infra[[#This Row],[Full path]],core[Full path],0)),
IF(Infra[[#This Row],[nor existence]]&lt;&gt;"",INDEX(nor[Constraints],MATCH(Infra[[#This Row],[nor existence]],nor[Full path],0)),""))</f>
        <v>#N/A</v>
      </c>
      <c r="Q1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3" s="7" t="e">
        <f>IF(ISBLANK(Infra[[#This Row],[Attribute]]),"",
IF(Infra[[#This Row],[railml 2.4 existence]]=TRUE, INDEX(core[Excel type],MATCH(Infra[[#This Row],[Full path]],core[Full path],0)),
IF(Infra[[#This Row],[nor existence]]&lt;&gt;"", INDEX(nor[Excel type],MATCH(Infra[[#This Row],[nor existence]],nor[Full path],0)),"")))</f>
        <v>#N/A</v>
      </c>
      <c r="S103" s="7" t="e">
        <f>IF(AND(NOT(ISBLANK(Infra[[#This Row],[Attribute]])),LEFT(Infra[[#This Row],[Value]],1)="[",OR(Infra[[#This Row],[railml 2.4 existence]]=TRUE,Infra[[#This Row],[nor existence]]=TRUE)),IF(Infra[[#This Row],[Value]]=Infra[[#This Row],[type]],"OK","Wrong type"),"")</f>
        <v>#N/A</v>
      </c>
      <c r="T103" s="7" t="e">
        <f>IF(ISBLANK(Infra[[#This Row],[Attribute]]),"",
IF(Infra[[#This Row],[railml 2.4 existence]]=TRUE, INDEX(core[Restriction],MATCH(Infra[[#This Row],[Full path]],core[Full path],0)),
IF(Infra[[#This Row],[nor existence]]&lt;&gt;"", INDEX(nor[Restriction],MATCH(Infra[[#This Row],[nor existence]],nor[Full path],0)),"")))</f>
        <v>#N/A</v>
      </c>
      <c r="U103" s="7" t="e">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#N/A</v>
      </c>
    </row>
    <row r="104" spans="1:21" x14ac:dyDescent="0.25">
      <c r="A104"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infrastructure/nor:areas/nor:area/nor:isLimitedBy/@facing</v>
      </c>
      <c r="B1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 s="1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existing in nor</v>
      </c>
      <c r="D104" s="23" t="s">
        <v>156</v>
      </c>
      <c r="E104" s="17" t="s">
        <v>157</v>
      </c>
      <c r="F104" s="7" t="s">
        <v>159</v>
      </c>
      <c r="G104" s="9" t="s">
        <v>95</v>
      </c>
      <c r="H104" s="9"/>
      <c r="I104" s="33">
        <v>3</v>
      </c>
      <c r="J104" s="8"/>
      <c r="K104" s="7"/>
      <c r="L104" s="29"/>
      <c r="M104" s="29"/>
      <c r="N104" s="11"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4" s="11" t="e">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#N/A</v>
      </c>
      <c r="P104" s="11" t="e">
        <f>IF(Infra[[#This Row],[railml 2.4 existence]]=TRUE, INDEX(core[Constraints],MATCH(Infra[[#This Row],[Full path]],core[Full path],0)),
IF(Infra[[#This Row],[nor existence]]&lt;&gt;"",INDEX(nor[Constraints],MATCH(Infra[[#This Row],[nor existence]],nor[Full path],0)),""))</f>
        <v>#N/A</v>
      </c>
      <c r="Q104" s="1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4" s="11" t="e">
        <f>IF(ISBLANK(Infra[[#This Row],[Attribute]]),"",
IF(Infra[[#This Row],[railml 2.4 existence]]=TRUE, INDEX(core[Excel type],MATCH(Infra[[#This Row],[Full path]],core[Full path],0)),
IF(Infra[[#This Row],[nor existence]]&lt;&gt;"", INDEX(nor[Excel type],MATCH(Infra[[#This Row],[nor existence]],nor[Full path],0)),"")))</f>
        <v>#N/A</v>
      </c>
      <c r="S104" s="11" t="e">
        <f>IF(AND(NOT(ISBLANK(Infra[[#This Row],[Attribute]])),LEFT(Infra[[#This Row],[Value]],1)="[",OR(Infra[[#This Row],[railml 2.4 existence]]=TRUE,Infra[[#This Row],[nor existence]]=TRUE)),IF(Infra[[#This Row],[Value]]=Infra[[#This Row],[type]],"OK","Wrong type"),"")</f>
        <v>#N/A</v>
      </c>
      <c r="T104" s="11" t="e">
        <f>IF(ISBLANK(Infra[[#This Row],[Attribute]]),"",
IF(Infra[[#This Row],[railml 2.4 existence]]=TRUE, INDEX(core[Restriction],MATCH(Infra[[#This Row],[Full path]],core[Full path],0)),
IF(Infra[[#This Row],[nor existence]]&lt;&gt;"", INDEX(nor[Restriction],MATCH(Infra[[#This Row],[nor existence]],nor[Full path],0)),"")))</f>
        <v>#N/A</v>
      </c>
      <c r="U104" s="11" t="e">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#N/A</v>
      </c>
    </row>
    <row r="105" spans="1:21" x14ac:dyDescent="0.25">
      <c r="A105"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infrastructure/nor:areas/nor:area/nor:isLimitedBy/@ref</v>
      </c>
      <c r="B1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 s="23" t="s">
        <v>156</v>
      </c>
      <c r="E105" s="17" t="s">
        <v>157</v>
      </c>
      <c r="F105" s="10" t="s">
        <v>120</v>
      </c>
      <c r="G105" s="9" t="s">
        <v>46</v>
      </c>
      <c r="H105" s="9" t="s">
        <v>23</v>
      </c>
      <c r="I105" s="37"/>
      <c r="J105" s="8" t="s">
        <v>162</v>
      </c>
      <c r="K105" s="29"/>
      <c r="L105" s="29"/>
      <c r="M105" s="29"/>
      <c r="N10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infrastructure/nor:areas/nor:area/nor:isLimitedBy/@ref</v>
      </c>
      <c r="P105" s="7" t="str">
        <f>IF(Infra[[#This Row],[railml 2.4 existence]]=TRUE, INDEX(core[Constraints],MATCH(Infra[[#This Row],[Full path]],core[Full path],0)),
IF(Infra[[#This Row],[nor existence]]&lt;&gt;"",INDEX(nor[Constraints],MATCH(Infra[[#This Row],[nor existence]],nor[Full path],0)),""))</f>
        <v>mandatory</v>
      </c>
      <c r="Q1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5" s="7" t="str">
        <f>IF(ISBLANK(Infra[[#This Row],[Attribute]]),"",
IF(Infra[[#This Row],[railml 2.4 existence]]=TRUE, INDEX(core[Excel type],MATCH(Infra[[#This Row],[Full path]],core[Full path],0)),
IF(Infra[[#This Row],[nor existence]]&lt;&gt;"", INDEX(nor[Excel type],MATCH(Infra[[#This Row],[nor existence]],nor[Full path],0)),"")))</f>
        <v>[reference]</v>
      </c>
      <c r="S105" s="7" t="str">
        <f>IF(AND(NOT(ISBLANK(Infra[[#This Row],[Attribute]])),LEFT(Infra[[#This Row],[Value]],1)="[",OR(Infra[[#This Row],[railml 2.4 existence]]=TRUE,Infra[[#This Row],[nor existence]]=TRUE)),IF(Infra[[#This Row],[Value]]=Infra[[#This Row],[type]],"OK","Wrong type"),"")</f>
        <v/>
      </c>
      <c r="T105" s="7" t="str">
        <f>IF(ISBLANK(Infra[[#This Row],[Attribute]]),"",
IF(Infra[[#This Row],[railml 2.4 existence]]=TRUE, INDEX(core[Restriction],MATCH(Infra[[#This Row],[Full path]],core[Full path],0)),
IF(Infra[[#This Row],[nor existence]]&lt;&gt;"", INDEX(nor[Restriction],MATCH(Infra[[#This Row],[nor existence]],nor[Full path],0)),"")))</f>
        <v/>
      </c>
      <c r="U1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 spans="1:21" ht="45" x14ac:dyDescent="0.25">
      <c r="A106"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v>
      </c>
      <c r="B1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use</v>
      </c>
      <c r="D106" s="23" t="s">
        <v>156</v>
      </c>
      <c r="E106" s="17" t="s">
        <v>163</v>
      </c>
      <c r="F106" s="9"/>
      <c r="G106" s="9"/>
      <c r="H106" s="13" t="s">
        <v>66</v>
      </c>
      <c r="I106" s="37"/>
      <c r="J106" s="58" t="s">
        <v>67</v>
      </c>
      <c r="K106" s="29"/>
      <c r="L106" s="29"/>
      <c r="M106" s="29"/>
      <c r="N10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v>
      </c>
      <c r="P106" s="7" t="str">
        <f>IF(Infra[[#This Row],[railml 2.4 existence]]=TRUE, INDEX(core[Constraints],MATCH(Infra[[#This Row],[Full path]],core[Full path],0)),
IF(Infra[[#This Row],[nor existence]]&lt;&gt;"",INDEX(nor[Constraints],MATCH(Infra[[#This Row],[nor existence]],nor[Full path],0)),""))</f>
        <v>optional</v>
      </c>
      <c r="Q1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Mismatch</v>
      </c>
      <c r="R106" s="7" t="str">
        <f>IF(ISBLANK(Infra[[#This Row],[Attribute]]),"",
IF(Infra[[#This Row],[railml 2.4 existence]]=TRUE, INDEX(core[Excel type],MATCH(Infra[[#This Row],[Full path]],core[Full path],0)),
IF(Infra[[#This Row],[nor existence]]&lt;&gt;"", INDEX(nor[Excel type],MATCH(Infra[[#This Row],[nor existence]],nor[Full path],0)),"")))</f>
        <v/>
      </c>
      <c r="S106" s="7" t="str">
        <f>IF(AND(NOT(ISBLANK(Infra[[#This Row],[Attribute]])),LEFT(Infra[[#This Row],[Value]],1)="[",OR(Infra[[#This Row],[railml 2.4 existence]]=TRUE,Infra[[#This Row],[nor existence]]=TRUE)),IF(Infra[[#This Row],[Value]]=Infra[[#This Row],[type]],"OK","Wrong type"),"")</f>
        <v/>
      </c>
      <c r="T106" s="7" t="str">
        <f>IF(ISBLANK(Infra[[#This Row],[Attribute]]),"",
IF(Infra[[#This Row],[railml 2.4 existence]]=TRUE, INDEX(core[Restriction],MATCH(Infra[[#This Row],[Full path]],core[Full path],0)),
IF(Infra[[#This Row],[nor existence]]&lt;&gt;"", INDEX(nor[Restriction],MATCH(Infra[[#This Row],[nor existence]],nor[Full path],0)),"")))</f>
        <v/>
      </c>
      <c r="U1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 spans="1:21" x14ac:dyDescent="0.25">
      <c r="A107"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v>
      </c>
      <c r="B1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 s="23" t="s">
        <v>164</v>
      </c>
      <c r="E107" s="17" t="s">
        <v>123</v>
      </c>
      <c r="F107" s="9"/>
      <c r="G107" s="9"/>
      <c r="H107" s="9" t="s">
        <v>23</v>
      </c>
      <c r="I107" s="37"/>
      <c r="J107" s="8" t="s">
        <v>74</v>
      </c>
      <c r="K107" s="29"/>
      <c r="L107" s="29"/>
      <c r="M107" s="29"/>
      <c r="N10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infrastructure/nor:areas/nor:area/nor:states/state</v>
      </c>
      <c r="P107" s="7" t="str">
        <f>IF(Infra[[#This Row],[railml 2.4 existence]]=TRUE, INDEX(core[Constraints],MATCH(Infra[[#This Row],[Full path]],core[Full path],0)),
IF(Infra[[#This Row],[nor existence]]&lt;&gt;"",INDEX(nor[Constraints],MATCH(Infra[[#This Row],[nor existence]],nor[Full path],0)),""))</f>
        <v>mandatory</v>
      </c>
      <c r="Q1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 s="7" t="str">
        <f>IF(ISBLANK(Infra[[#This Row],[Attribute]]),"",
IF(Infra[[#This Row],[railml 2.4 existence]]=TRUE, INDEX(core[Excel type],MATCH(Infra[[#This Row],[Full path]],core[Full path],0)),
IF(Infra[[#This Row],[nor existence]]&lt;&gt;"", INDEX(nor[Excel type],MATCH(Infra[[#This Row],[nor existence]],nor[Full path],0)),"")))</f>
        <v/>
      </c>
      <c r="S107" s="7" t="str">
        <f>IF(AND(NOT(ISBLANK(Infra[[#This Row],[Attribute]])),LEFT(Infra[[#This Row],[Value]],1)="[",OR(Infra[[#This Row],[railml 2.4 existence]]=TRUE,Infra[[#This Row],[nor existence]]=TRUE)),IF(Infra[[#This Row],[Value]]=Infra[[#This Row],[type]],"OK","Wrong type"),"")</f>
        <v/>
      </c>
      <c r="T107" s="7" t="str">
        <f>IF(ISBLANK(Infra[[#This Row],[Attribute]]),"",
IF(Infra[[#This Row],[railml 2.4 existence]]=TRUE, INDEX(core[Restriction],MATCH(Infra[[#This Row],[Full path]],core[Full path],0)),
IF(Infra[[#This Row],[nor existence]]&lt;&gt;"", INDEX(nor[Restriction],MATCH(Infra[[#This Row],[nor existence]],nor[Full path],0)),"")))</f>
        <v/>
      </c>
      <c r="U1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 spans="1:21" ht="45" x14ac:dyDescent="0.25">
      <c r="A108"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infrastructure/nor:areas/nor:area/nor:states/state/@disabled</v>
      </c>
      <c r="B1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 s="23" t="s">
        <v>164</v>
      </c>
      <c r="E108" s="49" t="s">
        <v>123</v>
      </c>
      <c r="F108" s="7" t="s">
        <v>124</v>
      </c>
      <c r="G108" s="9" t="s">
        <v>125</v>
      </c>
      <c r="H108" s="9" t="s">
        <v>23</v>
      </c>
      <c r="I108" s="32"/>
      <c r="J108" s="8" t="s">
        <v>126</v>
      </c>
      <c r="K108" s="29"/>
      <c r="L108" s="29"/>
      <c r="M108" s="57"/>
      <c r="N10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//state/@disabled</v>
      </c>
      <c r="P108" s="7" t="str">
        <f>IF(Infra[[#This Row],[railml 2.4 existence]]=TRUE, INDEX(core[Constraints],MATCH(Infra[[#This Row],[Full path]],core[Full path],0)),
IF(Infra[[#This Row],[nor existence]]&lt;&gt;"",INDEX(nor[Constraints],MATCH(Infra[[#This Row],[nor existence]],nor[Full path],0)),""))</f>
        <v>mandatory</v>
      </c>
      <c r="Q1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8" s="7" t="str">
        <f>IF(ISBLANK(Infra[[#This Row],[Attribute]]),"",
IF(Infra[[#This Row],[railml 2.4 existence]]=TRUE, INDEX(core[Excel type],MATCH(Infra[[#This Row],[Full path]],core[Full path],0)),
IF(Infra[[#This Row],[nor existence]]&lt;&gt;"", INDEX(nor[Excel type],MATCH(Infra[[#This Row],[nor existence]],nor[Full path],0)),"")))</f>
        <v>[boolean]</v>
      </c>
      <c r="S108" s="9" t="str">
        <f>IF(AND(NOT(ISBLANK(Infra[[#This Row],[Attribute]])),LEFT(Infra[[#This Row],[Value]],1)="[",OR(Infra[[#This Row],[railml 2.4 existence]]=TRUE,Infra[[#This Row],[nor existence]]=TRUE)),IF(Infra[[#This Row],[Value]]=Infra[[#This Row],[type]],"OK","Wrong type"),"")</f>
        <v/>
      </c>
      <c r="T108" s="7" t="str">
        <f>IF(ISBLANK(Infra[[#This Row],[Attribute]]),"",
IF(Infra[[#This Row],[railml 2.4 existence]]=TRUE, INDEX(core[Restriction],MATCH(Infra[[#This Row],[Full path]],core[Full path],0)),
IF(Infra[[#This Row],[nor existence]]&lt;&gt;"", INDEX(nor[Restriction],MATCH(Infra[[#This Row],[nor existence]],nor[Full path],0)),"")))</f>
        <v/>
      </c>
      <c r="U1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9" spans="1:21" ht="30" x14ac:dyDescent="0.25">
      <c r="A109"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infrastructure/nor:areas/nor:area/nor:states/state/@nor:change</v>
      </c>
      <c r="B1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 s="23" t="s">
        <v>164</v>
      </c>
      <c r="E109" s="49" t="s">
        <v>123</v>
      </c>
      <c r="F109" s="7" t="s">
        <v>36</v>
      </c>
      <c r="G109" s="9" t="s">
        <v>37</v>
      </c>
      <c r="H109" s="9" t="s">
        <v>29</v>
      </c>
      <c r="I109" s="32"/>
      <c r="J109" s="1" t="s">
        <v>38</v>
      </c>
      <c r="K109" s="29"/>
      <c r="L109" s="29"/>
      <c r="M109" s="57"/>
      <c r="N10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9" s="7" t="str">
        <f>IF(Infra[[#This Row],[railml 2.4 existence]]=TRUE, INDEX(core[Constraints],MATCH(Infra[[#This Row],[Full path]],core[Full path],0)),
IF(Infra[[#This Row],[nor existence]]&lt;&gt;"",INDEX(nor[Constraints],MATCH(Infra[[#This Row],[nor existence]],nor[Full path],0)),""))</f>
        <v>optional</v>
      </c>
      <c r="Q1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9" s="7" t="str">
        <f>IF(ISBLANK(Infra[[#This Row],[Attribute]]),"",
IF(Infra[[#This Row],[railml 2.4 existence]]=TRUE, INDEX(core[Excel type],MATCH(Infra[[#This Row],[Full path]],core[Full path],0)),
IF(Infra[[#This Row],[nor existence]]&lt;&gt;"", INDEX(nor[Excel type],MATCH(Infra[[#This Row],[nor existence]],nor[Full path],0)),"")))</f>
        <v>[enum]</v>
      </c>
      <c r="S109" s="9" t="str">
        <f>IF(AND(NOT(ISBLANK(Infra[[#This Row],[Attribute]])),LEFT(Infra[[#This Row],[Value]],1)="[",OR(Infra[[#This Row],[railml 2.4 existence]]=TRUE,Infra[[#This Row],[nor existence]]=TRUE)),IF(Infra[[#This Row],[Value]]=Infra[[#This Row],[type]],"OK","Wrong type"),"")</f>
        <v/>
      </c>
      <c r="T109" s="7" t="str">
        <f>IF(ISBLANK(Infra[[#This Row],[Attribute]]),"",
IF(Infra[[#This Row],[railml 2.4 existence]]=TRUE, INDEX(core[Restriction],MATCH(Infra[[#This Row],[Full path]],core[Full path],0)),
IF(Infra[[#This Row],[nor existence]]&lt;&gt;"", INDEX(nor[Restriction],MATCH(Infra[[#This Row],[nor existence]],nor[Full path],0)),"")))</f>
        <v>"new", "modified", "removed"</v>
      </c>
      <c r="U1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 spans="1:21" ht="30" x14ac:dyDescent="0.25">
      <c r="A110"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infrastructure/nor:areas/nor:area/nor:states/state/@nor:change</v>
      </c>
      <c r="B1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 s="23" t="s">
        <v>164</v>
      </c>
      <c r="E110" s="49" t="s">
        <v>123</v>
      </c>
      <c r="F110" s="7" t="s">
        <v>36</v>
      </c>
      <c r="G110" s="9" t="s">
        <v>39</v>
      </c>
      <c r="H110" s="9"/>
      <c r="I110" s="32"/>
      <c r="J110" s="1" t="s">
        <v>40</v>
      </c>
      <c r="K110" s="29"/>
      <c r="L110" s="29"/>
      <c r="M110" s="57"/>
      <c r="N11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0" s="7" t="str">
        <f>IF(Infra[[#This Row],[railml 2.4 existence]]=TRUE, INDEX(core[Constraints],MATCH(Infra[[#This Row],[Full path]],core[Full path],0)),
IF(Infra[[#This Row],[nor existence]]&lt;&gt;"",INDEX(nor[Constraints],MATCH(Infra[[#This Row],[nor existence]],nor[Full path],0)),""))</f>
        <v>optional</v>
      </c>
      <c r="Q1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0" s="7" t="str">
        <f>IF(ISBLANK(Infra[[#This Row],[Attribute]]),"",
IF(Infra[[#This Row],[railml 2.4 existence]]=TRUE, INDEX(core[Excel type],MATCH(Infra[[#This Row],[Full path]],core[Full path],0)),
IF(Infra[[#This Row],[nor existence]]&lt;&gt;"", INDEX(nor[Excel type],MATCH(Infra[[#This Row],[nor existence]],nor[Full path],0)),"")))</f>
        <v>[enum]</v>
      </c>
      <c r="S110" s="9" t="str">
        <f>IF(AND(NOT(ISBLANK(Infra[[#This Row],[Attribute]])),LEFT(Infra[[#This Row],[Value]],1)="[",OR(Infra[[#This Row],[railml 2.4 existence]]=TRUE,Infra[[#This Row],[nor existence]]=TRUE)),IF(Infra[[#This Row],[Value]]=Infra[[#This Row],[type]],"OK","Wrong type"),"")</f>
        <v/>
      </c>
      <c r="T110" s="7" t="str">
        <f>IF(ISBLANK(Infra[[#This Row],[Attribute]]),"",
IF(Infra[[#This Row],[railml 2.4 existence]]=TRUE, INDEX(core[Restriction],MATCH(Infra[[#This Row],[Full path]],core[Full path],0)),
IF(Infra[[#This Row],[nor existence]]&lt;&gt;"", INDEX(nor[Restriction],MATCH(Infra[[#This Row],[nor existence]],nor[Full path],0)),"")))</f>
        <v>"new", "modified", "removed"</v>
      </c>
      <c r="U1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1" spans="1:21" ht="30" x14ac:dyDescent="0.25">
      <c r="A111"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infrastructure/nor:areas/nor:area/nor:states/state/@nor:change</v>
      </c>
      <c r="B1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 s="23" t="s">
        <v>164</v>
      </c>
      <c r="E111" s="49" t="s">
        <v>123</v>
      </c>
      <c r="F111" s="7" t="s">
        <v>36</v>
      </c>
      <c r="G111" s="9" t="s">
        <v>41</v>
      </c>
      <c r="H111" s="9"/>
      <c r="I111" s="32"/>
      <c r="J111" s="1" t="s">
        <v>42</v>
      </c>
      <c r="K111" s="29"/>
      <c r="L111" s="29"/>
      <c r="M111" s="57"/>
      <c r="N11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1" s="7" t="str">
        <f>IF(Infra[[#This Row],[railml 2.4 existence]]=TRUE, INDEX(core[Constraints],MATCH(Infra[[#This Row],[Full path]],core[Full path],0)),
IF(Infra[[#This Row],[nor existence]]&lt;&gt;"",INDEX(nor[Constraints],MATCH(Infra[[#This Row],[nor existence]],nor[Full path],0)),""))</f>
        <v>optional</v>
      </c>
      <c r="Q1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1" s="7" t="str">
        <f>IF(ISBLANK(Infra[[#This Row],[Attribute]]),"",
IF(Infra[[#This Row],[railml 2.4 existence]]=TRUE, INDEX(core[Excel type],MATCH(Infra[[#This Row],[Full path]],core[Full path],0)),
IF(Infra[[#This Row],[nor existence]]&lt;&gt;"", INDEX(nor[Excel type],MATCH(Infra[[#This Row],[nor existence]],nor[Full path],0)),"")))</f>
        <v>[enum]</v>
      </c>
      <c r="S111" s="9" t="str">
        <f>IF(AND(NOT(ISBLANK(Infra[[#This Row],[Attribute]])),LEFT(Infra[[#This Row],[Value]],1)="[",OR(Infra[[#This Row],[railml 2.4 existence]]=TRUE,Infra[[#This Row],[nor existence]]=TRUE)),IF(Infra[[#This Row],[Value]]=Infra[[#This Row],[type]],"OK","Wrong type"),"")</f>
        <v/>
      </c>
      <c r="T111" s="7" t="str">
        <f>IF(ISBLANK(Infra[[#This Row],[Attribute]]),"",
IF(Infra[[#This Row],[railml 2.4 existence]]=TRUE, INDEX(core[Restriction],MATCH(Infra[[#This Row],[Full path]],core[Full path],0)),
IF(Infra[[#This Row],[nor existence]]&lt;&gt;"", INDEX(nor[Restriction],MATCH(Infra[[#This Row],[nor existence]],nor[Full path],0)),"")))</f>
        <v>"new", "modified", "removed"</v>
      </c>
      <c r="U1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 spans="1:21" x14ac:dyDescent="0.25">
      <c r="A112"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infrastructure/nor:areas/nor:area/nor:states/state/@nor:change</v>
      </c>
      <c r="B1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 s="23" t="s">
        <v>164</v>
      </c>
      <c r="E112" s="49" t="s">
        <v>123</v>
      </c>
      <c r="F112" s="7" t="s">
        <v>36</v>
      </c>
      <c r="G112" s="9" t="s">
        <v>43</v>
      </c>
      <c r="H112" s="9"/>
      <c r="I112" s="32"/>
      <c r="J112" s="1" t="s">
        <v>44</v>
      </c>
      <c r="K112" s="29"/>
      <c r="L112" s="29"/>
      <c r="M112" s="57"/>
      <c r="N11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2" s="7" t="str">
        <f>IF(Infra[[#This Row],[railml 2.4 existence]]=TRUE, INDEX(core[Constraints],MATCH(Infra[[#This Row],[Full path]],core[Full path],0)),
IF(Infra[[#This Row],[nor existence]]&lt;&gt;"",INDEX(nor[Constraints],MATCH(Infra[[#This Row],[nor existence]],nor[Full path],0)),""))</f>
        <v>optional</v>
      </c>
      <c r="Q1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2" s="7" t="str">
        <f>IF(ISBLANK(Infra[[#This Row],[Attribute]]),"",
IF(Infra[[#This Row],[railml 2.4 existence]]=TRUE, INDEX(core[Excel type],MATCH(Infra[[#This Row],[Full path]],core[Full path],0)),
IF(Infra[[#This Row],[nor existence]]&lt;&gt;"", INDEX(nor[Excel type],MATCH(Infra[[#This Row],[nor existence]],nor[Full path],0)),"")))</f>
        <v>[enum]</v>
      </c>
      <c r="S112" s="9" t="str">
        <f>IF(AND(NOT(ISBLANK(Infra[[#This Row],[Attribute]])),LEFT(Infra[[#This Row],[Value]],1)="[",OR(Infra[[#This Row],[railml 2.4 existence]]=TRUE,Infra[[#This Row],[nor existence]]=TRUE)),IF(Infra[[#This Row],[Value]]=Infra[[#This Row],[type]],"OK","Wrong type"),"")</f>
        <v/>
      </c>
      <c r="T112" s="7" t="str">
        <f>IF(ISBLANK(Infra[[#This Row],[Attribute]]),"",
IF(Infra[[#This Row],[railml 2.4 existence]]=TRUE, INDEX(core[Restriction],MATCH(Infra[[#This Row],[Full path]],core[Full path],0)),
IF(Infra[[#This Row],[nor existence]]&lt;&gt;"", INDEX(nor[Restriction],MATCH(Infra[[#This Row],[nor existence]],nor[Full path],0)),"")))</f>
        <v>"new", "modified", "removed"</v>
      </c>
      <c r="U1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 spans="1:21" x14ac:dyDescent="0.25">
      <c r="A113"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infrastructure/nor:areas/nor:area/nor:states/state/@nor:endDate</v>
      </c>
      <c r="B1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 s="23" t="s">
        <v>164</v>
      </c>
      <c r="E113" s="49" t="s">
        <v>123</v>
      </c>
      <c r="F113" s="7" t="s">
        <v>127</v>
      </c>
      <c r="G113" s="9" t="s">
        <v>128</v>
      </c>
      <c r="H113" s="9" t="s">
        <v>29</v>
      </c>
      <c r="I113" s="32"/>
      <c r="J113" s="1" t="s">
        <v>129</v>
      </c>
      <c r="K113" s="29"/>
      <c r="L113" s="29"/>
      <c r="M113" s="57"/>
      <c r="N11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13" s="7" t="str">
        <f>IF(Infra[[#This Row],[railml 2.4 existence]]=TRUE, INDEX(core[Constraints],MATCH(Infra[[#This Row],[Full path]],core[Full path],0)),
IF(Infra[[#This Row],[nor existence]]&lt;&gt;"",INDEX(nor[Constraints],MATCH(Infra[[#This Row],[nor existence]],nor[Full path],0)),""))</f>
        <v>optional</v>
      </c>
      <c r="Q1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 s="7" t="str">
        <f>IF(ISBLANK(Infra[[#This Row],[Attribute]]),"",
IF(Infra[[#This Row],[railml 2.4 existence]]=TRUE, INDEX(core[Excel type],MATCH(Infra[[#This Row],[Full path]],core[Full path],0)),
IF(Infra[[#This Row],[nor existence]]&lt;&gt;"", INDEX(nor[Excel type],MATCH(Infra[[#This Row],[nor existence]],nor[Full path],0)),"")))</f>
        <v>[date]</v>
      </c>
      <c r="S113" s="9" t="str">
        <f>IF(AND(NOT(ISBLANK(Infra[[#This Row],[Attribute]])),LEFT(Infra[[#This Row],[Value]],1)="[",OR(Infra[[#This Row],[railml 2.4 existence]]=TRUE,Infra[[#This Row],[nor existence]]=TRUE)),IF(Infra[[#This Row],[Value]]=Infra[[#This Row],[type]],"OK","Wrong type"),"")</f>
        <v/>
      </c>
      <c r="T113" s="7" t="str">
        <f>IF(ISBLANK(Infra[[#This Row],[Attribute]]),"",
IF(Infra[[#This Row],[railml 2.4 existence]]=TRUE, INDEX(core[Restriction],MATCH(Infra[[#This Row],[Full path]],core[Full path],0)),
IF(Infra[[#This Row],[nor existence]]&lt;&gt;"", INDEX(nor[Restriction],MATCH(Infra[[#This Row],[nor existence]],nor[Full path],0)),"")))</f>
        <v/>
      </c>
      <c r="U1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 spans="1:21" x14ac:dyDescent="0.25">
      <c r="A114"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infrastructure/nor:areas/nor:area/nor:states/state/@nor:projectRef</v>
      </c>
      <c r="B1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 s="23" t="s">
        <v>164</v>
      </c>
      <c r="E114" s="49" t="s">
        <v>123</v>
      </c>
      <c r="F114" s="7" t="s">
        <v>130</v>
      </c>
      <c r="G114" s="9" t="s">
        <v>46</v>
      </c>
      <c r="H114" s="9" t="s">
        <v>29</v>
      </c>
      <c r="I114" s="32"/>
      <c r="J114" s="1" t="s">
        <v>131</v>
      </c>
      <c r="K114" s="29"/>
      <c r="L114" s="29"/>
      <c r="M114" s="57"/>
      <c r="N11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14" s="7" t="str">
        <f>IF(Infra[[#This Row],[railml 2.4 existence]]=TRUE, INDEX(core[Constraints],MATCH(Infra[[#This Row],[Full path]],core[Full path],0)),
IF(Infra[[#This Row],[nor existence]]&lt;&gt;"",INDEX(nor[Constraints],MATCH(Infra[[#This Row],[nor existence]],nor[Full path],0)),""))</f>
        <v>optional</v>
      </c>
      <c r="Q1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4" s="7" t="str">
        <f>IF(ISBLANK(Infra[[#This Row],[Attribute]]),"",
IF(Infra[[#This Row],[railml 2.4 existence]]=TRUE, INDEX(core[Excel type],MATCH(Infra[[#This Row],[Full path]],core[Full path],0)),
IF(Infra[[#This Row],[nor existence]]&lt;&gt;"", INDEX(nor[Excel type],MATCH(Infra[[#This Row],[nor existence]],nor[Full path],0)),"")))</f>
        <v>[reference]</v>
      </c>
      <c r="S114" s="9" t="str">
        <f>IF(AND(NOT(ISBLANK(Infra[[#This Row],[Attribute]])),LEFT(Infra[[#This Row],[Value]],1)="[",OR(Infra[[#This Row],[railml 2.4 existence]]=TRUE,Infra[[#This Row],[nor existence]]=TRUE)),IF(Infra[[#This Row],[Value]]=Infra[[#This Row],[type]],"OK","Wrong type"),"")</f>
        <v/>
      </c>
      <c r="T114" s="7" t="str">
        <f>IF(ISBLANK(Infra[[#This Row],[Attribute]]),"",
IF(Infra[[#This Row],[railml 2.4 existence]]=TRUE, INDEX(core[Restriction],MATCH(Infra[[#This Row],[Full path]],core[Full path],0)),
IF(Infra[[#This Row],[nor existence]]&lt;&gt;"", INDEX(nor[Restriction],MATCH(Infra[[#This Row],[nor existence]],nor[Full path],0)),"")))</f>
        <v/>
      </c>
      <c r="U1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5" spans="1:21" x14ac:dyDescent="0.25">
      <c r="A115"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infrastructure/nor:areas/nor:area/nor:states/state/@nor:ruleRef</v>
      </c>
      <c r="B1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 s="23" t="s">
        <v>164</v>
      </c>
      <c r="E115" s="49" t="s">
        <v>123</v>
      </c>
      <c r="F115" s="7" t="s">
        <v>45</v>
      </c>
      <c r="G115" s="9" t="s">
        <v>46</v>
      </c>
      <c r="H115" s="9" t="s">
        <v>29</v>
      </c>
      <c r="I115" s="33"/>
      <c r="J115" s="8" t="s">
        <v>47</v>
      </c>
      <c r="K115" s="29"/>
      <c r="L115" s="29"/>
      <c r="M115" s="57"/>
      <c r="N11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15" s="7" t="str">
        <f>IF(Infra[[#This Row],[railml 2.4 existence]]=TRUE, INDEX(core[Constraints],MATCH(Infra[[#This Row],[Full path]],core[Full path],0)),
IF(Infra[[#This Row],[nor existence]]&lt;&gt;"",INDEX(nor[Constraints],MATCH(Infra[[#This Row],[nor existence]],nor[Full path],0)),""))</f>
        <v>optional</v>
      </c>
      <c r="Q1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5" s="7" t="str">
        <f>IF(ISBLANK(Infra[[#This Row],[Attribute]]),"",
IF(Infra[[#This Row],[railml 2.4 existence]]=TRUE, INDEX(core[Excel type],MATCH(Infra[[#This Row],[Full path]],core[Full path],0)),
IF(Infra[[#This Row],[nor existence]]&lt;&gt;"", INDEX(nor[Excel type],MATCH(Infra[[#This Row],[nor existence]],nor[Full path],0)),"")))</f>
        <v>[reference]</v>
      </c>
      <c r="S115" s="9" t="str">
        <f>IF(AND(NOT(ISBLANK(Infra[[#This Row],[Attribute]])),LEFT(Infra[[#This Row],[Value]],1)="[",OR(Infra[[#This Row],[railml 2.4 existence]]=TRUE,Infra[[#This Row],[nor existence]]=TRUE)),IF(Infra[[#This Row],[Value]]=Infra[[#This Row],[type]],"OK","Wrong type"),"")</f>
        <v/>
      </c>
      <c r="T115" s="7" t="str">
        <f>IF(ISBLANK(Infra[[#This Row],[Attribute]]),"",
IF(Infra[[#This Row],[railml 2.4 existence]]=TRUE, INDEX(core[Restriction],MATCH(Infra[[#This Row],[Full path]],core[Full path],0)),
IF(Infra[[#This Row],[nor existence]]&lt;&gt;"", INDEX(nor[Restriction],MATCH(Infra[[#This Row],[nor existence]],nor[Full path],0)),"")))</f>
        <v/>
      </c>
      <c r="U1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 spans="1:21" x14ac:dyDescent="0.25">
      <c r="A116"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infrastructure/nor:areas/nor:area/nor:states/state/@nor:restrictionID</v>
      </c>
      <c r="B1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 s="23" t="s">
        <v>164</v>
      </c>
      <c r="E116" s="49" t="s">
        <v>123</v>
      </c>
      <c r="F116" s="7" t="s">
        <v>165</v>
      </c>
      <c r="G116" s="9" t="s">
        <v>25</v>
      </c>
      <c r="H116" s="9" t="s">
        <v>29</v>
      </c>
      <c r="I116" s="33"/>
      <c r="J116" s="8" t="s">
        <v>166</v>
      </c>
      <c r="K116" s="29"/>
      <c r="L116" s="29"/>
      <c r="M116" s="57"/>
      <c r="N11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infrastructure/nor:areas/nor:area/nor:states/state/@nor:restrictionID</v>
      </c>
      <c r="P116" s="7" t="str">
        <f>IF(Infra[[#This Row],[railml 2.4 existence]]=TRUE, INDEX(core[Constraints],MATCH(Infra[[#This Row],[Full path]],core[Full path],0)),
IF(Infra[[#This Row],[nor existence]]&lt;&gt;"",INDEX(nor[Constraints],MATCH(Infra[[#This Row],[nor existence]],nor[Full path],0)),""))</f>
        <v>optional</v>
      </c>
      <c r="Q1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 s="7" t="str">
        <f>IF(ISBLANK(Infra[[#This Row],[Attribute]]),"",
IF(Infra[[#This Row],[railml 2.4 existence]]=TRUE, INDEX(core[Excel type],MATCH(Infra[[#This Row],[Full path]],core[Full path],0)),
IF(Infra[[#This Row],[nor existence]]&lt;&gt;"", INDEX(nor[Excel type],MATCH(Infra[[#This Row],[nor existence]],nor[Full path],0)),"")))</f>
        <v>[string]</v>
      </c>
      <c r="S116" s="9" t="str">
        <f>IF(AND(NOT(ISBLANK(Infra[[#This Row],[Attribute]])),LEFT(Infra[[#This Row],[Value]],1)="[",OR(Infra[[#This Row],[railml 2.4 existence]]=TRUE,Infra[[#This Row],[nor existence]]=TRUE)),IF(Infra[[#This Row],[Value]]=Infra[[#This Row],[type]],"OK","Wrong type"),"")</f>
        <v/>
      </c>
      <c r="T116" s="7" t="str">
        <f>IF(ISBLANK(Infra[[#This Row],[Attribute]]),"",
IF(Infra[[#This Row],[railml 2.4 existence]]=TRUE, INDEX(core[Restriction],MATCH(Infra[[#This Row],[Full path]],core[Full path],0)),
IF(Infra[[#This Row],[nor existence]]&lt;&gt;"", INDEX(nor[Restriction],MATCH(Infra[[#This Row],[nor existence]],nor[Full path],0)),"")))</f>
        <v/>
      </c>
      <c r="U1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7" spans="1:21" x14ac:dyDescent="0.25">
      <c r="A117"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infrastructure/nor:areas/nor:area/nor:states/state/@nor:startDate</v>
      </c>
      <c r="B1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 s="23" t="s">
        <v>164</v>
      </c>
      <c r="E117" s="49" t="s">
        <v>123</v>
      </c>
      <c r="F117" s="7" t="s">
        <v>132</v>
      </c>
      <c r="G117" s="9" t="s">
        <v>128</v>
      </c>
      <c r="H117" s="9" t="s">
        <v>29</v>
      </c>
      <c r="I117" s="32"/>
      <c r="J117" s="1" t="s">
        <v>129</v>
      </c>
      <c r="K117" s="29"/>
      <c r="L117" s="29"/>
      <c r="M117" s="57"/>
      <c r="N11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17" s="7" t="str">
        <f>IF(Infra[[#This Row],[railml 2.4 existence]]=TRUE, INDEX(core[Constraints],MATCH(Infra[[#This Row],[Full path]],core[Full path],0)),
IF(Infra[[#This Row],[nor existence]]&lt;&gt;"",INDEX(nor[Constraints],MATCH(Infra[[#This Row],[nor existence]],nor[Full path],0)),""))</f>
        <v>optional</v>
      </c>
      <c r="Q1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7" s="7" t="str">
        <f>IF(ISBLANK(Infra[[#This Row],[Attribute]]),"",
IF(Infra[[#This Row],[railml 2.4 existence]]=TRUE, INDEX(core[Excel type],MATCH(Infra[[#This Row],[Full path]],core[Full path],0)),
IF(Infra[[#This Row],[nor existence]]&lt;&gt;"", INDEX(nor[Excel type],MATCH(Infra[[#This Row],[nor existence]],nor[Full path],0)),"")))</f>
        <v>[date]</v>
      </c>
      <c r="S117" s="9" t="str">
        <f>IF(AND(NOT(ISBLANK(Infra[[#This Row],[Attribute]])),LEFT(Infra[[#This Row],[Value]],1)="[",OR(Infra[[#This Row],[railml 2.4 existence]]=TRUE,Infra[[#This Row],[nor existence]]=TRUE)),IF(Infra[[#This Row],[Value]]=Infra[[#This Row],[type]],"OK","Wrong type"),"")</f>
        <v/>
      </c>
      <c r="T117" s="7" t="str">
        <f>IF(ISBLANK(Infra[[#This Row],[Attribute]]),"",
IF(Infra[[#This Row],[railml 2.4 existence]]=TRUE, INDEX(core[Restriction],MATCH(Infra[[#This Row],[Full path]],core[Full path],0)),
IF(Infra[[#This Row],[nor existence]]&lt;&gt;"", INDEX(nor[Restriction],MATCH(Infra[[#This Row],[nor existence]],nor[Full path],0)),"")))</f>
        <v/>
      </c>
      <c r="U1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8" spans="1:21" x14ac:dyDescent="0.25">
      <c r="A118"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infrastructure/nor:areas/nor:area/nor:states/state/@operatingPeriodRef</v>
      </c>
      <c r="B1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 s="23" t="s">
        <v>164</v>
      </c>
      <c r="E118" s="49" t="s">
        <v>123</v>
      </c>
      <c r="F118" s="7" t="s">
        <v>133</v>
      </c>
      <c r="G118" s="9" t="s">
        <v>46</v>
      </c>
      <c r="H118" s="9" t="s">
        <v>29</v>
      </c>
      <c r="I118" s="32"/>
      <c r="J118" s="1" t="s">
        <v>134</v>
      </c>
      <c r="K118" s="29"/>
      <c r="L118" s="29"/>
      <c r="M118" s="57"/>
      <c r="N11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//state/@operatingPeriodRef</v>
      </c>
      <c r="P118" s="7" t="str">
        <f>IF(Infra[[#This Row],[railml 2.4 existence]]=TRUE, INDEX(core[Constraints],MATCH(Infra[[#This Row],[Full path]],core[Full path],0)),
IF(Infra[[#This Row],[nor existence]]&lt;&gt;"",INDEX(nor[Constraints],MATCH(Infra[[#This Row],[nor existence]],nor[Full path],0)),""))</f>
        <v>optional</v>
      </c>
      <c r="Q1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8" s="7" t="str">
        <f>IF(ISBLANK(Infra[[#This Row],[Attribute]]),"",
IF(Infra[[#This Row],[railml 2.4 existence]]=TRUE, INDEX(core[Excel type],MATCH(Infra[[#This Row],[Full path]],core[Full path],0)),
IF(Infra[[#This Row],[nor existence]]&lt;&gt;"", INDEX(nor[Excel type],MATCH(Infra[[#This Row],[nor existence]],nor[Full path],0)),"")))</f>
        <v>[reference]</v>
      </c>
      <c r="S118" s="9" t="str">
        <f>IF(AND(NOT(ISBLANK(Infra[[#This Row],[Attribute]])),LEFT(Infra[[#This Row],[Value]],1)="[",OR(Infra[[#This Row],[railml 2.4 existence]]=TRUE,Infra[[#This Row],[nor existence]]=TRUE)),IF(Infra[[#This Row],[Value]]=Infra[[#This Row],[type]],"OK","Wrong type"),"")</f>
        <v/>
      </c>
      <c r="T118" s="7" t="str">
        <f>IF(ISBLANK(Infra[[#This Row],[Attribute]]),"",
IF(Infra[[#This Row],[railml 2.4 existence]]=TRUE, INDEX(core[Restriction],MATCH(Infra[[#This Row],[Full path]],core[Full path],0)),
IF(Infra[[#This Row],[nor existence]]&lt;&gt;"", INDEX(nor[Restriction],MATCH(Infra[[#This Row],[nor existence]],nor[Full path],0)),"")))</f>
        <v/>
      </c>
      <c r="U1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 spans="1:21" x14ac:dyDescent="0.25">
      <c r="A119"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infrastructure/nor:areas/nor:area/nor:states/state/@status</v>
      </c>
      <c r="B1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 s="23" t="s">
        <v>164</v>
      </c>
      <c r="E119" s="49" t="s">
        <v>123</v>
      </c>
      <c r="F119" s="7" t="s">
        <v>135</v>
      </c>
      <c r="G119" s="9" t="s">
        <v>37</v>
      </c>
      <c r="H119" s="9" t="s">
        <v>29</v>
      </c>
      <c r="I119" s="32"/>
      <c r="K119" s="29"/>
      <c r="L119" s="29"/>
      <c r="M119" s="57"/>
      <c r="N11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119" s="7" t="str">
        <f>IF(Infra[[#This Row],[railml 2.4 existence]]=TRUE, INDEX(core[Constraints],MATCH(Infra[[#This Row],[Full path]],core[Full path],0)),
IF(Infra[[#This Row],[nor existence]]&lt;&gt;"",INDEX(nor[Constraints],MATCH(Infra[[#This Row],[nor existence]],nor[Full path],0)),""))</f>
        <v>optional</v>
      </c>
      <c r="Q1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9" s="7" t="str">
        <f>IF(ISBLANK(Infra[[#This Row],[Attribute]]),"",
IF(Infra[[#This Row],[railml 2.4 existence]]=TRUE, INDEX(core[Excel type],MATCH(Infra[[#This Row],[Full path]],core[Full path],0)),
IF(Infra[[#This Row],[nor existence]]&lt;&gt;"", INDEX(nor[Excel type],MATCH(Infra[[#This Row],[nor existence]],nor[Full path],0)),"")))</f>
        <v>[enum]</v>
      </c>
      <c r="S119" s="9" t="str">
        <f>IF(AND(NOT(ISBLANK(Infra[[#This Row],[Attribute]])),LEFT(Infra[[#This Row],[Value]],1)="[",OR(Infra[[#This Row],[railml 2.4 existence]]=TRUE,Infra[[#This Row],[nor existence]]=TRUE)),IF(Infra[[#This Row],[Value]]=Infra[[#This Row],[type]],"OK","Wrong type"),"")</f>
        <v/>
      </c>
      <c r="T11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0" spans="1:21" x14ac:dyDescent="0.25">
      <c r="A120"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infrastructure/nor:areas/nor:area/nor:states/state/@status</v>
      </c>
      <c r="B1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 s="23" t="s">
        <v>164</v>
      </c>
      <c r="E120" s="49" t="s">
        <v>123</v>
      </c>
      <c r="F120" s="7" t="s">
        <v>135</v>
      </c>
      <c r="G120" s="9" t="s">
        <v>136</v>
      </c>
      <c r="H120" s="9"/>
      <c r="I120" s="32"/>
      <c r="K120" s="29"/>
      <c r="L120" s="29"/>
      <c r="M120" s="57"/>
      <c r="N12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120" s="7" t="str">
        <f>IF(Infra[[#This Row],[railml 2.4 existence]]=TRUE, INDEX(core[Constraints],MATCH(Infra[[#This Row],[Full path]],core[Full path],0)),
IF(Infra[[#This Row],[nor existence]]&lt;&gt;"",INDEX(nor[Constraints],MATCH(Infra[[#This Row],[nor existence]],nor[Full path],0)),""))</f>
        <v>optional</v>
      </c>
      <c r="Q1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0" s="7" t="str">
        <f>IF(ISBLANK(Infra[[#This Row],[Attribute]]),"",
IF(Infra[[#This Row],[railml 2.4 existence]]=TRUE, INDEX(core[Excel type],MATCH(Infra[[#This Row],[Full path]],core[Full path],0)),
IF(Infra[[#This Row],[nor existence]]&lt;&gt;"", INDEX(nor[Excel type],MATCH(Infra[[#This Row],[nor existence]],nor[Full path],0)),"")))</f>
        <v>[enum]</v>
      </c>
      <c r="S120" s="9" t="str">
        <f>IF(AND(NOT(ISBLANK(Infra[[#This Row],[Attribute]])),LEFT(Infra[[#This Row],[Value]],1)="[",OR(Infra[[#This Row],[railml 2.4 existence]]=TRUE,Infra[[#This Row],[nor existence]]=TRUE)),IF(Infra[[#This Row],[Value]]=Infra[[#This Row],[type]],"OK","Wrong type"),"")</f>
        <v/>
      </c>
      <c r="T12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 spans="1:21" ht="105" x14ac:dyDescent="0.25">
      <c r="A121"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infrastructure/nor:areas/nor:area/nor:states/state/@status</v>
      </c>
      <c r="B1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 s="23" t="s">
        <v>164</v>
      </c>
      <c r="E121" s="49" t="s">
        <v>123</v>
      </c>
      <c r="F121" s="7" t="s">
        <v>135</v>
      </c>
      <c r="G121" s="9" t="s">
        <v>137</v>
      </c>
      <c r="H121" s="9"/>
      <c r="I121" s="32"/>
      <c r="J121" s="1" t="s">
        <v>138</v>
      </c>
      <c r="K121" s="29"/>
      <c r="L121" s="29"/>
      <c r="M121" s="57"/>
      <c r="N12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121" s="7" t="str">
        <f>IF(Infra[[#This Row],[railml 2.4 existence]]=TRUE, INDEX(core[Constraints],MATCH(Infra[[#This Row],[Full path]],core[Full path],0)),
IF(Infra[[#This Row],[nor existence]]&lt;&gt;"",INDEX(nor[Constraints],MATCH(Infra[[#This Row],[nor existence]],nor[Full path],0)),""))</f>
        <v>optional</v>
      </c>
      <c r="Q1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1" s="7" t="str">
        <f>IF(ISBLANK(Infra[[#This Row],[Attribute]]),"",
IF(Infra[[#This Row],[railml 2.4 existence]]=TRUE, INDEX(core[Excel type],MATCH(Infra[[#This Row],[Full path]],core[Full path],0)),
IF(Infra[[#This Row],[nor existence]]&lt;&gt;"", INDEX(nor[Excel type],MATCH(Infra[[#This Row],[nor existence]],nor[Full path],0)),"")))</f>
        <v>[enum]</v>
      </c>
      <c r="S121" s="9" t="str">
        <f>IF(AND(NOT(ISBLANK(Infra[[#This Row],[Attribute]])),LEFT(Infra[[#This Row],[Value]],1)="[",OR(Infra[[#This Row],[railml 2.4 existence]]=TRUE,Infra[[#This Row],[nor existence]]=TRUE)),IF(Infra[[#This Row],[Value]]=Infra[[#This Row],[type]],"OK","Wrong type"),"")</f>
        <v/>
      </c>
      <c r="T12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 spans="1:21" ht="30" x14ac:dyDescent="0.25">
      <c r="A122"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infrastructure/nor:areas/nor:area/nor:states/state/@status</v>
      </c>
      <c r="B1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 s="23" t="s">
        <v>164</v>
      </c>
      <c r="E122" s="49" t="s">
        <v>123</v>
      </c>
      <c r="F122" s="7" t="s">
        <v>135</v>
      </c>
      <c r="G122" s="9" t="s">
        <v>139</v>
      </c>
      <c r="H122" s="9"/>
      <c r="I122" s="32"/>
      <c r="J122" s="1" t="s">
        <v>140</v>
      </c>
      <c r="K122" s="29"/>
      <c r="L122" s="29"/>
      <c r="M122" s="57"/>
      <c r="N12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122" s="7" t="str">
        <f>IF(Infra[[#This Row],[railml 2.4 existence]]=TRUE, INDEX(core[Constraints],MATCH(Infra[[#This Row],[Full path]],core[Full path],0)),
IF(Infra[[#This Row],[nor existence]]&lt;&gt;"",INDEX(nor[Constraints],MATCH(Infra[[#This Row],[nor existence]],nor[Full path],0)),""))</f>
        <v>optional</v>
      </c>
      <c r="Q1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2" s="7" t="str">
        <f>IF(ISBLANK(Infra[[#This Row],[Attribute]]),"",
IF(Infra[[#This Row],[railml 2.4 existence]]=TRUE, INDEX(core[Excel type],MATCH(Infra[[#This Row],[Full path]],core[Full path],0)),
IF(Infra[[#This Row],[nor existence]]&lt;&gt;"", INDEX(nor[Excel type],MATCH(Infra[[#This Row],[nor existence]],nor[Full path],0)),"")))</f>
        <v>[enum]</v>
      </c>
      <c r="S122" s="9" t="str">
        <f>IF(AND(NOT(ISBLANK(Infra[[#This Row],[Attribute]])),LEFT(Infra[[#This Row],[Value]],1)="[",OR(Infra[[#This Row],[railml 2.4 existence]]=TRUE,Infra[[#This Row],[nor existence]]=TRUE)),IF(Infra[[#This Row],[Value]]=Infra[[#This Row],[type]],"OK","Wrong type"),"")</f>
        <v/>
      </c>
      <c r="T12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3" spans="1:21" ht="75" x14ac:dyDescent="0.25">
      <c r="A123"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infrastructure/nor:areas/nor:area/nor:states/state/@status</v>
      </c>
      <c r="B1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 s="23" t="s">
        <v>164</v>
      </c>
      <c r="E123" s="49" t="s">
        <v>123</v>
      </c>
      <c r="F123" s="7" t="s">
        <v>135</v>
      </c>
      <c r="G123" s="9" t="s">
        <v>124</v>
      </c>
      <c r="H123" s="9"/>
      <c r="I123" s="32"/>
      <c r="J123" s="1" t="s">
        <v>141</v>
      </c>
      <c r="K123" s="29"/>
      <c r="L123" s="29"/>
      <c r="M123" s="57"/>
      <c r="N12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123" s="7" t="str">
        <f>IF(Infra[[#This Row],[railml 2.4 existence]]=TRUE, INDEX(core[Constraints],MATCH(Infra[[#This Row],[Full path]],core[Full path],0)),
IF(Infra[[#This Row],[nor existence]]&lt;&gt;"",INDEX(nor[Constraints],MATCH(Infra[[#This Row],[nor existence]],nor[Full path],0)),""))</f>
        <v>optional</v>
      </c>
      <c r="Q1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3" s="7" t="str">
        <f>IF(ISBLANK(Infra[[#This Row],[Attribute]]),"",
IF(Infra[[#This Row],[railml 2.4 existence]]=TRUE, INDEX(core[Excel type],MATCH(Infra[[#This Row],[Full path]],core[Full path],0)),
IF(Infra[[#This Row],[nor existence]]&lt;&gt;"", INDEX(nor[Excel type],MATCH(Infra[[#This Row],[nor existence]],nor[Full path],0)),"")))</f>
        <v>[enum]</v>
      </c>
      <c r="S123" s="9" t="str">
        <f>IF(AND(NOT(ISBLANK(Infra[[#This Row],[Attribute]])),LEFT(Infra[[#This Row],[Value]],1)="[",OR(Infra[[#This Row],[railml 2.4 existence]]=TRUE,Infra[[#This Row],[nor existence]]=TRUE)),IF(Infra[[#This Row],[Value]]=Infra[[#This Row],[type]],"OK","Wrong type"),"")</f>
        <v/>
      </c>
      <c r="T12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 spans="1:21" ht="60" x14ac:dyDescent="0.25">
      <c r="A124"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infrastructure/nor:areas/nor:area/nor:states/state/@status</v>
      </c>
      <c r="B1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 s="23" t="s">
        <v>164</v>
      </c>
      <c r="E124" s="49" t="s">
        <v>123</v>
      </c>
      <c r="F124" s="7" t="s">
        <v>135</v>
      </c>
      <c r="G124" s="9" t="s">
        <v>142</v>
      </c>
      <c r="H124" s="9"/>
      <c r="I124" s="32"/>
      <c r="J124" s="1" t="s">
        <v>143</v>
      </c>
      <c r="K124" s="29"/>
      <c r="L124" s="29"/>
      <c r="M124" s="57"/>
      <c r="N12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124" s="7" t="str">
        <f>IF(Infra[[#This Row],[railml 2.4 existence]]=TRUE, INDEX(core[Constraints],MATCH(Infra[[#This Row],[Full path]],core[Full path],0)),
IF(Infra[[#This Row],[nor existence]]&lt;&gt;"",INDEX(nor[Constraints],MATCH(Infra[[#This Row],[nor existence]],nor[Full path],0)),""))</f>
        <v>optional</v>
      </c>
      <c r="Q1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4" s="7" t="str">
        <f>IF(ISBLANK(Infra[[#This Row],[Attribute]]),"",
IF(Infra[[#This Row],[railml 2.4 existence]]=TRUE, INDEX(core[Excel type],MATCH(Infra[[#This Row],[Full path]],core[Full path],0)),
IF(Infra[[#This Row],[nor existence]]&lt;&gt;"", INDEX(nor[Excel type],MATCH(Infra[[#This Row],[nor existence]],nor[Full path],0)),"")))</f>
        <v>[enum]</v>
      </c>
      <c r="S124" s="9" t="str">
        <f>IF(AND(NOT(ISBLANK(Infra[[#This Row],[Attribute]])),LEFT(Infra[[#This Row],[Value]],1)="[",OR(Infra[[#This Row],[railml 2.4 existence]]=TRUE,Infra[[#This Row],[nor existence]]=TRUE)),IF(Infra[[#This Row],[Value]]=Infra[[#This Row],[type]],"OK","Wrong type"),"")</f>
        <v/>
      </c>
      <c r="T12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 spans="1:21" x14ac:dyDescent="0.25">
      <c r="A125"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infrastructure/nor:areas/nor:area/nor:states/state/@status</v>
      </c>
      <c r="B1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 s="23" t="s">
        <v>164</v>
      </c>
      <c r="E125" s="49" t="s">
        <v>123</v>
      </c>
      <c r="F125" s="7" t="s">
        <v>135</v>
      </c>
      <c r="G125" s="9" t="s">
        <v>144</v>
      </c>
      <c r="H125" s="9"/>
      <c r="I125" s="32"/>
      <c r="K125" s="29"/>
      <c r="L125" s="29"/>
      <c r="M125" s="57"/>
      <c r="N12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125" s="7" t="str">
        <f>IF(Infra[[#This Row],[railml 2.4 existence]]=TRUE, INDEX(core[Constraints],MATCH(Infra[[#This Row],[Full path]],core[Full path],0)),
IF(Infra[[#This Row],[nor existence]]&lt;&gt;"",INDEX(nor[Constraints],MATCH(Infra[[#This Row],[nor existence]],nor[Full path],0)),""))</f>
        <v>optional</v>
      </c>
      <c r="Q1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5" s="7" t="str">
        <f>IF(ISBLANK(Infra[[#This Row],[Attribute]]),"",
IF(Infra[[#This Row],[railml 2.4 existence]]=TRUE, INDEX(core[Excel type],MATCH(Infra[[#This Row],[Full path]],core[Full path],0)),
IF(Infra[[#This Row],[nor existence]]&lt;&gt;"", INDEX(nor[Excel type],MATCH(Infra[[#This Row],[nor existence]],nor[Full path],0)),"")))</f>
        <v>[enum]</v>
      </c>
      <c r="S125" s="9" t="str">
        <f>IF(AND(NOT(ISBLANK(Infra[[#This Row],[Attribute]])),LEFT(Infra[[#This Row],[Value]],1)="[",OR(Infra[[#This Row],[railml 2.4 existence]]=TRUE,Infra[[#This Row],[nor existence]]=TRUE)),IF(Infra[[#This Row],[Value]]=Infra[[#This Row],[type]],"OK","Wrong type"),"")</f>
        <v/>
      </c>
      <c r="T12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 spans="1:21" x14ac:dyDescent="0.25">
      <c r="A126"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infrastructure/nor:areas/nor:area/nor:states/state/nor:additionalRunningTime</v>
      </c>
      <c r="B1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 s="23" t="s">
        <v>167</v>
      </c>
      <c r="E126" s="49" t="s">
        <v>168</v>
      </c>
      <c r="F126" s="7"/>
      <c r="G126" s="9"/>
      <c r="H126" s="9" t="s">
        <v>29</v>
      </c>
      <c r="I126" s="32"/>
      <c r="J126" s="8"/>
      <c r="K126" s="29"/>
      <c r="L126" s="29"/>
      <c r="M126" s="57"/>
      <c r="N12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infrastructure/nor:areas/nor:area/nor:states/state/nor:additionalRunningTime</v>
      </c>
      <c r="P126" s="7" t="str">
        <f>IF(Infra[[#This Row],[railml 2.4 existence]]=TRUE, INDEX(core[Constraints],MATCH(Infra[[#This Row],[Full path]],core[Full path],0)),
IF(Infra[[#This Row],[nor existence]]&lt;&gt;"",INDEX(nor[Constraints],MATCH(Infra[[#This Row],[nor existence]],nor[Full path],0)),""))</f>
        <v>optional</v>
      </c>
      <c r="Q1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 s="7" t="str">
        <f>IF(ISBLANK(Infra[[#This Row],[Attribute]]),"",
IF(Infra[[#This Row],[railml 2.4 existence]]=TRUE, INDEX(core[Excel type],MATCH(Infra[[#This Row],[Full path]],core[Full path],0)),
IF(Infra[[#This Row],[nor existence]]&lt;&gt;"", INDEX(nor[Excel type],MATCH(Infra[[#This Row],[nor existence]],nor[Full path],0)),"")))</f>
        <v/>
      </c>
      <c r="S126" s="9" t="str">
        <f>IF(AND(NOT(ISBLANK(Infra[[#This Row],[Attribute]])),LEFT(Infra[[#This Row],[Value]],1)="[",OR(Infra[[#This Row],[railml 2.4 existence]]=TRUE,Infra[[#This Row],[nor existence]]=TRUE)),IF(Infra[[#This Row],[Value]]=Infra[[#This Row],[type]],"OK","Wrong type"),"")</f>
        <v/>
      </c>
      <c r="T126" s="7" t="str">
        <f>IF(ISBLANK(Infra[[#This Row],[Attribute]]),"",
IF(Infra[[#This Row],[railml 2.4 existence]]=TRUE, INDEX(core[Restriction],MATCH(Infra[[#This Row],[Full path]],core[Full path],0)),
IF(Infra[[#This Row],[nor existence]]&lt;&gt;"", INDEX(nor[Restriction],MATCH(Infra[[#This Row],[nor existence]],nor[Full path],0)),"")))</f>
        <v/>
      </c>
      <c r="U1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7" spans="1:21" x14ac:dyDescent="0.25">
      <c r="A127"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infrastructure/nor:areas/nor:area/nor:states/state/nor:additionalRunningTime/@absDir</v>
      </c>
      <c r="B1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 s="23" t="s">
        <v>167</v>
      </c>
      <c r="E127" s="49" t="s">
        <v>168</v>
      </c>
      <c r="F127" s="7" t="s">
        <v>169</v>
      </c>
      <c r="G127" s="9" t="s">
        <v>37</v>
      </c>
      <c r="H127" s="9" t="s">
        <v>29</v>
      </c>
      <c r="I127" s="32"/>
      <c r="J127" s="8"/>
      <c r="K127" s="29"/>
      <c r="L127" s="29"/>
      <c r="M127" s="57"/>
      <c r="N12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infrastructure/nor:areas/nor:area/nor:states/state/nor:additionalRunningTime/@absDir</v>
      </c>
      <c r="P127" s="7" t="str">
        <f>IF(Infra[[#This Row],[railml 2.4 existence]]=TRUE, INDEX(core[Constraints],MATCH(Infra[[#This Row],[Full path]],core[Full path],0)),
IF(Infra[[#This Row],[nor existence]]&lt;&gt;"",INDEX(nor[Constraints],MATCH(Infra[[#This Row],[nor existence]],nor[Full path],0)),""))</f>
        <v>optional</v>
      </c>
      <c r="Q1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7" s="7" t="str">
        <f>IF(ISBLANK(Infra[[#This Row],[Attribute]]),"",
IF(Infra[[#This Row],[railml 2.4 existence]]=TRUE, INDEX(core[Excel type],MATCH(Infra[[#This Row],[Full path]],core[Full path],0)),
IF(Infra[[#This Row],[nor existence]]&lt;&gt;"", INDEX(nor[Excel type],MATCH(Infra[[#This Row],[nor existence]],nor[Full path],0)),"")))</f>
        <v>[enum]</v>
      </c>
      <c r="S127" s="9" t="str">
        <f>IF(AND(NOT(ISBLANK(Infra[[#This Row],[Attribute]])),LEFT(Infra[[#This Row],[Value]],1)="[",OR(Infra[[#This Row],[railml 2.4 existence]]=TRUE,Infra[[#This Row],[nor existence]]=TRUE)),IF(Infra[[#This Row],[Value]]=Infra[[#This Row],[type]],"OK","Wrong type"),"")</f>
        <v/>
      </c>
      <c r="T127" s="7" t="str">
        <f>IF(ISBLANK(Infra[[#This Row],[Attribute]]),"",
IF(Infra[[#This Row],[railml 2.4 existence]]=TRUE, INDEX(core[Restriction],MATCH(Infra[[#This Row],[Full path]],core[Full path],0)),
IF(Infra[[#This Row],[nor existence]]&lt;&gt;"", INDEX(nor[Restriction],MATCH(Infra[[#This Row],[nor existence]],nor[Full path],0)),"")))</f>
        <v>"raising", "falling"</v>
      </c>
      <c r="U1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 spans="1:21" x14ac:dyDescent="0.25">
      <c r="A128"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infrastructure/nor:areas/nor:area/nor:states/state/nor:additionalRunningTime/@absDir</v>
      </c>
      <c r="B1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 s="23" t="s">
        <v>167</v>
      </c>
      <c r="E128" s="49" t="s">
        <v>168</v>
      </c>
      <c r="F128" s="7" t="s">
        <v>169</v>
      </c>
      <c r="G128" s="9" t="s">
        <v>170</v>
      </c>
      <c r="H128" s="9"/>
      <c r="I128" s="32"/>
      <c r="J128" s="8"/>
      <c r="K128" s="29"/>
      <c r="L128" s="29"/>
      <c r="M128" s="57"/>
      <c r="N12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infrastructure/nor:areas/nor:area/nor:states/state/nor:additionalRunningTime/@absDir</v>
      </c>
      <c r="P128" s="7" t="str">
        <f>IF(Infra[[#This Row],[railml 2.4 existence]]=TRUE, INDEX(core[Constraints],MATCH(Infra[[#This Row],[Full path]],core[Full path],0)),
IF(Infra[[#This Row],[nor existence]]&lt;&gt;"",INDEX(nor[Constraints],MATCH(Infra[[#This Row],[nor existence]],nor[Full path],0)),""))</f>
        <v>optional</v>
      </c>
      <c r="Q1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8" s="7" t="str">
        <f>IF(ISBLANK(Infra[[#This Row],[Attribute]]),"",
IF(Infra[[#This Row],[railml 2.4 existence]]=TRUE, INDEX(core[Excel type],MATCH(Infra[[#This Row],[Full path]],core[Full path],0)),
IF(Infra[[#This Row],[nor existence]]&lt;&gt;"", INDEX(nor[Excel type],MATCH(Infra[[#This Row],[nor existence]],nor[Full path],0)),"")))</f>
        <v>[enum]</v>
      </c>
      <c r="S128" s="9" t="str">
        <f>IF(AND(NOT(ISBLANK(Infra[[#This Row],[Attribute]])),LEFT(Infra[[#This Row],[Value]],1)="[",OR(Infra[[#This Row],[railml 2.4 existence]]=TRUE,Infra[[#This Row],[nor existence]]=TRUE)),IF(Infra[[#This Row],[Value]]=Infra[[#This Row],[type]],"OK","Wrong type"),"")</f>
        <v/>
      </c>
      <c r="T128" s="7" t="str">
        <f>IF(ISBLANK(Infra[[#This Row],[Attribute]]),"",
IF(Infra[[#This Row],[railml 2.4 existence]]=TRUE, INDEX(core[Restriction],MATCH(Infra[[#This Row],[Full path]],core[Full path],0)),
IF(Infra[[#This Row],[nor existence]]&lt;&gt;"", INDEX(nor[Restriction],MATCH(Infra[[#This Row],[nor existence]],nor[Full path],0)),"")))</f>
        <v>"raising", "falling"</v>
      </c>
      <c r="U1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 spans="1:21" x14ac:dyDescent="0.25">
      <c r="A129"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infrastructure/nor:areas/nor:area/nor:states/state/nor:additionalRunningTime/@absDir</v>
      </c>
      <c r="B1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 s="23" t="s">
        <v>167</v>
      </c>
      <c r="E129" s="49" t="s">
        <v>168</v>
      </c>
      <c r="F129" s="7" t="s">
        <v>169</v>
      </c>
      <c r="G129" s="9" t="s">
        <v>171</v>
      </c>
      <c r="H129" s="9"/>
      <c r="I129" s="32"/>
      <c r="J129" s="8"/>
      <c r="K129" s="29"/>
      <c r="L129" s="29"/>
      <c r="M129" s="57"/>
      <c r="N12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infrastructure/nor:areas/nor:area/nor:states/state/nor:additionalRunningTime/@absDir</v>
      </c>
      <c r="P129" s="7" t="str">
        <f>IF(Infra[[#This Row],[railml 2.4 existence]]=TRUE, INDEX(core[Constraints],MATCH(Infra[[#This Row],[Full path]],core[Full path],0)),
IF(Infra[[#This Row],[nor existence]]&lt;&gt;"",INDEX(nor[Constraints],MATCH(Infra[[#This Row],[nor existence]],nor[Full path],0)),""))</f>
        <v>optional</v>
      </c>
      <c r="Q1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9" s="7" t="str">
        <f>IF(ISBLANK(Infra[[#This Row],[Attribute]]),"",
IF(Infra[[#This Row],[railml 2.4 existence]]=TRUE, INDEX(core[Excel type],MATCH(Infra[[#This Row],[Full path]],core[Full path],0)),
IF(Infra[[#This Row],[nor existence]]&lt;&gt;"", INDEX(nor[Excel type],MATCH(Infra[[#This Row],[nor existence]],nor[Full path],0)),"")))</f>
        <v>[enum]</v>
      </c>
      <c r="S129" s="9" t="str">
        <f>IF(AND(NOT(ISBLANK(Infra[[#This Row],[Attribute]])),LEFT(Infra[[#This Row],[Value]],1)="[",OR(Infra[[#This Row],[railml 2.4 existence]]=TRUE,Infra[[#This Row],[nor existence]]=TRUE)),IF(Infra[[#This Row],[Value]]=Infra[[#This Row],[type]],"OK","Wrong type"),"")</f>
        <v/>
      </c>
      <c r="T129" s="7" t="str">
        <f>IF(ISBLANK(Infra[[#This Row],[Attribute]]),"",
IF(Infra[[#This Row],[railml 2.4 existence]]=TRUE, INDEX(core[Restriction],MATCH(Infra[[#This Row],[Full path]],core[Full path],0)),
IF(Infra[[#This Row],[nor existence]]&lt;&gt;"", INDEX(nor[Restriction],MATCH(Infra[[#This Row],[nor existence]],nor[Full path],0)),"")))</f>
        <v>"raising", "falling"</v>
      </c>
      <c r="U1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 spans="1:21" x14ac:dyDescent="0.25">
      <c r="A130" s="23" t="str">
        <f>IF(Infra[[#This Row],[Element hierarchy (XPATH)]]="/railml/","",Infra[[#This Row],[Element hierarchy (XPATH)]])&amp;IF(ISERROR(FIND(",",Infra[[#This Row],[Element]])),Infra[[#This Row],[Element]],"*")&amp;IF(OR(ISBLANK(Infra[[#This Row],[Attribute]]),Infra[[#This Row],[Attribute]]="See top of document"),"","/@"&amp;Infra[[#This Row],[Attribute]])</f>
        <v>infrastructure/nor:areas/nor:area/nor:states/state/nor:additionalRunningTime/@time</v>
      </c>
      <c r="B1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 s="23" t="s">
        <v>167</v>
      </c>
      <c r="E130" s="49" t="s">
        <v>168</v>
      </c>
      <c r="F130" s="7" t="s">
        <v>172</v>
      </c>
      <c r="G130" s="9" t="s">
        <v>98</v>
      </c>
      <c r="H130" s="9" t="s">
        <v>23</v>
      </c>
      <c r="I130" s="32"/>
      <c r="J130" s="8"/>
      <c r="K130" s="29"/>
      <c r="L130" s="29"/>
      <c r="M130" s="57"/>
      <c r="N13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infrastructure/nor:areas/nor:area/nor:states/state/nor:additionalRunningTime/@time</v>
      </c>
      <c r="P130" s="7" t="str">
        <f>IF(Infra[[#This Row],[railml 2.4 existence]]=TRUE, INDEX(core[Constraints],MATCH(Infra[[#This Row],[Full path]],core[Full path],0)),
IF(Infra[[#This Row],[nor existence]]&lt;&gt;"",INDEX(nor[Constraints],MATCH(Infra[[#This Row],[nor existence]],nor[Full path],0)),""))</f>
        <v>optional</v>
      </c>
      <c r="Q1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 s="7" t="str">
        <f>IF(ISBLANK(Infra[[#This Row],[Attribute]]),"",
IF(Infra[[#This Row],[railml 2.4 existence]]=TRUE, INDEX(core[Excel type],MATCH(Infra[[#This Row],[Full path]],core[Full path],0)),
IF(Infra[[#This Row],[nor existence]]&lt;&gt;"", INDEX(nor[Excel type],MATCH(Infra[[#This Row],[nor existence]],nor[Full path],0)),"")))</f>
        <v>[duration]</v>
      </c>
      <c r="S130" s="9" t="str">
        <f>IF(AND(NOT(ISBLANK(Infra[[#This Row],[Attribute]])),LEFT(Infra[[#This Row],[Value]],1)="[",OR(Infra[[#This Row],[railml 2.4 existence]]=TRUE,Infra[[#This Row],[nor existence]]=TRUE)),IF(Infra[[#This Row],[Value]]=Infra[[#This Row],[type]],"OK","Wrong type"),"")</f>
        <v/>
      </c>
      <c r="T130" s="7" t="str">
        <f>IF(ISBLANK(Infra[[#This Row],[Attribute]]),"",
IF(Infra[[#This Row],[railml 2.4 existence]]=TRUE, INDEX(core[Restriction],MATCH(Infra[[#This Row],[Full path]],core[Full path],0)),
IF(Infra[[#This Row],[nor existence]]&lt;&gt;"", INDEX(nor[Restriction],MATCH(Infra[[#This Row],[nor existence]],nor[Full path],0)),"")))</f>
        <v/>
      </c>
      <c r="U1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1" spans="1:21" x14ac:dyDescent="0.25">
      <c r="A131"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infrastructure/nor:operatingRules/nor:operatingRule</v>
      </c>
      <c r="B1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 s="23" t="s">
        <v>173</v>
      </c>
      <c r="E131" s="49" t="s">
        <v>174</v>
      </c>
      <c r="F131" s="7"/>
      <c r="G131" s="9"/>
      <c r="H131" s="9" t="s">
        <v>23</v>
      </c>
      <c r="I131" s="32"/>
      <c r="J131" s="8" t="s">
        <v>74</v>
      </c>
      <c r="K131" s="29"/>
      <c r="L131" s="29"/>
      <c r="M131" s="57"/>
      <c r="N13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infrastructure/nor:operatingRules/nor:operatingRule</v>
      </c>
      <c r="P131" s="7" t="str">
        <f>IF(Infra[[#This Row],[railml 2.4 existence]]=TRUE, INDEX(core[Constraints],MATCH(Infra[[#This Row],[Full path]],core[Full path],0)),
IF(Infra[[#This Row],[nor existence]]&lt;&gt;"",INDEX(nor[Constraints],MATCH(Infra[[#This Row],[nor existence]],nor[Full path],0)),""))</f>
        <v>mandatory</v>
      </c>
      <c r="Q1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1" s="7" t="str">
        <f>IF(ISBLANK(Infra[[#This Row],[Attribute]]),"",
IF(Infra[[#This Row],[railml 2.4 existence]]=TRUE, INDEX(core[Excel type],MATCH(Infra[[#This Row],[Full path]],core[Full path],0)),
IF(Infra[[#This Row],[nor existence]]&lt;&gt;"", INDEX(nor[Excel type],MATCH(Infra[[#This Row],[nor existence]],nor[Full path],0)),"")))</f>
        <v/>
      </c>
      <c r="S131" s="9" t="str">
        <f>IF(AND(NOT(ISBLANK(Infra[[#This Row],[Attribute]])),LEFT(Infra[[#This Row],[Value]],1)="[",OR(Infra[[#This Row],[railml 2.4 existence]]=TRUE,Infra[[#This Row],[nor existence]]=TRUE)),IF(Infra[[#This Row],[Value]]=Infra[[#This Row],[type]],"OK","Wrong type"),"")</f>
        <v/>
      </c>
      <c r="T131" s="7" t="str">
        <f>IF(ISBLANK(Infra[[#This Row],[Attribute]]),"",
IF(Infra[[#This Row],[railml 2.4 existence]]=TRUE, INDEX(core[Restriction],MATCH(Infra[[#This Row],[Full path]],core[Full path],0)),
IF(Infra[[#This Row],[nor existence]]&lt;&gt;"", INDEX(nor[Restriction],MATCH(Infra[[#This Row],[nor existence]],nor[Full path],0)),"")))</f>
        <v/>
      </c>
      <c r="U1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 spans="1:21" ht="135" x14ac:dyDescent="0.25">
      <c r="A132"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infrastructure/nor:operatingRules/nor:operatingRule/@code</v>
      </c>
      <c r="B1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 s="23" t="s">
        <v>173</v>
      </c>
      <c r="E132" s="49" t="s">
        <v>174</v>
      </c>
      <c r="F132" s="7" t="s">
        <v>24</v>
      </c>
      <c r="G132" s="9" t="s">
        <v>25</v>
      </c>
      <c r="H132" s="9" t="s">
        <v>26</v>
      </c>
      <c r="I132" s="32"/>
      <c r="J132" s="8" t="s">
        <v>27</v>
      </c>
      <c r="K132" s="29"/>
      <c r="L132" s="29"/>
      <c r="M132" s="57"/>
      <c r="N13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infrastructure/nor:operatingRules/nor:operatingRule/@code</v>
      </c>
      <c r="P132" s="7" t="str">
        <f>IF(Infra[[#This Row],[railml 2.4 existence]]=TRUE, INDEX(core[Constraints],MATCH(Infra[[#This Row],[Full path]],core[Full path],0)),
IF(Infra[[#This Row],[nor existence]]&lt;&gt;"",INDEX(nor[Constraints],MATCH(Infra[[#This Row],[nor existence]],nor[Full path],0)),""))</f>
        <v>optional</v>
      </c>
      <c r="Q1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 s="7" t="str">
        <f>IF(ISBLANK(Infra[[#This Row],[Attribute]]),"",
IF(Infra[[#This Row],[railml 2.4 existence]]=TRUE, INDEX(core[Excel type],MATCH(Infra[[#This Row],[Full path]],core[Full path],0)),
IF(Infra[[#This Row],[nor existence]]&lt;&gt;"", INDEX(nor[Excel type],MATCH(Infra[[#This Row],[nor existence]],nor[Full path],0)),"")))</f>
        <v>[string]</v>
      </c>
      <c r="S132" s="9" t="str">
        <f>IF(AND(NOT(ISBLANK(Infra[[#This Row],[Attribute]])),LEFT(Infra[[#This Row],[Value]],1)="[",OR(Infra[[#This Row],[railml 2.4 existence]]=TRUE,Infra[[#This Row],[nor existence]]=TRUE)),IF(Infra[[#This Row],[Value]]=Infra[[#This Row],[type]],"OK","Wrong type"),"")</f>
        <v/>
      </c>
      <c r="T132" s="7" t="str">
        <f>IF(ISBLANK(Infra[[#This Row],[Attribute]]),"",
IF(Infra[[#This Row],[railml 2.4 existence]]=TRUE, INDEX(core[Restriction],MATCH(Infra[[#This Row],[Full path]],core[Full path],0)),
IF(Infra[[#This Row],[nor existence]]&lt;&gt;"", INDEX(nor[Restriction],MATCH(Infra[[#This Row],[nor existence]],nor[Full path],0)),"")))</f>
        <v/>
      </c>
      <c r="U1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 spans="1:21" ht="45" x14ac:dyDescent="0.25">
      <c r="A133"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infrastructure/nor:operatingRules/nor:operatingRule/@description</v>
      </c>
      <c r="B1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 s="23" t="s">
        <v>173</v>
      </c>
      <c r="E133" s="49" t="s">
        <v>174</v>
      </c>
      <c r="F133" s="7" t="s">
        <v>28</v>
      </c>
      <c r="G133" s="9" t="s">
        <v>25</v>
      </c>
      <c r="H133" s="9" t="s">
        <v>29</v>
      </c>
      <c r="I133" s="32"/>
      <c r="J133" s="8" t="s">
        <v>30</v>
      </c>
      <c r="K133" s="29"/>
      <c r="L133" s="29"/>
      <c r="M133" s="57"/>
      <c r="N13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infrastructure/nor:operatingRules/nor:operatingRule/@description</v>
      </c>
      <c r="P133" s="7" t="str">
        <f>IF(Infra[[#This Row],[railml 2.4 existence]]=TRUE, INDEX(core[Constraints],MATCH(Infra[[#This Row],[Full path]],core[Full path],0)),
IF(Infra[[#This Row],[nor existence]]&lt;&gt;"",INDEX(nor[Constraints],MATCH(Infra[[#This Row],[nor existence]],nor[Full path],0)),""))</f>
        <v>optional</v>
      </c>
      <c r="Q1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3" s="7" t="str">
        <f>IF(ISBLANK(Infra[[#This Row],[Attribute]]),"",
IF(Infra[[#This Row],[railml 2.4 existence]]=TRUE, INDEX(core[Excel type],MATCH(Infra[[#This Row],[Full path]],core[Full path],0)),
IF(Infra[[#This Row],[nor existence]]&lt;&gt;"", INDEX(nor[Excel type],MATCH(Infra[[#This Row],[nor existence]],nor[Full path],0)),"")))</f>
        <v>[string]</v>
      </c>
      <c r="S133" s="9" t="str">
        <f>IF(AND(NOT(ISBLANK(Infra[[#This Row],[Attribute]])),LEFT(Infra[[#This Row],[Value]],1)="[",OR(Infra[[#This Row],[railml 2.4 existence]]=TRUE,Infra[[#This Row],[nor existence]]=TRUE)),IF(Infra[[#This Row],[Value]]=Infra[[#This Row],[type]],"OK","Wrong type"),"")</f>
        <v/>
      </c>
      <c r="T133" s="7" t="str">
        <f>IF(ISBLANK(Infra[[#This Row],[Attribute]]),"",
IF(Infra[[#This Row],[railml 2.4 existence]]=TRUE, INDEX(core[Restriction],MATCH(Infra[[#This Row],[Full path]],core[Full path],0)),
IF(Infra[[#This Row],[nor existence]]&lt;&gt;"", INDEX(nor[Restriction],MATCH(Infra[[#This Row],[nor existence]],nor[Full path],0)),"")))</f>
        <v/>
      </c>
      <c r="U1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 spans="1:21" x14ac:dyDescent="0.25">
      <c r="A134"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infrastructure/nor:operatingRules/nor:operatingRule/@id</v>
      </c>
      <c r="B1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 s="23" t="s">
        <v>173</v>
      </c>
      <c r="E134" s="49" t="s">
        <v>174</v>
      </c>
      <c r="F134" s="7" t="s">
        <v>32</v>
      </c>
      <c r="G134" s="9" t="s">
        <v>25</v>
      </c>
      <c r="H134" s="9" t="s">
        <v>23</v>
      </c>
      <c r="I134" s="32"/>
      <c r="J134" s="8" t="s">
        <v>33</v>
      </c>
      <c r="K134" s="29"/>
      <c r="L134" s="29"/>
      <c r="M134" s="57"/>
      <c r="N13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infrastructure/nor:operatingRules/nor:operatingRule/@id</v>
      </c>
      <c r="P134" s="7" t="str">
        <f>IF(Infra[[#This Row],[railml 2.4 existence]]=TRUE, INDEX(core[Constraints],MATCH(Infra[[#This Row],[Full path]],core[Full path],0)),
IF(Infra[[#This Row],[nor existence]]&lt;&gt;"",INDEX(nor[Constraints],MATCH(Infra[[#This Row],[nor existence]],nor[Full path],0)),""))</f>
        <v>mandatory</v>
      </c>
      <c r="Q1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 s="7" t="str">
        <f>IF(ISBLANK(Infra[[#This Row],[Attribute]]),"",
IF(Infra[[#This Row],[railml 2.4 existence]]=TRUE, INDEX(core[Excel type],MATCH(Infra[[#This Row],[Full path]],core[Full path],0)),
IF(Infra[[#This Row],[nor existence]]&lt;&gt;"", INDEX(nor[Excel type],MATCH(Infra[[#This Row],[nor existence]],nor[Full path],0)),"")))</f>
        <v>[string]</v>
      </c>
      <c r="S134" s="9" t="str">
        <f>IF(AND(NOT(ISBLANK(Infra[[#This Row],[Attribute]])),LEFT(Infra[[#This Row],[Value]],1)="[",OR(Infra[[#This Row],[railml 2.4 existence]]=TRUE,Infra[[#This Row],[nor existence]]=TRUE)),IF(Infra[[#This Row],[Value]]=Infra[[#This Row],[type]],"OK","Wrong type"),"")</f>
        <v/>
      </c>
      <c r="T134" s="7" t="str">
        <f>IF(ISBLANK(Infra[[#This Row],[Attribute]]),"",
IF(Infra[[#This Row],[railml 2.4 existence]]=TRUE, INDEX(core[Restriction],MATCH(Infra[[#This Row],[Full path]],core[Full path],0)),
IF(Infra[[#This Row],[nor existence]]&lt;&gt;"", INDEX(nor[Restriction],MATCH(Infra[[#This Row],[nor existence]],nor[Full path],0)),"")))</f>
        <v/>
      </c>
      <c r="U1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 spans="1:21" x14ac:dyDescent="0.25">
      <c r="A135"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infrastructure/nor:operatingRules/nor:operatingRule/@name</v>
      </c>
      <c r="B1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 s="23" t="s">
        <v>173</v>
      </c>
      <c r="E135" s="49" t="s">
        <v>174</v>
      </c>
      <c r="F135" s="10" t="s">
        <v>34</v>
      </c>
      <c r="G135" s="9" t="s">
        <v>25</v>
      </c>
      <c r="H135" s="9" t="s">
        <v>23</v>
      </c>
      <c r="I135" s="37"/>
      <c r="J135" s="8"/>
      <c r="K135" s="29"/>
      <c r="L135" s="29"/>
      <c r="M135" s="57"/>
      <c r="N13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infrastructure/nor:operatingRules/nor:operatingRule/@name</v>
      </c>
      <c r="P135" s="7" t="str">
        <f>IF(Infra[[#This Row],[railml 2.4 existence]]=TRUE, INDEX(core[Constraints],MATCH(Infra[[#This Row],[Full path]],core[Full path],0)),
IF(Infra[[#This Row],[nor existence]]&lt;&gt;"",INDEX(nor[Constraints],MATCH(Infra[[#This Row],[nor existence]],nor[Full path],0)),""))</f>
        <v>optional</v>
      </c>
      <c r="Q1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5" s="7" t="str">
        <f>IF(ISBLANK(Infra[[#This Row],[Attribute]]),"",
IF(Infra[[#This Row],[railml 2.4 existence]]=TRUE, INDEX(core[Excel type],MATCH(Infra[[#This Row],[Full path]],core[Full path],0)),
IF(Infra[[#This Row],[nor existence]]&lt;&gt;"", INDEX(nor[Excel type],MATCH(Infra[[#This Row],[nor existence]],nor[Full path],0)),"")))</f>
        <v>[string]</v>
      </c>
      <c r="S135" s="9" t="str">
        <f>IF(AND(NOT(ISBLANK(Infra[[#This Row],[Attribute]])),LEFT(Infra[[#This Row],[Value]],1)="[",OR(Infra[[#This Row],[railml 2.4 existence]]=TRUE,Infra[[#This Row],[nor existence]]=TRUE)),IF(Infra[[#This Row],[Value]]=Infra[[#This Row],[type]],"OK","Wrong type"),"")</f>
        <v/>
      </c>
      <c r="T135" s="7" t="str">
        <f>IF(ISBLANK(Infra[[#This Row],[Attribute]]),"",
IF(Infra[[#This Row],[railml 2.4 existence]]=TRUE, INDEX(core[Restriction],MATCH(Infra[[#This Row],[Full path]],core[Full path],0)),
IF(Infra[[#This Row],[nor existence]]&lt;&gt;"", INDEX(nor[Restriction],MATCH(Infra[[#This Row],[nor existence]],nor[Full path],0)),"")))</f>
        <v/>
      </c>
      <c r="U1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 spans="1:21" x14ac:dyDescent="0.25">
      <c r="A136"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infrastructure/nor:operatingRules/nor:operatingRule/nor:childRule</v>
      </c>
      <c r="B1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 s="23" t="s">
        <v>175</v>
      </c>
      <c r="E136" s="49" t="s">
        <v>176</v>
      </c>
      <c r="F136" s="10"/>
      <c r="G136" s="9"/>
      <c r="H136" s="9" t="s">
        <v>29</v>
      </c>
      <c r="I136" s="37"/>
      <c r="J136" s="8"/>
      <c r="K136" s="29"/>
      <c r="L136" s="29"/>
      <c r="M136" s="57"/>
      <c r="N13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infrastructure/nor:operatingRules/nor:operatingRule/nor:childRule</v>
      </c>
      <c r="P136" s="7" t="str">
        <f>IF(Infra[[#This Row],[railml 2.4 existence]]=TRUE, INDEX(core[Constraints],MATCH(Infra[[#This Row],[Full path]],core[Full path],0)),
IF(Infra[[#This Row],[nor existence]]&lt;&gt;"",INDEX(nor[Constraints],MATCH(Infra[[#This Row],[nor existence]],nor[Full path],0)),""))</f>
        <v>optional</v>
      </c>
      <c r="Q1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6" s="7" t="str">
        <f>IF(ISBLANK(Infra[[#This Row],[Attribute]]),"",
IF(Infra[[#This Row],[railml 2.4 existence]]=TRUE, INDEX(core[Excel type],MATCH(Infra[[#This Row],[Full path]],core[Full path],0)),
IF(Infra[[#This Row],[nor existence]]&lt;&gt;"", INDEX(nor[Excel type],MATCH(Infra[[#This Row],[nor existence]],nor[Full path],0)),"")))</f>
        <v/>
      </c>
      <c r="S136" s="9" t="str">
        <f>IF(AND(NOT(ISBLANK(Infra[[#This Row],[Attribute]])),LEFT(Infra[[#This Row],[Value]],1)="[",OR(Infra[[#This Row],[railml 2.4 existence]]=TRUE,Infra[[#This Row],[nor existence]]=TRUE)),IF(Infra[[#This Row],[Value]]=Infra[[#This Row],[type]],"OK","Wrong type"),"")</f>
        <v/>
      </c>
      <c r="T136" s="7" t="str">
        <f>IF(ISBLANK(Infra[[#This Row],[Attribute]]),"",
IF(Infra[[#This Row],[railml 2.4 existence]]=TRUE, INDEX(core[Restriction],MATCH(Infra[[#This Row],[Full path]],core[Full path],0)),
IF(Infra[[#This Row],[nor existence]]&lt;&gt;"", INDEX(nor[Restriction],MATCH(Infra[[#This Row],[nor existence]],nor[Full path],0)),"")))</f>
        <v/>
      </c>
      <c r="U1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 spans="1:21" ht="30" x14ac:dyDescent="0.25">
      <c r="A137" s="23" t="str">
        <f>IF(Infra[[#This Row],[Element hierarchy (XPATH)]]="/railml/","",Infra[[#This Row],[Element hierarchy (XPATH)]])&amp;IF(ISERROR(FIND(",",Infra[[#This Row],[Element]])),Infra[[#This Row],[Element]],"*")&amp;IF(OR(ISBLANK(Infra[[#This Row],[Attribute]]),Infra[[#This Row],[Attribute]]="See top of document"),"","/@"&amp;Infra[[#This Row],[Attribute]])</f>
        <v>infrastructure/nor:operatingRules/nor:operatingRule/nor:childRule/@ruleRef</v>
      </c>
      <c r="B1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 s="23" t="s">
        <v>175</v>
      </c>
      <c r="E137" s="49" t="s">
        <v>176</v>
      </c>
      <c r="F137" s="10" t="s">
        <v>177</v>
      </c>
      <c r="G137" s="9" t="s">
        <v>46</v>
      </c>
      <c r="H137" s="9" t="s">
        <v>23</v>
      </c>
      <c r="I137" s="37"/>
      <c r="J137" s="8" t="s">
        <v>178</v>
      </c>
      <c r="K137" s="29"/>
      <c r="L137" s="29"/>
      <c r="M137" s="57"/>
      <c r="N13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infrastructure/nor:operatingRules/nor:operatingRule/nor:childRule/@ruleRef</v>
      </c>
      <c r="P137" s="7" t="str">
        <f>IF(Infra[[#This Row],[railml 2.4 existence]]=TRUE, INDEX(core[Constraints],MATCH(Infra[[#This Row],[Full path]],core[Full path],0)),
IF(Infra[[#This Row],[nor existence]]&lt;&gt;"",INDEX(nor[Constraints],MATCH(Infra[[#This Row],[nor existence]],nor[Full path],0)),""))</f>
        <v>mandatory</v>
      </c>
      <c r="Q1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7" s="7" t="str">
        <f>IF(ISBLANK(Infra[[#This Row],[Attribute]]),"",
IF(Infra[[#This Row],[railml 2.4 existence]]=TRUE, INDEX(core[Excel type],MATCH(Infra[[#This Row],[Full path]],core[Full path],0)),
IF(Infra[[#This Row],[nor existence]]&lt;&gt;"", INDEX(nor[Excel type],MATCH(Infra[[#This Row],[nor existence]],nor[Full path],0)),"")))</f>
        <v>[reference]</v>
      </c>
      <c r="S137" s="9" t="str">
        <f>IF(AND(NOT(ISBLANK(Infra[[#This Row],[Attribute]])),LEFT(Infra[[#This Row],[Value]],1)="[",OR(Infra[[#This Row],[railml 2.4 existence]]=TRUE,Infra[[#This Row],[nor existence]]=TRUE)),IF(Infra[[#This Row],[Value]]=Infra[[#This Row],[type]],"OK","Wrong type"),"")</f>
        <v/>
      </c>
      <c r="T137" s="7" t="str">
        <f>IF(ISBLANK(Infra[[#This Row],[Attribute]]),"",
IF(Infra[[#This Row],[railml 2.4 existence]]=TRUE, INDEX(core[Restriction],MATCH(Infra[[#This Row],[Full path]],core[Full path],0)),
IF(Infra[[#This Row],[nor existence]]&lt;&gt;"", INDEX(nor[Restriction],MATCH(Infra[[#This Row],[nor existence]],nor[Full path],0)),"")))</f>
        <v/>
      </c>
      <c r="U1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 spans="1:21" x14ac:dyDescent="0.25">
      <c r="A138"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v>
      </c>
      <c r="B1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 s="23" t="s">
        <v>179</v>
      </c>
      <c r="E138" s="17" t="s">
        <v>180</v>
      </c>
      <c r="F138" s="10"/>
      <c r="G138" s="9"/>
      <c r="H138" s="9" t="s">
        <v>23</v>
      </c>
      <c r="I138" s="37"/>
      <c r="J138" s="8" t="s">
        <v>74</v>
      </c>
      <c r="K138" s="29"/>
      <c r="L138" s="29"/>
      <c r="M138" s="29"/>
      <c r="N13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v>
      </c>
      <c r="P138" s="7" t="str">
        <f>IF(Infra[[#This Row],[railml 2.4 existence]]=TRUE, INDEX(core[Constraints],MATCH(Infra[[#This Row],[Full path]],core[Full path],0)),
IF(Infra[[#This Row],[nor existence]]&lt;&gt;"",INDEX(nor[Constraints],MATCH(Infra[[#This Row],[nor existence]],nor[Full path],0)),""))</f>
        <v>mandatory</v>
      </c>
      <c r="Q1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 s="7" t="str">
        <f>IF(ISBLANK(Infra[[#This Row],[Attribute]]),"",
IF(Infra[[#This Row],[railml 2.4 existence]]=TRUE, INDEX(core[Excel type],MATCH(Infra[[#This Row],[Full path]],core[Full path],0)),
IF(Infra[[#This Row],[nor existence]]&lt;&gt;"", INDEX(nor[Excel type],MATCH(Infra[[#This Row],[nor existence]],nor[Full path],0)),"")))</f>
        <v/>
      </c>
      <c r="S138" s="7" t="str">
        <f>IF(AND(NOT(ISBLANK(Infra[[#This Row],[Attribute]])),LEFT(Infra[[#This Row],[Value]],1)="[",OR(Infra[[#This Row],[railml 2.4 existence]]=TRUE,Infra[[#This Row],[nor existence]]=TRUE)),IF(Infra[[#This Row],[Value]]=Infra[[#This Row],[type]],"OK","Wrong type"),"")</f>
        <v/>
      </c>
      <c r="T138" s="7" t="str">
        <f>IF(ISBLANK(Infra[[#This Row],[Attribute]]),"",
IF(Infra[[#This Row],[railml 2.4 existence]]=TRUE, INDEX(core[Restriction],MATCH(Infra[[#This Row],[Full path]],core[Full path],0)),
IF(Infra[[#This Row],[nor existence]]&lt;&gt;"", INDEX(nor[Restriction],MATCH(Infra[[#This Row],[nor existence]],nor[Full path],0)),"")))</f>
        <v/>
      </c>
      <c r="U1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9" spans="1:21" ht="135" x14ac:dyDescent="0.25">
      <c r="A139"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infrastructure/nor:projects/nor:project/@code</v>
      </c>
      <c r="B1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 s="23" t="s">
        <v>179</v>
      </c>
      <c r="E139" s="49" t="s">
        <v>180</v>
      </c>
      <c r="F139" s="7" t="s">
        <v>24</v>
      </c>
      <c r="G139" s="9" t="s">
        <v>25</v>
      </c>
      <c r="H139" s="9" t="s">
        <v>26</v>
      </c>
      <c r="I139" s="32"/>
      <c r="J139" s="8" t="s">
        <v>27</v>
      </c>
      <c r="K139" s="29"/>
      <c r="L139" s="29"/>
      <c r="M139" s="57"/>
      <c r="N13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infrastructure/nor:projects/nor:project/@code</v>
      </c>
      <c r="P139" s="7" t="str">
        <f>IF(Infra[[#This Row],[railml 2.4 existence]]=TRUE, INDEX(core[Constraints],MATCH(Infra[[#This Row],[Full path]],core[Full path],0)),
IF(Infra[[#This Row],[nor existence]]&lt;&gt;"",INDEX(nor[Constraints],MATCH(Infra[[#This Row],[nor existence]],nor[Full path],0)),""))</f>
        <v>optional</v>
      </c>
      <c r="Q1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9" s="9" t="str">
        <f>IF(ISBLANK(Infra[[#This Row],[Attribute]]),"",
IF(Infra[[#This Row],[railml 2.4 existence]]=TRUE, INDEX(core[Excel type],MATCH(Infra[[#This Row],[Full path]],core[Full path],0)),
IF(Infra[[#This Row],[nor existence]]&lt;&gt;"", INDEX(nor[Excel type],MATCH(Infra[[#This Row],[nor existence]],nor[Full path],0)),"")))</f>
        <v>[string]</v>
      </c>
      <c r="S139" s="7" t="str">
        <f>IF(AND(NOT(ISBLANK(Infra[[#This Row],[Attribute]])),LEFT(Infra[[#This Row],[Value]],1)="[",OR(Infra[[#This Row],[railml 2.4 existence]]=TRUE,Infra[[#This Row],[nor existence]]=TRUE)),IF(Infra[[#This Row],[Value]]=Infra[[#This Row],[type]],"OK","Wrong type"),"")</f>
        <v/>
      </c>
      <c r="T139" s="7" t="str">
        <f>IF(ISBLANK(Infra[[#This Row],[Attribute]]),"",
IF(Infra[[#This Row],[railml 2.4 existence]]=TRUE, INDEX(core[Restriction],MATCH(Infra[[#This Row],[Full path]],core[Full path],0)),
IF(Infra[[#This Row],[nor existence]]&lt;&gt;"", INDEX(nor[Restriction],MATCH(Infra[[#This Row],[nor existence]],nor[Full path],0)),"")))</f>
        <v/>
      </c>
      <c r="U1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 spans="1:21" ht="45" x14ac:dyDescent="0.25">
      <c r="A140"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infrastructure/nor:projects/nor:project/@description</v>
      </c>
      <c r="B1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 s="23" t="s">
        <v>179</v>
      </c>
      <c r="E140" s="49" t="s">
        <v>180</v>
      </c>
      <c r="F140" s="7" t="s">
        <v>28</v>
      </c>
      <c r="G140" s="9" t="s">
        <v>25</v>
      </c>
      <c r="H140" s="9" t="s">
        <v>29</v>
      </c>
      <c r="I140" s="32"/>
      <c r="J140" s="8" t="s">
        <v>30</v>
      </c>
      <c r="K140" s="29" t="s">
        <v>31</v>
      </c>
      <c r="L140" s="29"/>
      <c r="M140" s="57"/>
      <c r="N14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infrastructure/nor:projects/nor:project/@description</v>
      </c>
      <c r="P140" s="7" t="str">
        <f>IF(Infra[[#This Row],[railml 2.4 existence]]=TRUE, INDEX(core[Constraints],MATCH(Infra[[#This Row],[Full path]],core[Full path],0)),
IF(Infra[[#This Row],[nor existence]]&lt;&gt;"",INDEX(nor[Constraints],MATCH(Infra[[#This Row],[nor existence]],nor[Full path],0)),""))</f>
        <v>optional</v>
      </c>
      <c r="Q1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 s="9" t="str">
        <f>IF(ISBLANK(Infra[[#This Row],[Attribute]]),"",
IF(Infra[[#This Row],[railml 2.4 existence]]=TRUE, INDEX(core[Excel type],MATCH(Infra[[#This Row],[Full path]],core[Full path],0)),
IF(Infra[[#This Row],[nor existence]]&lt;&gt;"", INDEX(nor[Excel type],MATCH(Infra[[#This Row],[nor existence]],nor[Full path],0)),"")))</f>
        <v>[string]</v>
      </c>
      <c r="S140" s="7" t="str">
        <f>IF(AND(NOT(ISBLANK(Infra[[#This Row],[Attribute]])),LEFT(Infra[[#This Row],[Value]],1)="[",OR(Infra[[#This Row],[railml 2.4 existence]]=TRUE,Infra[[#This Row],[nor existence]]=TRUE)),IF(Infra[[#This Row],[Value]]=Infra[[#This Row],[type]],"OK","Wrong type"),"")</f>
        <v/>
      </c>
      <c r="T140" s="7" t="str">
        <f>IF(ISBLANK(Infra[[#This Row],[Attribute]]),"",
IF(Infra[[#This Row],[railml 2.4 existence]]=TRUE, INDEX(core[Restriction],MATCH(Infra[[#This Row],[Full path]],core[Full path],0)),
IF(Infra[[#This Row],[nor existence]]&lt;&gt;"", INDEX(nor[Restriction],MATCH(Infra[[#This Row],[nor existence]],nor[Full path],0)),"")))</f>
        <v/>
      </c>
      <c r="U1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 spans="1:21" x14ac:dyDescent="0.25">
      <c r="A141"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infrastructure/nor:projects/nor:project/@id</v>
      </c>
      <c r="B1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 s="23" t="s">
        <v>179</v>
      </c>
      <c r="E141" s="49" t="s">
        <v>180</v>
      </c>
      <c r="F141" s="7" t="s">
        <v>32</v>
      </c>
      <c r="G141" s="9" t="s">
        <v>25</v>
      </c>
      <c r="H141" s="9" t="s">
        <v>23</v>
      </c>
      <c r="I141" s="32"/>
      <c r="J141" s="8" t="s">
        <v>33</v>
      </c>
      <c r="K141" s="29"/>
      <c r="L141" s="29"/>
      <c r="M141" s="57"/>
      <c r="N14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infrastructure/nor:projects/nor:project/@id</v>
      </c>
      <c r="P141" s="7" t="str">
        <f>IF(Infra[[#This Row],[railml 2.4 existence]]=TRUE, INDEX(core[Constraints],MATCH(Infra[[#This Row],[Full path]],core[Full path],0)),
IF(Infra[[#This Row],[nor existence]]&lt;&gt;"",INDEX(nor[Constraints],MATCH(Infra[[#This Row],[nor existence]],nor[Full path],0)),""))</f>
        <v>mandatory</v>
      </c>
      <c r="Q1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 s="9" t="str">
        <f>IF(ISBLANK(Infra[[#This Row],[Attribute]]),"",
IF(Infra[[#This Row],[railml 2.4 existence]]=TRUE, INDEX(core[Excel type],MATCH(Infra[[#This Row],[Full path]],core[Full path],0)),
IF(Infra[[#This Row],[nor existence]]&lt;&gt;"", INDEX(nor[Excel type],MATCH(Infra[[#This Row],[nor existence]],nor[Full path],0)),"")))</f>
        <v>[string]</v>
      </c>
      <c r="S141" s="7" t="str">
        <f>IF(AND(NOT(ISBLANK(Infra[[#This Row],[Attribute]])),LEFT(Infra[[#This Row],[Value]],1)="[",OR(Infra[[#This Row],[railml 2.4 existence]]=TRUE,Infra[[#This Row],[nor existence]]=TRUE)),IF(Infra[[#This Row],[Value]]=Infra[[#This Row],[type]],"OK","Wrong type"),"")</f>
        <v/>
      </c>
      <c r="T141" s="7" t="str">
        <f>IF(ISBLANK(Infra[[#This Row],[Attribute]]),"",
IF(Infra[[#This Row],[railml 2.4 existence]]=TRUE, INDEX(core[Restriction],MATCH(Infra[[#This Row],[Full path]],core[Full path],0)),
IF(Infra[[#This Row],[nor existence]]&lt;&gt;"", INDEX(nor[Restriction],MATCH(Infra[[#This Row],[nor existence]],nor[Full path],0)),"")))</f>
        <v/>
      </c>
      <c r="U1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 spans="1:21" x14ac:dyDescent="0.25">
      <c r="A142"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infrastructure/nor:projects/nor:project/@name</v>
      </c>
      <c r="B1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 s="23" t="s">
        <v>179</v>
      </c>
      <c r="E142" s="17" t="s">
        <v>180</v>
      </c>
      <c r="F142" s="10" t="s">
        <v>34</v>
      </c>
      <c r="G142" s="9" t="s">
        <v>25</v>
      </c>
      <c r="H142" s="9" t="s">
        <v>23</v>
      </c>
      <c r="I142" s="37"/>
      <c r="J142" s="8"/>
      <c r="K142" s="29"/>
      <c r="L142" s="29"/>
      <c r="M142" s="29"/>
      <c r="N14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infrastructure/nor:projects/nor:project/@name</v>
      </c>
      <c r="P142" s="7" t="str">
        <f>IF(Infra[[#This Row],[railml 2.4 existence]]=TRUE, INDEX(core[Constraints],MATCH(Infra[[#This Row],[Full path]],core[Full path],0)),
IF(Infra[[#This Row],[nor existence]]&lt;&gt;"",INDEX(nor[Constraints],MATCH(Infra[[#This Row],[nor existence]],nor[Full path],0)),""))</f>
        <v>optional</v>
      </c>
      <c r="Q1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2" s="7" t="str">
        <f>IF(ISBLANK(Infra[[#This Row],[Attribute]]),"",
IF(Infra[[#This Row],[railml 2.4 existence]]=TRUE, INDEX(core[Excel type],MATCH(Infra[[#This Row],[Full path]],core[Full path],0)),
IF(Infra[[#This Row],[nor existence]]&lt;&gt;"", INDEX(nor[Excel type],MATCH(Infra[[#This Row],[nor existence]],nor[Full path],0)),"")))</f>
        <v>[string]</v>
      </c>
      <c r="S142" s="7" t="str">
        <f>IF(AND(NOT(ISBLANK(Infra[[#This Row],[Attribute]])),LEFT(Infra[[#This Row],[Value]],1)="[",OR(Infra[[#This Row],[railml 2.4 existence]]=TRUE,Infra[[#This Row],[nor existence]]=TRUE)),IF(Infra[[#This Row],[Value]]=Infra[[#This Row],[type]],"OK","Wrong type"),"")</f>
        <v/>
      </c>
      <c r="T142" s="7" t="str">
        <f>IF(ISBLANK(Infra[[#This Row],[Attribute]]),"",
IF(Infra[[#This Row],[railml 2.4 existence]]=TRUE, INDEX(core[Restriction],MATCH(Infra[[#This Row],[Full path]],core[Full path],0)),
IF(Infra[[#This Row],[nor existence]]&lt;&gt;"", INDEX(nor[Restriction],MATCH(Infra[[#This Row],[nor existence]],nor[Full path],0)),"")))</f>
        <v/>
      </c>
      <c r="U1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 spans="1:21" x14ac:dyDescent="0.25">
      <c r="A143"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infrastructure/nor:projects/nor:project/nor:alternative</v>
      </c>
      <c r="B1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 s="23" t="s">
        <v>181</v>
      </c>
      <c r="E143" s="17" t="s">
        <v>182</v>
      </c>
      <c r="F143" s="10"/>
      <c r="G143" s="9"/>
      <c r="H143" s="9" t="s">
        <v>29</v>
      </c>
      <c r="I143" s="37"/>
      <c r="J143" s="8" t="s">
        <v>183</v>
      </c>
      <c r="K143" s="29"/>
      <c r="L143" s="29"/>
      <c r="M143" s="29"/>
      <c r="N14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infrastructure/nor:projects/nor:project/nor:alternative</v>
      </c>
      <c r="P143" s="7" t="str">
        <f>IF(Infra[[#This Row],[railml 2.4 existence]]=TRUE, INDEX(core[Constraints],MATCH(Infra[[#This Row],[Full path]],core[Full path],0)),
IF(Infra[[#This Row],[nor existence]]&lt;&gt;"",INDEX(nor[Constraints],MATCH(Infra[[#This Row],[nor existence]],nor[Full path],0)),""))</f>
        <v>optional</v>
      </c>
      <c r="Q1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 s="7" t="str">
        <f>IF(ISBLANK(Infra[[#This Row],[Attribute]]),"",
IF(Infra[[#This Row],[railml 2.4 existence]]=TRUE, INDEX(core[Excel type],MATCH(Infra[[#This Row],[Full path]],core[Full path],0)),
IF(Infra[[#This Row],[nor existence]]&lt;&gt;"", INDEX(nor[Excel type],MATCH(Infra[[#This Row],[nor existence]],nor[Full path],0)),"")))</f>
        <v/>
      </c>
      <c r="S143" s="7" t="str">
        <f>IF(AND(NOT(ISBLANK(Infra[[#This Row],[Attribute]])),LEFT(Infra[[#This Row],[Value]],1)="[",OR(Infra[[#This Row],[railml 2.4 existence]]=TRUE,Infra[[#This Row],[nor existence]]=TRUE)),IF(Infra[[#This Row],[Value]]=Infra[[#This Row],[type]],"OK","Wrong type"),"")</f>
        <v/>
      </c>
      <c r="T143" s="7" t="str">
        <f>IF(ISBLANK(Infra[[#This Row],[Attribute]]),"",
IF(Infra[[#This Row],[railml 2.4 existence]]=TRUE, INDEX(core[Restriction],MATCH(Infra[[#This Row],[Full path]],core[Full path],0)),
IF(Infra[[#This Row],[nor existence]]&lt;&gt;"", INDEX(nor[Restriction],MATCH(Infra[[#This Row],[nor existence]],nor[Full path],0)),"")))</f>
        <v/>
      </c>
      <c r="U1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 spans="1:21" ht="135" x14ac:dyDescent="0.25">
      <c r="A144"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infrastructure/nor:projects/nor:project/nor:alternative/@code</v>
      </c>
      <c r="B1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 s="23" t="s">
        <v>181</v>
      </c>
      <c r="E144" s="49" t="s">
        <v>182</v>
      </c>
      <c r="F144" s="7" t="s">
        <v>24</v>
      </c>
      <c r="G144" s="9" t="s">
        <v>25</v>
      </c>
      <c r="H144" s="9" t="s">
        <v>26</v>
      </c>
      <c r="I144" s="32"/>
      <c r="J144" s="8" t="s">
        <v>27</v>
      </c>
      <c r="K144" s="29"/>
      <c r="L144" s="29"/>
      <c r="M144" s="57"/>
      <c r="N14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infrastructure/nor:projects/nor:project/nor:alternative/@code</v>
      </c>
      <c r="P144" s="7" t="str">
        <f>IF(Infra[[#This Row],[railml 2.4 existence]]=TRUE, INDEX(core[Constraints],MATCH(Infra[[#This Row],[Full path]],core[Full path],0)),
IF(Infra[[#This Row],[nor existence]]&lt;&gt;"",INDEX(nor[Constraints],MATCH(Infra[[#This Row],[nor existence]],nor[Full path],0)),""))</f>
        <v>optional</v>
      </c>
      <c r="Q1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 s="9" t="str">
        <f>IF(ISBLANK(Infra[[#This Row],[Attribute]]),"",
IF(Infra[[#This Row],[railml 2.4 existence]]=TRUE, INDEX(core[Excel type],MATCH(Infra[[#This Row],[Full path]],core[Full path],0)),
IF(Infra[[#This Row],[nor existence]]&lt;&gt;"", INDEX(nor[Excel type],MATCH(Infra[[#This Row],[nor existence]],nor[Full path],0)),"")))</f>
        <v>[string]</v>
      </c>
      <c r="S144" s="7" t="str">
        <f>IF(AND(NOT(ISBLANK(Infra[[#This Row],[Attribute]])),LEFT(Infra[[#This Row],[Value]],1)="[",OR(Infra[[#This Row],[railml 2.4 existence]]=TRUE,Infra[[#This Row],[nor existence]]=TRUE)),IF(Infra[[#This Row],[Value]]=Infra[[#This Row],[type]],"OK","Wrong type"),"")</f>
        <v/>
      </c>
      <c r="T144" s="7" t="str">
        <f>IF(ISBLANK(Infra[[#This Row],[Attribute]]),"",
IF(Infra[[#This Row],[railml 2.4 existence]]=TRUE, INDEX(core[Restriction],MATCH(Infra[[#This Row],[Full path]],core[Full path],0)),
IF(Infra[[#This Row],[nor existence]]&lt;&gt;"", INDEX(nor[Restriction],MATCH(Infra[[#This Row],[nor existence]],nor[Full path],0)),"")))</f>
        <v/>
      </c>
      <c r="U1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 spans="1:21" x14ac:dyDescent="0.25">
      <c r="A145"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infrastructure/nor:projects/nor:project/nor:alternative/@description</v>
      </c>
      <c r="B1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 s="23" t="s">
        <v>181</v>
      </c>
      <c r="E145" s="17" t="s">
        <v>182</v>
      </c>
      <c r="F145" s="10" t="s">
        <v>28</v>
      </c>
      <c r="G145" s="9" t="s">
        <v>25</v>
      </c>
      <c r="H145" s="9" t="s">
        <v>29</v>
      </c>
      <c r="I145" s="37"/>
      <c r="J145" s="8" t="s">
        <v>184</v>
      </c>
      <c r="K145" s="29"/>
      <c r="L145" s="29"/>
      <c r="M145" s="29"/>
      <c r="N14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infrastructure/nor:projects/nor:project/nor:alternative/@description</v>
      </c>
      <c r="P145" s="7" t="str">
        <f>IF(Infra[[#This Row],[railml 2.4 existence]]=TRUE, INDEX(core[Constraints],MATCH(Infra[[#This Row],[Full path]],core[Full path],0)),
IF(Infra[[#This Row],[nor existence]]&lt;&gt;"",INDEX(nor[Constraints],MATCH(Infra[[#This Row],[nor existence]],nor[Full path],0)),""))</f>
        <v>optional</v>
      </c>
      <c r="Q1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 s="7" t="str">
        <f>IF(ISBLANK(Infra[[#This Row],[Attribute]]),"",
IF(Infra[[#This Row],[railml 2.4 existence]]=TRUE, INDEX(core[Excel type],MATCH(Infra[[#This Row],[Full path]],core[Full path],0)),
IF(Infra[[#This Row],[nor existence]]&lt;&gt;"", INDEX(nor[Excel type],MATCH(Infra[[#This Row],[nor existence]],nor[Full path],0)),"")))</f>
        <v>[string]</v>
      </c>
      <c r="S145" s="7" t="str">
        <f>IF(AND(NOT(ISBLANK(Infra[[#This Row],[Attribute]])),LEFT(Infra[[#This Row],[Value]],1)="[",OR(Infra[[#This Row],[railml 2.4 existence]]=TRUE,Infra[[#This Row],[nor existence]]=TRUE)),IF(Infra[[#This Row],[Value]]=Infra[[#This Row],[type]],"OK","Wrong type"),"")</f>
        <v/>
      </c>
      <c r="T145" s="7" t="str">
        <f>IF(ISBLANK(Infra[[#This Row],[Attribute]]),"",
IF(Infra[[#This Row],[railml 2.4 existence]]=TRUE, INDEX(core[Restriction],MATCH(Infra[[#This Row],[Full path]],core[Full path],0)),
IF(Infra[[#This Row],[nor existence]]&lt;&gt;"", INDEX(nor[Restriction],MATCH(Infra[[#This Row],[nor existence]],nor[Full path],0)),"")))</f>
        <v/>
      </c>
      <c r="U1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 spans="1:21" ht="45" x14ac:dyDescent="0.25">
      <c r="A146"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infrastructure/nor:projects/nor:project/nor:alternative/@description</v>
      </c>
      <c r="B1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 s="23" t="s">
        <v>181</v>
      </c>
      <c r="E146" s="49" t="s">
        <v>182</v>
      </c>
      <c r="F146" s="7" t="s">
        <v>28</v>
      </c>
      <c r="G146" s="9" t="s">
        <v>25</v>
      </c>
      <c r="H146" s="9" t="s">
        <v>29</v>
      </c>
      <c r="I146" s="32"/>
      <c r="J146" s="8" t="s">
        <v>30</v>
      </c>
      <c r="K146" s="29" t="s">
        <v>31</v>
      </c>
      <c r="L146" s="29"/>
      <c r="M146" s="57"/>
      <c r="N14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infrastructure/nor:projects/nor:project/nor:alternative/@description</v>
      </c>
      <c r="P146" s="7" t="str">
        <f>IF(Infra[[#This Row],[railml 2.4 existence]]=TRUE, INDEX(core[Constraints],MATCH(Infra[[#This Row],[Full path]],core[Full path],0)),
IF(Infra[[#This Row],[nor existence]]&lt;&gt;"",INDEX(nor[Constraints],MATCH(Infra[[#This Row],[nor existence]],nor[Full path],0)),""))</f>
        <v>optional</v>
      </c>
      <c r="Q1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 s="9" t="str">
        <f>IF(ISBLANK(Infra[[#This Row],[Attribute]]),"",
IF(Infra[[#This Row],[railml 2.4 existence]]=TRUE, INDEX(core[Excel type],MATCH(Infra[[#This Row],[Full path]],core[Full path],0)),
IF(Infra[[#This Row],[nor existence]]&lt;&gt;"", INDEX(nor[Excel type],MATCH(Infra[[#This Row],[nor existence]],nor[Full path],0)),"")))</f>
        <v>[string]</v>
      </c>
      <c r="S146" s="7" t="str">
        <f>IF(AND(NOT(ISBLANK(Infra[[#This Row],[Attribute]])),LEFT(Infra[[#This Row],[Value]],1)="[",OR(Infra[[#This Row],[railml 2.4 existence]]=TRUE,Infra[[#This Row],[nor existence]]=TRUE)),IF(Infra[[#This Row],[Value]]=Infra[[#This Row],[type]],"OK","Wrong type"),"")</f>
        <v/>
      </c>
      <c r="T146" s="7" t="str">
        <f>IF(ISBLANK(Infra[[#This Row],[Attribute]]),"",
IF(Infra[[#This Row],[railml 2.4 existence]]=TRUE, INDEX(core[Restriction],MATCH(Infra[[#This Row],[Full path]],core[Full path],0)),
IF(Infra[[#This Row],[nor existence]]&lt;&gt;"", INDEX(nor[Restriction],MATCH(Infra[[#This Row],[nor existence]],nor[Full path],0)),"")))</f>
        <v/>
      </c>
      <c r="U1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 spans="1:21" s="26" customFormat="1" x14ac:dyDescent="0.25">
      <c r="A147"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infrastructure/nor:projects/nor:project/nor:alternative/@id</v>
      </c>
      <c r="B1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 s="23" t="s">
        <v>181</v>
      </c>
      <c r="E147" s="49" t="s">
        <v>182</v>
      </c>
      <c r="F147" s="7" t="s">
        <v>32</v>
      </c>
      <c r="G147" s="9" t="s">
        <v>25</v>
      </c>
      <c r="H147" s="9" t="s">
        <v>23</v>
      </c>
      <c r="I147" s="32"/>
      <c r="J147" s="8" t="s">
        <v>33</v>
      </c>
      <c r="K147" s="29"/>
      <c r="L147" s="29"/>
      <c r="M147" s="57"/>
      <c r="N14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infrastructure/nor:projects/nor:project/nor:alternative/@id</v>
      </c>
      <c r="P147" s="7" t="str">
        <f>IF(Infra[[#This Row],[railml 2.4 existence]]=TRUE, INDEX(core[Constraints],MATCH(Infra[[#This Row],[Full path]],core[Full path],0)),
IF(Infra[[#This Row],[nor existence]]&lt;&gt;"",INDEX(nor[Constraints],MATCH(Infra[[#This Row],[nor existence]],nor[Full path],0)),""))</f>
        <v>mandatory</v>
      </c>
      <c r="Q1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7" s="9" t="str">
        <f>IF(ISBLANK(Infra[[#This Row],[Attribute]]),"",
IF(Infra[[#This Row],[railml 2.4 existence]]=TRUE, INDEX(core[Excel type],MATCH(Infra[[#This Row],[Full path]],core[Full path],0)),
IF(Infra[[#This Row],[nor existence]]&lt;&gt;"", INDEX(nor[Excel type],MATCH(Infra[[#This Row],[nor existence]],nor[Full path],0)),"")))</f>
        <v>[string]</v>
      </c>
      <c r="S147" s="7" t="str">
        <f>IF(AND(NOT(ISBLANK(Infra[[#This Row],[Attribute]])),LEFT(Infra[[#This Row],[Value]],1)="[",OR(Infra[[#This Row],[railml 2.4 existence]]=TRUE,Infra[[#This Row],[nor existence]]=TRUE)),IF(Infra[[#This Row],[Value]]=Infra[[#This Row],[type]],"OK","Wrong type"),"")</f>
        <v/>
      </c>
      <c r="T147" s="7" t="str">
        <f>IF(ISBLANK(Infra[[#This Row],[Attribute]]),"",
IF(Infra[[#This Row],[railml 2.4 existence]]=TRUE, INDEX(core[Restriction],MATCH(Infra[[#This Row],[Full path]],core[Full path],0)),
IF(Infra[[#This Row],[nor existence]]&lt;&gt;"", INDEX(nor[Restriction],MATCH(Infra[[#This Row],[nor existence]],nor[Full path],0)),"")))</f>
        <v/>
      </c>
      <c r="U1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8" spans="1:21" x14ac:dyDescent="0.25">
      <c r="A148"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infrastructure/nor:projects/nor:project/nor:alternative/@name</v>
      </c>
      <c r="B1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 s="23" t="s">
        <v>181</v>
      </c>
      <c r="E148" s="17" t="s">
        <v>182</v>
      </c>
      <c r="F148" s="10" t="s">
        <v>34</v>
      </c>
      <c r="G148" s="9" t="s">
        <v>25</v>
      </c>
      <c r="H148" s="9" t="s">
        <v>23</v>
      </c>
      <c r="I148" s="37"/>
      <c r="J148" s="8" t="s">
        <v>185</v>
      </c>
      <c r="K148" s="29"/>
      <c r="L148" s="29"/>
      <c r="M148" s="29"/>
      <c r="N14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infrastructure/nor:projects/nor:project/nor:alternative/@name</v>
      </c>
      <c r="P148" s="7" t="str">
        <f>IF(Infra[[#This Row],[railml 2.4 existence]]=TRUE, INDEX(core[Constraints],MATCH(Infra[[#This Row],[Full path]],core[Full path],0)),
IF(Infra[[#This Row],[nor existence]]&lt;&gt;"",INDEX(nor[Constraints],MATCH(Infra[[#This Row],[nor existence]],nor[Full path],0)),""))</f>
        <v>optional</v>
      </c>
      <c r="Q1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 s="7" t="str">
        <f>IF(ISBLANK(Infra[[#This Row],[Attribute]]),"",
IF(Infra[[#This Row],[railml 2.4 existence]]=TRUE, INDEX(core[Excel type],MATCH(Infra[[#This Row],[Full path]],core[Full path],0)),
IF(Infra[[#This Row],[nor existence]]&lt;&gt;"", INDEX(nor[Excel type],MATCH(Infra[[#This Row],[nor existence]],nor[Full path],0)),"")))</f>
        <v>[string]</v>
      </c>
      <c r="S148" s="7" t="str">
        <f>IF(AND(NOT(ISBLANK(Infra[[#This Row],[Attribute]])),LEFT(Infra[[#This Row],[Value]],1)="[",OR(Infra[[#This Row],[railml 2.4 existence]]=TRUE,Infra[[#This Row],[nor existence]]=TRUE)),IF(Infra[[#This Row],[Value]]=Infra[[#This Row],[type]],"OK","Wrong type"),"")</f>
        <v/>
      </c>
      <c r="T148" s="7" t="str">
        <f>IF(ISBLANK(Infra[[#This Row],[Attribute]]),"",
IF(Infra[[#This Row],[railml 2.4 existence]]=TRUE, INDEX(core[Restriction],MATCH(Infra[[#This Row],[Full path]],core[Full path],0)),
IF(Infra[[#This Row],[nor existence]]&lt;&gt;"", INDEX(nor[Restriction],MATCH(Infra[[#This Row],[nor existence]],nor[Full path],0)),"")))</f>
        <v/>
      </c>
      <c r="U1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 spans="1:21" x14ac:dyDescent="0.25">
      <c r="A149"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v>
      </c>
      <c r="B1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 s="23" t="s">
        <v>181</v>
      </c>
      <c r="E149" s="17" t="s">
        <v>186</v>
      </c>
      <c r="F149" s="10"/>
      <c r="G149" s="9"/>
      <c r="H149" s="9" t="s">
        <v>29</v>
      </c>
      <c r="I149" s="37"/>
      <c r="J149" s="8" t="s">
        <v>187</v>
      </c>
      <c r="K149" s="29"/>
      <c r="L149" s="29"/>
      <c r="M149" s="29"/>
      <c r="N14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v>
      </c>
      <c r="P149" s="7" t="str">
        <f>IF(Infra[[#This Row],[railml 2.4 existence]]=TRUE, INDEX(core[Constraints],MATCH(Infra[[#This Row],[Full path]],core[Full path],0)),
IF(Infra[[#This Row],[nor existence]]&lt;&gt;"",INDEX(nor[Constraints],MATCH(Infra[[#This Row],[nor existence]],nor[Full path],0)),""))</f>
        <v>optional</v>
      </c>
      <c r="Q1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 s="7" t="str">
        <f>IF(ISBLANK(Infra[[#This Row],[Attribute]]),"",
IF(Infra[[#This Row],[railml 2.4 existence]]=TRUE, INDEX(core[Excel type],MATCH(Infra[[#This Row],[Full path]],core[Full path],0)),
IF(Infra[[#This Row],[nor existence]]&lt;&gt;"", INDEX(nor[Excel type],MATCH(Infra[[#This Row],[nor existence]],nor[Full path],0)),"")))</f>
        <v/>
      </c>
      <c r="S149" s="7" t="str">
        <f>IF(AND(NOT(ISBLANK(Infra[[#This Row],[Attribute]])),LEFT(Infra[[#This Row],[Value]],1)="[",OR(Infra[[#This Row],[railml 2.4 existence]]=TRUE,Infra[[#This Row],[nor existence]]=TRUE)),IF(Infra[[#This Row],[Value]]=Infra[[#This Row],[type]],"OK","Wrong type"),"")</f>
        <v/>
      </c>
      <c r="T149" s="7" t="str">
        <f>IF(ISBLANK(Infra[[#This Row],[Attribute]]),"",
IF(Infra[[#This Row],[railml 2.4 existence]]=TRUE, INDEX(core[Restriction],MATCH(Infra[[#This Row],[Full path]],core[Full path],0)),
IF(Infra[[#This Row],[nor existence]]&lt;&gt;"", INDEX(nor[Restriction],MATCH(Infra[[#This Row],[nor existence]],nor[Full path],0)),"")))</f>
        <v/>
      </c>
      <c r="U1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0" spans="1:21" ht="135" x14ac:dyDescent="0.25">
      <c r="A150"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infrastructure/nor:projects/nor:project/nor:phase/@code</v>
      </c>
      <c r="B1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 s="23" t="s">
        <v>181</v>
      </c>
      <c r="E150" s="49" t="s">
        <v>186</v>
      </c>
      <c r="F150" s="7" t="s">
        <v>24</v>
      </c>
      <c r="G150" s="9" t="s">
        <v>25</v>
      </c>
      <c r="H150" s="9" t="s">
        <v>26</v>
      </c>
      <c r="I150" s="32"/>
      <c r="J150" s="8" t="s">
        <v>27</v>
      </c>
      <c r="K150" s="29"/>
      <c r="L150" s="29"/>
      <c r="M150" s="57"/>
      <c r="N15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infrastructure/nor:projects/nor:project/nor:phase/@code</v>
      </c>
      <c r="P150" s="7" t="str">
        <f>IF(Infra[[#This Row],[railml 2.4 existence]]=TRUE, INDEX(core[Constraints],MATCH(Infra[[#This Row],[Full path]],core[Full path],0)),
IF(Infra[[#This Row],[nor existence]]&lt;&gt;"",INDEX(nor[Constraints],MATCH(Infra[[#This Row],[nor existence]],nor[Full path],0)),""))</f>
        <v>optional</v>
      </c>
      <c r="Q1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0" s="9" t="str">
        <f>IF(ISBLANK(Infra[[#This Row],[Attribute]]),"",
IF(Infra[[#This Row],[railml 2.4 existence]]=TRUE, INDEX(core[Excel type],MATCH(Infra[[#This Row],[Full path]],core[Full path],0)),
IF(Infra[[#This Row],[nor existence]]&lt;&gt;"", INDEX(nor[Excel type],MATCH(Infra[[#This Row],[nor existence]],nor[Full path],0)),"")))</f>
        <v>[string]</v>
      </c>
      <c r="S150" s="7" t="str">
        <f>IF(AND(NOT(ISBLANK(Infra[[#This Row],[Attribute]])),LEFT(Infra[[#This Row],[Value]],1)="[",OR(Infra[[#This Row],[railml 2.4 existence]]=TRUE,Infra[[#This Row],[nor existence]]=TRUE)),IF(Infra[[#This Row],[Value]]=Infra[[#This Row],[type]],"OK","Wrong type"),"")</f>
        <v/>
      </c>
      <c r="T150" s="7" t="str">
        <f>IF(ISBLANK(Infra[[#This Row],[Attribute]]),"",
IF(Infra[[#This Row],[railml 2.4 existence]]=TRUE, INDEX(core[Restriction],MATCH(Infra[[#This Row],[Full path]],core[Full path],0)),
IF(Infra[[#This Row],[nor existence]]&lt;&gt;"", INDEX(nor[Restriction],MATCH(Infra[[#This Row],[nor existence]],nor[Full path],0)),"")))</f>
        <v/>
      </c>
      <c r="U1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1" spans="1:21" ht="45" x14ac:dyDescent="0.25">
      <c r="A151"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infrastructure/nor:projects/nor:project/nor:phase/@description</v>
      </c>
      <c r="B1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 s="23" t="s">
        <v>181</v>
      </c>
      <c r="E151" s="49" t="s">
        <v>186</v>
      </c>
      <c r="F151" s="7" t="s">
        <v>28</v>
      </c>
      <c r="G151" s="9" t="s">
        <v>25</v>
      </c>
      <c r="H151" s="9" t="s">
        <v>29</v>
      </c>
      <c r="I151" s="32"/>
      <c r="J151" s="8" t="s">
        <v>30</v>
      </c>
      <c r="K151" s="29" t="s">
        <v>31</v>
      </c>
      <c r="L151" s="29"/>
      <c r="M151" s="57"/>
      <c r="N15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infrastructure/nor:projects/nor:project/nor:phase/@description</v>
      </c>
      <c r="P151" s="7" t="str">
        <f>IF(Infra[[#This Row],[railml 2.4 existence]]=TRUE, INDEX(core[Constraints],MATCH(Infra[[#This Row],[Full path]],core[Full path],0)),
IF(Infra[[#This Row],[nor existence]]&lt;&gt;"",INDEX(nor[Constraints],MATCH(Infra[[#This Row],[nor existence]],nor[Full path],0)),""))</f>
        <v>optional</v>
      </c>
      <c r="Q1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1" s="9" t="str">
        <f>IF(ISBLANK(Infra[[#This Row],[Attribute]]),"",
IF(Infra[[#This Row],[railml 2.4 existence]]=TRUE, INDEX(core[Excel type],MATCH(Infra[[#This Row],[Full path]],core[Full path],0)),
IF(Infra[[#This Row],[nor existence]]&lt;&gt;"", INDEX(nor[Excel type],MATCH(Infra[[#This Row],[nor existence]],nor[Full path],0)),"")))</f>
        <v>[string]</v>
      </c>
      <c r="S151" s="7" t="str">
        <f>IF(AND(NOT(ISBLANK(Infra[[#This Row],[Attribute]])),LEFT(Infra[[#This Row],[Value]],1)="[",OR(Infra[[#This Row],[railml 2.4 existence]]=TRUE,Infra[[#This Row],[nor existence]]=TRUE)),IF(Infra[[#This Row],[Value]]=Infra[[#This Row],[type]],"OK","Wrong type"),"")</f>
        <v/>
      </c>
      <c r="T151" s="7" t="str">
        <f>IF(ISBLANK(Infra[[#This Row],[Attribute]]),"",
IF(Infra[[#This Row],[railml 2.4 existence]]=TRUE, INDEX(core[Restriction],MATCH(Infra[[#This Row],[Full path]],core[Full path],0)),
IF(Infra[[#This Row],[nor existence]]&lt;&gt;"", INDEX(nor[Restriction],MATCH(Infra[[#This Row],[nor existence]],nor[Full path],0)),"")))</f>
        <v/>
      </c>
      <c r="U1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 spans="1:21" x14ac:dyDescent="0.25">
      <c r="A152"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infrastructure/nor:projects/nor:project/nor:phase/@id</v>
      </c>
      <c r="B1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 s="23" t="s">
        <v>181</v>
      </c>
      <c r="E152" s="49" t="s">
        <v>186</v>
      </c>
      <c r="F152" s="7" t="s">
        <v>32</v>
      </c>
      <c r="G152" s="9" t="s">
        <v>25</v>
      </c>
      <c r="H152" s="9" t="s">
        <v>23</v>
      </c>
      <c r="I152" s="32"/>
      <c r="J152" s="8" t="s">
        <v>33</v>
      </c>
      <c r="K152" s="29"/>
      <c r="L152" s="29"/>
      <c r="M152" s="57"/>
      <c r="N15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infrastructure/nor:projects/nor:project/nor:phase/@id</v>
      </c>
      <c r="P152" s="7" t="str">
        <f>IF(Infra[[#This Row],[railml 2.4 existence]]=TRUE, INDEX(core[Constraints],MATCH(Infra[[#This Row],[Full path]],core[Full path],0)),
IF(Infra[[#This Row],[nor existence]]&lt;&gt;"",INDEX(nor[Constraints],MATCH(Infra[[#This Row],[nor existence]],nor[Full path],0)),""))</f>
        <v>mandatory</v>
      </c>
      <c r="Q1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 s="9" t="str">
        <f>IF(ISBLANK(Infra[[#This Row],[Attribute]]),"",
IF(Infra[[#This Row],[railml 2.4 existence]]=TRUE, INDEX(core[Excel type],MATCH(Infra[[#This Row],[Full path]],core[Full path],0)),
IF(Infra[[#This Row],[nor existence]]&lt;&gt;"", INDEX(nor[Excel type],MATCH(Infra[[#This Row],[nor existence]],nor[Full path],0)),"")))</f>
        <v>[string]</v>
      </c>
      <c r="S152" s="7" t="str">
        <f>IF(AND(NOT(ISBLANK(Infra[[#This Row],[Attribute]])),LEFT(Infra[[#This Row],[Value]],1)="[",OR(Infra[[#This Row],[railml 2.4 existence]]=TRUE,Infra[[#This Row],[nor existence]]=TRUE)),IF(Infra[[#This Row],[Value]]=Infra[[#This Row],[type]],"OK","Wrong type"),"")</f>
        <v/>
      </c>
      <c r="T152" s="7" t="str">
        <f>IF(ISBLANK(Infra[[#This Row],[Attribute]]),"",
IF(Infra[[#This Row],[railml 2.4 existence]]=TRUE, INDEX(core[Restriction],MATCH(Infra[[#This Row],[Full path]],core[Full path],0)),
IF(Infra[[#This Row],[nor existence]]&lt;&gt;"", INDEX(nor[Restriction],MATCH(Infra[[#This Row],[nor existence]],nor[Full path],0)),"")))</f>
        <v/>
      </c>
      <c r="U1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 spans="1:21" x14ac:dyDescent="0.25">
      <c r="A153"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infrastructure/nor:projects/nor:project/nor:phase/@name</v>
      </c>
      <c r="B1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 s="23" t="s">
        <v>181</v>
      </c>
      <c r="E153" s="17" t="s">
        <v>186</v>
      </c>
      <c r="F153" s="10" t="s">
        <v>34</v>
      </c>
      <c r="G153" s="7" t="s">
        <v>25</v>
      </c>
      <c r="H153" s="9" t="s">
        <v>23</v>
      </c>
      <c r="I153" s="37"/>
      <c r="J153" s="8" t="s">
        <v>188</v>
      </c>
      <c r="K153" s="29"/>
      <c r="L153" s="29"/>
      <c r="M153" s="29"/>
      <c r="N15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infrastructure/nor:projects/nor:project/nor:phase/@name</v>
      </c>
      <c r="P153" s="7" t="str">
        <f>IF(Infra[[#This Row],[railml 2.4 existence]]=TRUE, INDEX(core[Constraints],MATCH(Infra[[#This Row],[Full path]],core[Full path],0)),
IF(Infra[[#This Row],[nor existence]]&lt;&gt;"",INDEX(nor[Constraints],MATCH(Infra[[#This Row],[nor existence]],nor[Full path],0)),""))</f>
        <v>optional</v>
      </c>
      <c r="Q1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 s="7" t="str">
        <f>IF(ISBLANK(Infra[[#This Row],[Attribute]]),"",
IF(Infra[[#This Row],[railml 2.4 existence]]=TRUE, INDEX(core[Excel type],MATCH(Infra[[#This Row],[Full path]],core[Full path],0)),
IF(Infra[[#This Row],[nor existence]]&lt;&gt;"", INDEX(nor[Excel type],MATCH(Infra[[#This Row],[nor existence]],nor[Full path],0)),"")))</f>
        <v>[string]</v>
      </c>
      <c r="S153" s="7" t="str">
        <f>IF(AND(NOT(ISBLANK(Infra[[#This Row],[Attribute]])),LEFT(Infra[[#This Row],[Value]],1)="[",OR(Infra[[#This Row],[railml 2.4 existence]]=TRUE,Infra[[#This Row],[nor existence]]=TRUE)),IF(Infra[[#This Row],[Value]]=Infra[[#This Row],[type]],"OK","Wrong type"),"")</f>
        <v/>
      </c>
      <c r="T153" s="7" t="str">
        <f>IF(ISBLANK(Infra[[#This Row],[Attribute]]),"",
IF(Infra[[#This Row],[railml 2.4 existence]]=TRUE, INDEX(core[Restriction],MATCH(Infra[[#This Row],[Full path]],core[Full path],0)),
IF(Infra[[#This Row],[nor existence]]&lt;&gt;"", INDEX(nor[Restriction],MATCH(Infra[[#This Row],[nor existence]],nor[Full path],0)),"")))</f>
        <v/>
      </c>
      <c r="U1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4" spans="1:21" x14ac:dyDescent="0.25">
      <c r="A154"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infrastructure/nor:projects/nor:project/nor:phase/@planningPhase</v>
      </c>
      <c r="B1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 s="23" t="s">
        <v>181</v>
      </c>
      <c r="E154" s="17" t="s">
        <v>186</v>
      </c>
      <c r="F154" s="10" t="s">
        <v>189</v>
      </c>
      <c r="G154" s="7" t="s">
        <v>37</v>
      </c>
      <c r="H154" s="9" t="s">
        <v>29</v>
      </c>
      <c r="I154" s="37"/>
      <c r="J154" s="8" t="s">
        <v>190</v>
      </c>
      <c r="K154" s="29"/>
      <c r="L154" s="29"/>
      <c r="M154" s="29"/>
      <c r="N15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infrastructure/nor:projects/nor:project/nor:phase/@planningPhase</v>
      </c>
      <c r="P154" s="7" t="str">
        <f>IF(Infra[[#This Row],[railml 2.4 existence]]=TRUE, INDEX(core[Constraints],MATCH(Infra[[#This Row],[Full path]],core[Full path],0)),
IF(Infra[[#This Row],[nor existence]]&lt;&gt;"",INDEX(nor[Constraints],MATCH(Infra[[#This Row],[nor existence]],nor[Full path],0)),""))</f>
        <v>optional</v>
      </c>
      <c r="Q1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4" s="7" t="str">
        <f>IF(ISBLANK(Infra[[#This Row],[Attribute]]),"",
IF(Infra[[#This Row],[railml 2.4 existence]]=TRUE, INDEX(core[Excel type],MATCH(Infra[[#This Row],[Full path]],core[Full path],0)),
IF(Infra[[#This Row],[nor existence]]&lt;&gt;"", INDEX(nor[Excel type],MATCH(Infra[[#This Row],[nor existence]],nor[Full path],0)),"")))</f>
        <v>[enum]</v>
      </c>
      <c r="S154" s="7" t="str">
        <f>IF(AND(NOT(ISBLANK(Infra[[#This Row],[Attribute]])),LEFT(Infra[[#This Row],[Value]],1)="[",OR(Infra[[#This Row],[railml 2.4 existence]]=TRUE,Infra[[#This Row],[nor existence]]=TRUE)),IF(Infra[[#This Row],[Value]]=Infra[[#This Row],[type]],"OK","Wrong type"),"")</f>
        <v/>
      </c>
      <c r="T154" s="7" t="str">
        <f>IF(ISBLANK(Infra[[#This Row],[Attribute]]),"",
IF(Infra[[#This Row],[railml 2.4 existence]]=TRUE, INDEX(core[Restriction],MATCH(Infra[[#This Row],[Full path]],core[Full path],0)),
IF(Infra[[#This Row],[nor existence]]&lt;&gt;"", INDEX(nor[Restriction],MATCH(Infra[[#This Row],[nor existence]],nor[Full path],0)),"")))</f>
        <v>"KVU", "utredning", "hovedplan", "detaljplan", "byggeplan"</v>
      </c>
      <c r="U1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 spans="1:21" x14ac:dyDescent="0.25">
      <c r="A155"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infrastructure/nor:projects/nor:project/nor:phase/@planningPhase</v>
      </c>
      <c r="B1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 s="23" t="s">
        <v>181</v>
      </c>
      <c r="E155" s="17" t="s">
        <v>186</v>
      </c>
      <c r="F155" s="10" t="s">
        <v>189</v>
      </c>
      <c r="G155" s="9" t="s">
        <v>191</v>
      </c>
      <c r="H155" s="9"/>
      <c r="I155" s="37"/>
      <c r="J155" s="8"/>
      <c r="K155" s="29"/>
      <c r="L155" s="29"/>
      <c r="M155" s="29"/>
      <c r="N15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infrastructure/nor:projects/nor:project/nor:phase/@planningPhase</v>
      </c>
      <c r="P155" s="7" t="str">
        <f>IF(Infra[[#This Row],[railml 2.4 existence]]=TRUE, INDEX(core[Constraints],MATCH(Infra[[#This Row],[Full path]],core[Full path],0)),
IF(Infra[[#This Row],[nor existence]]&lt;&gt;"",INDEX(nor[Constraints],MATCH(Infra[[#This Row],[nor existence]],nor[Full path],0)),""))</f>
        <v>optional</v>
      </c>
      <c r="Q1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5" s="7" t="str">
        <f>IF(ISBLANK(Infra[[#This Row],[Attribute]]),"",
IF(Infra[[#This Row],[railml 2.4 existence]]=TRUE, INDEX(core[Excel type],MATCH(Infra[[#This Row],[Full path]],core[Full path],0)),
IF(Infra[[#This Row],[nor existence]]&lt;&gt;"", INDEX(nor[Excel type],MATCH(Infra[[#This Row],[nor existence]],nor[Full path],0)),"")))</f>
        <v>[enum]</v>
      </c>
      <c r="S155" s="7" t="str">
        <f>IF(AND(NOT(ISBLANK(Infra[[#This Row],[Attribute]])),LEFT(Infra[[#This Row],[Value]],1)="[",OR(Infra[[#This Row],[railml 2.4 existence]]=TRUE,Infra[[#This Row],[nor existence]]=TRUE)),IF(Infra[[#This Row],[Value]]=Infra[[#This Row],[type]],"OK","Wrong type"),"")</f>
        <v/>
      </c>
      <c r="T155" s="7" t="str">
        <f>IF(ISBLANK(Infra[[#This Row],[Attribute]]),"",
IF(Infra[[#This Row],[railml 2.4 existence]]=TRUE, INDEX(core[Restriction],MATCH(Infra[[#This Row],[Full path]],core[Full path],0)),
IF(Infra[[#This Row],[nor existence]]&lt;&gt;"", INDEX(nor[Restriction],MATCH(Infra[[#This Row],[nor existence]],nor[Full path],0)),"")))</f>
        <v>"KVU", "utredning", "hovedplan", "detaljplan", "byggeplan"</v>
      </c>
      <c r="U1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 spans="1:21" x14ac:dyDescent="0.25">
      <c r="A156"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infrastructure/nor:projects/nor:project/nor:phase/@planningPhase</v>
      </c>
      <c r="B1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 s="23" t="s">
        <v>181</v>
      </c>
      <c r="E156" s="17" t="s">
        <v>186</v>
      </c>
      <c r="F156" s="10" t="s">
        <v>189</v>
      </c>
      <c r="G156" s="9" t="s">
        <v>192</v>
      </c>
      <c r="H156" s="9"/>
      <c r="I156" s="37"/>
      <c r="J156" s="8"/>
      <c r="K156" s="29"/>
      <c r="L156" s="29"/>
      <c r="M156" s="29"/>
      <c r="N15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infrastructure/nor:projects/nor:project/nor:phase/@planningPhase</v>
      </c>
      <c r="P156" s="7" t="str">
        <f>IF(Infra[[#This Row],[railml 2.4 existence]]=TRUE, INDEX(core[Constraints],MATCH(Infra[[#This Row],[Full path]],core[Full path],0)),
IF(Infra[[#This Row],[nor existence]]&lt;&gt;"",INDEX(nor[Constraints],MATCH(Infra[[#This Row],[nor existence]],nor[Full path],0)),""))</f>
        <v>optional</v>
      </c>
      <c r="Q1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6" s="7" t="str">
        <f>IF(ISBLANK(Infra[[#This Row],[Attribute]]),"",
IF(Infra[[#This Row],[railml 2.4 existence]]=TRUE, INDEX(core[Excel type],MATCH(Infra[[#This Row],[Full path]],core[Full path],0)),
IF(Infra[[#This Row],[nor existence]]&lt;&gt;"", INDEX(nor[Excel type],MATCH(Infra[[#This Row],[nor existence]],nor[Full path],0)),"")))</f>
        <v>[enum]</v>
      </c>
      <c r="S156" s="7" t="str">
        <f>IF(AND(NOT(ISBLANK(Infra[[#This Row],[Attribute]])),LEFT(Infra[[#This Row],[Value]],1)="[",OR(Infra[[#This Row],[railml 2.4 existence]]=TRUE,Infra[[#This Row],[nor existence]]=TRUE)),IF(Infra[[#This Row],[Value]]=Infra[[#This Row],[type]],"OK","Wrong type"),"")</f>
        <v/>
      </c>
      <c r="T156" s="7" t="str">
        <f>IF(ISBLANK(Infra[[#This Row],[Attribute]]),"",
IF(Infra[[#This Row],[railml 2.4 existence]]=TRUE, INDEX(core[Restriction],MATCH(Infra[[#This Row],[Full path]],core[Full path],0)),
IF(Infra[[#This Row],[nor existence]]&lt;&gt;"", INDEX(nor[Restriction],MATCH(Infra[[#This Row],[nor existence]],nor[Full path],0)),"")))</f>
        <v>"KVU", "utredning", "hovedplan", "detaljplan", "byggeplan"</v>
      </c>
      <c r="U1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7" spans="1:21" x14ac:dyDescent="0.25">
      <c r="A157"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infrastructure/nor:projects/nor:project/nor:phase/@planningPhase</v>
      </c>
      <c r="B1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 s="23" t="s">
        <v>181</v>
      </c>
      <c r="E157" s="17" t="s">
        <v>186</v>
      </c>
      <c r="F157" s="10" t="s">
        <v>189</v>
      </c>
      <c r="G157" s="9" t="s">
        <v>193</v>
      </c>
      <c r="H157" s="9"/>
      <c r="I157" s="37"/>
      <c r="J157" s="8"/>
      <c r="K157" s="29"/>
      <c r="L157" s="29"/>
      <c r="M157" s="29"/>
      <c r="N15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infrastructure/nor:projects/nor:project/nor:phase/@planningPhase</v>
      </c>
      <c r="P157" s="7" t="str">
        <f>IF(Infra[[#This Row],[railml 2.4 existence]]=TRUE, INDEX(core[Constraints],MATCH(Infra[[#This Row],[Full path]],core[Full path],0)),
IF(Infra[[#This Row],[nor existence]]&lt;&gt;"",INDEX(nor[Constraints],MATCH(Infra[[#This Row],[nor existence]],nor[Full path],0)),""))</f>
        <v>optional</v>
      </c>
      <c r="Q1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 s="7" t="str">
        <f>IF(ISBLANK(Infra[[#This Row],[Attribute]]),"",
IF(Infra[[#This Row],[railml 2.4 existence]]=TRUE, INDEX(core[Excel type],MATCH(Infra[[#This Row],[Full path]],core[Full path],0)),
IF(Infra[[#This Row],[nor existence]]&lt;&gt;"", INDEX(nor[Excel type],MATCH(Infra[[#This Row],[nor existence]],nor[Full path],0)),"")))</f>
        <v>[enum]</v>
      </c>
      <c r="S157" s="7" t="str">
        <f>IF(AND(NOT(ISBLANK(Infra[[#This Row],[Attribute]])),LEFT(Infra[[#This Row],[Value]],1)="[",OR(Infra[[#This Row],[railml 2.4 existence]]=TRUE,Infra[[#This Row],[nor existence]]=TRUE)),IF(Infra[[#This Row],[Value]]=Infra[[#This Row],[type]],"OK","Wrong type"),"")</f>
        <v/>
      </c>
      <c r="T157" s="7" t="str">
        <f>IF(ISBLANK(Infra[[#This Row],[Attribute]]),"",
IF(Infra[[#This Row],[railml 2.4 existence]]=TRUE, INDEX(core[Restriction],MATCH(Infra[[#This Row],[Full path]],core[Full path],0)),
IF(Infra[[#This Row],[nor existence]]&lt;&gt;"", INDEX(nor[Restriction],MATCH(Infra[[#This Row],[nor existence]],nor[Full path],0)),"")))</f>
        <v>"KVU", "utredning", "hovedplan", "detaljplan", "byggeplan"</v>
      </c>
      <c r="U1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8" spans="1:21" x14ac:dyDescent="0.25">
      <c r="A158"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infrastructure/nor:projects/nor:project/nor:phase/@planningPhase</v>
      </c>
      <c r="B1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 s="23" t="s">
        <v>181</v>
      </c>
      <c r="E158" s="17" t="s">
        <v>186</v>
      </c>
      <c r="F158" s="10" t="s">
        <v>189</v>
      </c>
      <c r="G158" s="9" t="s">
        <v>194</v>
      </c>
      <c r="H158" s="9"/>
      <c r="I158" s="37"/>
      <c r="J158" s="8"/>
      <c r="K158" s="29"/>
      <c r="L158" s="29"/>
      <c r="M158" s="29"/>
      <c r="N15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infrastructure/nor:projects/nor:project/nor:phase/@planningPhase</v>
      </c>
      <c r="P158" s="7" t="str">
        <f>IF(Infra[[#This Row],[railml 2.4 existence]]=TRUE, INDEX(core[Constraints],MATCH(Infra[[#This Row],[Full path]],core[Full path],0)),
IF(Infra[[#This Row],[nor existence]]&lt;&gt;"",INDEX(nor[Constraints],MATCH(Infra[[#This Row],[nor existence]],nor[Full path],0)),""))</f>
        <v>optional</v>
      </c>
      <c r="Q1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8" s="7" t="str">
        <f>IF(ISBLANK(Infra[[#This Row],[Attribute]]),"",
IF(Infra[[#This Row],[railml 2.4 existence]]=TRUE, INDEX(core[Excel type],MATCH(Infra[[#This Row],[Full path]],core[Full path],0)),
IF(Infra[[#This Row],[nor existence]]&lt;&gt;"", INDEX(nor[Excel type],MATCH(Infra[[#This Row],[nor existence]],nor[Full path],0)),"")))</f>
        <v>[enum]</v>
      </c>
      <c r="S158" s="7" t="str">
        <f>IF(AND(NOT(ISBLANK(Infra[[#This Row],[Attribute]])),LEFT(Infra[[#This Row],[Value]],1)="[",OR(Infra[[#This Row],[railml 2.4 existence]]=TRUE,Infra[[#This Row],[nor existence]]=TRUE)),IF(Infra[[#This Row],[Value]]=Infra[[#This Row],[type]],"OK","Wrong type"),"")</f>
        <v/>
      </c>
      <c r="T158" s="7" t="str">
        <f>IF(ISBLANK(Infra[[#This Row],[Attribute]]),"",
IF(Infra[[#This Row],[railml 2.4 existence]]=TRUE, INDEX(core[Restriction],MATCH(Infra[[#This Row],[Full path]],core[Full path],0)),
IF(Infra[[#This Row],[nor existence]]&lt;&gt;"", INDEX(nor[Restriction],MATCH(Infra[[#This Row],[nor existence]],nor[Full path],0)),"")))</f>
        <v>"KVU", "utredning", "hovedplan", "detaljplan", "byggeplan"</v>
      </c>
      <c r="U1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 spans="1:21" x14ac:dyDescent="0.25">
      <c r="A159"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infrastructure/nor:projects/nor:project/nor:phase/@planningPhase</v>
      </c>
      <c r="B1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 s="23" t="s">
        <v>181</v>
      </c>
      <c r="E159" s="17" t="s">
        <v>186</v>
      </c>
      <c r="F159" s="10" t="s">
        <v>189</v>
      </c>
      <c r="G159" s="9" t="s">
        <v>195</v>
      </c>
      <c r="H159" s="9"/>
      <c r="I159" s="37"/>
      <c r="J159" s="8"/>
      <c r="K159" s="29"/>
      <c r="L159" s="29"/>
      <c r="M159" s="29"/>
      <c r="N15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infrastructure/nor:projects/nor:project/nor:phase/@planningPhase</v>
      </c>
      <c r="P159" s="7" t="str">
        <f>IF(Infra[[#This Row],[railml 2.4 existence]]=TRUE, INDEX(core[Constraints],MATCH(Infra[[#This Row],[Full path]],core[Full path],0)),
IF(Infra[[#This Row],[nor existence]]&lt;&gt;"",INDEX(nor[Constraints],MATCH(Infra[[#This Row],[nor existence]],nor[Full path],0)),""))</f>
        <v>optional</v>
      </c>
      <c r="Q1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9" s="7" t="str">
        <f>IF(ISBLANK(Infra[[#This Row],[Attribute]]),"",
IF(Infra[[#This Row],[railml 2.4 existence]]=TRUE, INDEX(core[Excel type],MATCH(Infra[[#This Row],[Full path]],core[Full path],0)),
IF(Infra[[#This Row],[nor existence]]&lt;&gt;"", INDEX(nor[Excel type],MATCH(Infra[[#This Row],[nor existence]],nor[Full path],0)),"")))</f>
        <v>[enum]</v>
      </c>
      <c r="S159" s="7" t="str">
        <f>IF(AND(NOT(ISBLANK(Infra[[#This Row],[Attribute]])),LEFT(Infra[[#This Row],[Value]],1)="[",OR(Infra[[#This Row],[railml 2.4 existence]]=TRUE,Infra[[#This Row],[nor existence]]=TRUE)),IF(Infra[[#This Row],[Value]]=Infra[[#This Row],[type]],"OK","Wrong type"),"")</f>
        <v/>
      </c>
      <c r="T159" s="7" t="str">
        <f>IF(ISBLANK(Infra[[#This Row],[Attribute]]),"",
IF(Infra[[#This Row],[railml 2.4 existence]]=TRUE, INDEX(core[Restriction],MATCH(Infra[[#This Row],[Full path]],core[Full path],0)),
IF(Infra[[#This Row],[nor existence]]&lt;&gt;"", INDEX(nor[Restriction],MATCH(Infra[[#This Row],[nor existence]],nor[Full path],0)),"")))</f>
        <v>"KVU", "utredning", "hovedplan", "detaljplan", "byggeplan"</v>
      </c>
      <c r="U1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0" spans="1:21" x14ac:dyDescent="0.25">
      <c r="A160"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infrastructure/nor:projects/nor:project/nor:phase/@regulationPhase</v>
      </c>
      <c r="B1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 s="23" t="s">
        <v>181</v>
      </c>
      <c r="E160" s="17" t="s">
        <v>186</v>
      </c>
      <c r="F160" s="10" t="s">
        <v>196</v>
      </c>
      <c r="G160" s="7" t="s">
        <v>37</v>
      </c>
      <c r="H160" s="9" t="s">
        <v>29</v>
      </c>
      <c r="I160" s="37"/>
      <c r="J160" s="8" t="s">
        <v>197</v>
      </c>
      <c r="K160" s="29"/>
      <c r="L160" s="29"/>
      <c r="M160" s="29"/>
      <c r="N16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infrastructure/nor:projects/nor:project/nor:phase/@regulationPhase</v>
      </c>
      <c r="P160" s="7" t="str">
        <f>IF(Infra[[#This Row],[railml 2.4 existence]]=TRUE, INDEX(core[Constraints],MATCH(Infra[[#This Row],[Full path]],core[Full path],0)),
IF(Infra[[#This Row],[nor existence]]&lt;&gt;"",INDEX(nor[Constraints],MATCH(Infra[[#This Row],[nor existence]],nor[Full path],0)),""))</f>
        <v>optional</v>
      </c>
      <c r="Q1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0" s="7" t="str">
        <f>IF(ISBLANK(Infra[[#This Row],[Attribute]]),"",
IF(Infra[[#This Row],[railml 2.4 existence]]=TRUE, INDEX(core[Excel type],MATCH(Infra[[#This Row],[Full path]],core[Full path],0)),
IF(Infra[[#This Row],[nor existence]]&lt;&gt;"", INDEX(nor[Excel type],MATCH(Infra[[#This Row],[nor existence]],nor[Full path],0)),"")))</f>
        <v>[enum]</v>
      </c>
      <c r="S160" s="7" t="str">
        <f>IF(AND(NOT(ISBLANK(Infra[[#This Row],[Attribute]])),LEFT(Infra[[#This Row],[Value]],1)="[",OR(Infra[[#This Row],[railml 2.4 existence]]=TRUE,Infra[[#This Row],[nor existence]]=TRUE)),IF(Infra[[#This Row],[Value]]=Infra[[#This Row],[type]],"OK","Wrong type"),"")</f>
        <v/>
      </c>
      <c r="T160" s="7" t="str">
        <f>IF(ISBLANK(Infra[[#This Row],[Attribute]]),"",
IF(Infra[[#This Row],[railml 2.4 existence]]=TRUE, INDEX(core[Restriction],MATCH(Infra[[#This Row],[Full path]],core[Full path],0)),
IF(Infra[[#This Row],[nor existence]]&lt;&gt;"", INDEX(nor[Restriction],MATCH(Infra[[#This Row],[nor existence]],nor[Full path],0)),"")))</f>
        <v>"regionalplan", "kommunedelplan", "reguleringsplan", "built"</v>
      </c>
      <c r="U1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 spans="1:21" x14ac:dyDescent="0.25">
      <c r="A161"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infrastructure/nor:projects/nor:project/nor:phase/@regulationPhase</v>
      </c>
      <c r="B1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 s="23" t="s">
        <v>181</v>
      </c>
      <c r="E161" s="17" t="s">
        <v>186</v>
      </c>
      <c r="F161" s="10" t="s">
        <v>196</v>
      </c>
      <c r="G161" s="9" t="s">
        <v>198</v>
      </c>
      <c r="H161" s="9"/>
      <c r="I161" s="37"/>
      <c r="J161" s="8"/>
      <c r="K161" s="29"/>
      <c r="L161" s="29"/>
      <c r="M161" s="29"/>
      <c r="N16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infrastructure/nor:projects/nor:project/nor:phase/@regulationPhase</v>
      </c>
      <c r="P161" s="7" t="str">
        <f>IF(Infra[[#This Row],[railml 2.4 existence]]=TRUE, INDEX(core[Constraints],MATCH(Infra[[#This Row],[Full path]],core[Full path],0)),
IF(Infra[[#This Row],[nor existence]]&lt;&gt;"",INDEX(nor[Constraints],MATCH(Infra[[#This Row],[nor existence]],nor[Full path],0)),""))</f>
        <v>optional</v>
      </c>
      <c r="Q1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1" s="7" t="str">
        <f>IF(ISBLANK(Infra[[#This Row],[Attribute]]),"",
IF(Infra[[#This Row],[railml 2.4 existence]]=TRUE, INDEX(core[Excel type],MATCH(Infra[[#This Row],[Full path]],core[Full path],0)),
IF(Infra[[#This Row],[nor existence]]&lt;&gt;"", INDEX(nor[Excel type],MATCH(Infra[[#This Row],[nor existence]],nor[Full path],0)),"")))</f>
        <v>[enum]</v>
      </c>
      <c r="S161" s="7" t="str">
        <f>IF(AND(NOT(ISBLANK(Infra[[#This Row],[Attribute]])),LEFT(Infra[[#This Row],[Value]],1)="[",OR(Infra[[#This Row],[railml 2.4 existence]]=TRUE,Infra[[#This Row],[nor existence]]=TRUE)),IF(Infra[[#This Row],[Value]]=Infra[[#This Row],[type]],"OK","Wrong type"),"")</f>
        <v/>
      </c>
      <c r="T161" s="7" t="str">
        <f>IF(ISBLANK(Infra[[#This Row],[Attribute]]),"",
IF(Infra[[#This Row],[railml 2.4 existence]]=TRUE, INDEX(core[Restriction],MATCH(Infra[[#This Row],[Full path]],core[Full path],0)),
IF(Infra[[#This Row],[nor existence]]&lt;&gt;"", INDEX(nor[Restriction],MATCH(Infra[[#This Row],[nor existence]],nor[Full path],0)),"")))</f>
        <v>"regionalplan", "kommunedelplan", "reguleringsplan", "built"</v>
      </c>
      <c r="U1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2" spans="1:21" x14ac:dyDescent="0.25">
      <c r="A162"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infrastructure/nor:projects/nor:project/nor:phase/@regulationPhase</v>
      </c>
      <c r="B1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 s="23" t="s">
        <v>181</v>
      </c>
      <c r="E162" s="17" t="s">
        <v>186</v>
      </c>
      <c r="F162" s="10" t="s">
        <v>196</v>
      </c>
      <c r="G162" s="9" t="s">
        <v>199</v>
      </c>
      <c r="H162" s="9"/>
      <c r="I162" s="37"/>
      <c r="J162" s="8"/>
      <c r="K162" s="29"/>
      <c r="L162" s="29"/>
      <c r="M162" s="29"/>
      <c r="N16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infrastructure/nor:projects/nor:project/nor:phase/@regulationPhase</v>
      </c>
      <c r="P162" s="7" t="str">
        <f>IF(Infra[[#This Row],[railml 2.4 existence]]=TRUE, INDEX(core[Constraints],MATCH(Infra[[#This Row],[Full path]],core[Full path],0)),
IF(Infra[[#This Row],[nor existence]]&lt;&gt;"",INDEX(nor[Constraints],MATCH(Infra[[#This Row],[nor existence]],nor[Full path],0)),""))</f>
        <v>optional</v>
      </c>
      <c r="Q1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 s="7" t="str">
        <f>IF(ISBLANK(Infra[[#This Row],[Attribute]]),"",
IF(Infra[[#This Row],[railml 2.4 existence]]=TRUE, INDEX(core[Excel type],MATCH(Infra[[#This Row],[Full path]],core[Full path],0)),
IF(Infra[[#This Row],[nor existence]]&lt;&gt;"", INDEX(nor[Excel type],MATCH(Infra[[#This Row],[nor existence]],nor[Full path],0)),"")))</f>
        <v>[enum]</v>
      </c>
      <c r="S162" s="7" t="str">
        <f>IF(AND(NOT(ISBLANK(Infra[[#This Row],[Attribute]])),LEFT(Infra[[#This Row],[Value]],1)="[",OR(Infra[[#This Row],[railml 2.4 existence]]=TRUE,Infra[[#This Row],[nor existence]]=TRUE)),IF(Infra[[#This Row],[Value]]=Infra[[#This Row],[type]],"OK","Wrong type"),"")</f>
        <v/>
      </c>
      <c r="T162" s="7" t="str">
        <f>IF(ISBLANK(Infra[[#This Row],[Attribute]]),"",
IF(Infra[[#This Row],[railml 2.4 existence]]=TRUE, INDEX(core[Restriction],MATCH(Infra[[#This Row],[Full path]],core[Full path],0)),
IF(Infra[[#This Row],[nor existence]]&lt;&gt;"", INDEX(nor[Restriction],MATCH(Infra[[#This Row],[nor existence]],nor[Full path],0)),"")))</f>
        <v>"regionalplan", "kommunedelplan", "reguleringsplan", "built"</v>
      </c>
      <c r="U1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 spans="1:21" x14ac:dyDescent="0.25">
      <c r="A163"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infrastructure/nor:projects/nor:project/nor:phase/@regulationPhase</v>
      </c>
      <c r="B1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 s="23" t="s">
        <v>181</v>
      </c>
      <c r="E163" s="17" t="s">
        <v>186</v>
      </c>
      <c r="F163" s="10" t="s">
        <v>196</v>
      </c>
      <c r="G163" s="9" t="s">
        <v>200</v>
      </c>
      <c r="H163" s="9"/>
      <c r="I163" s="37"/>
      <c r="J163" s="8"/>
      <c r="K163" s="29"/>
      <c r="L163" s="29"/>
      <c r="M163" s="29"/>
      <c r="N16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infrastructure/nor:projects/nor:project/nor:phase/@regulationPhase</v>
      </c>
      <c r="P163" s="7" t="str">
        <f>IF(Infra[[#This Row],[railml 2.4 existence]]=TRUE, INDEX(core[Constraints],MATCH(Infra[[#This Row],[Full path]],core[Full path],0)),
IF(Infra[[#This Row],[nor existence]]&lt;&gt;"",INDEX(nor[Constraints],MATCH(Infra[[#This Row],[nor existence]],nor[Full path],0)),""))</f>
        <v>optional</v>
      </c>
      <c r="Q1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3" s="7" t="str">
        <f>IF(ISBLANK(Infra[[#This Row],[Attribute]]),"",
IF(Infra[[#This Row],[railml 2.4 existence]]=TRUE, INDEX(core[Excel type],MATCH(Infra[[#This Row],[Full path]],core[Full path],0)),
IF(Infra[[#This Row],[nor existence]]&lt;&gt;"", INDEX(nor[Excel type],MATCH(Infra[[#This Row],[nor existence]],nor[Full path],0)),"")))</f>
        <v>[enum]</v>
      </c>
      <c r="S163" s="7" t="str">
        <f>IF(AND(NOT(ISBLANK(Infra[[#This Row],[Attribute]])),LEFT(Infra[[#This Row],[Value]],1)="[",OR(Infra[[#This Row],[railml 2.4 existence]]=TRUE,Infra[[#This Row],[nor existence]]=TRUE)),IF(Infra[[#This Row],[Value]]=Infra[[#This Row],[type]],"OK","Wrong type"),"")</f>
        <v/>
      </c>
      <c r="T163" s="7" t="str">
        <f>IF(ISBLANK(Infra[[#This Row],[Attribute]]),"",
IF(Infra[[#This Row],[railml 2.4 existence]]=TRUE, INDEX(core[Restriction],MATCH(Infra[[#This Row],[Full path]],core[Full path],0)),
IF(Infra[[#This Row],[nor existence]]&lt;&gt;"", INDEX(nor[Restriction],MATCH(Infra[[#This Row],[nor existence]],nor[Full path],0)),"")))</f>
        <v>"regionalplan", "kommunedelplan", "reguleringsplan", "built"</v>
      </c>
      <c r="U1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4" spans="1:21" x14ac:dyDescent="0.25">
      <c r="A164"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infrastructure/nor:projects/nor:project/nor:phase/@regulationPhase</v>
      </c>
      <c r="B1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 s="23" t="s">
        <v>181</v>
      </c>
      <c r="E164" s="17" t="s">
        <v>186</v>
      </c>
      <c r="F164" s="10" t="s">
        <v>196</v>
      </c>
      <c r="G164" s="9" t="s">
        <v>201</v>
      </c>
      <c r="H164" s="9"/>
      <c r="I164" s="37"/>
      <c r="J164" s="8"/>
      <c r="K164" s="29"/>
      <c r="L164" s="29"/>
      <c r="M164" s="29"/>
      <c r="N16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infrastructure/nor:projects/nor:project/nor:phase/@regulationPhase</v>
      </c>
      <c r="P164" s="7" t="str">
        <f>IF(Infra[[#This Row],[railml 2.4 existence]]=TRUE, INDEX(core[Constraints],MATCH(Infra[[#This Row],[Full path]],core[Full path],0)),
IF(Infra[[#This Row],[nor existence]]&lt;&gt;"",INDEX(nor[Constraints],MATCH(Infra[[#This Row],[nor existence]],nor[Full path],0)),""))</f>
        <v>optional</v>
      </c>
      <c r="Q1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4" s="7" t="str">
        <f>IF(ISBLANK(Infra[[#This Row],[Attribute]]),"",
IF(Infra[[#This Row],[railml 2.4 existence]]=TRUE, INDEX(core[Excel type],MATCH(Infra[[#This Row],[Full path]],core[Full path],0)),
IF(Infra[[#This Row],[nor existence]]&lt;&gt;"", INDEX(nor[Excel type],MATCH(Infra[[#This Row],[nor existence]],nor[Full path],0)),"")))</f>
        <v>[enum]</v>
      </c>
      <c r="S164" s="7" t="str">
        <f>IF(AND(NOT(ISBLANK(Infra[[#This Row],[Attribute]])),LEFT(Infra[[#This Row],[Value]],1)="[",OR(Infra[[#This Row],[railml 2.4 existence]]=TRUE,Infra[[#This Row],[nor existence]]=TRUE)),IF(Infra[[#This Row],[Value]]=Infra[[#This Row],[type]],"OK","Wrong type"),"")</f>
        <v/>
      </c>
      <c r="T164" s="7" t="str">
        <f>IF(ISBLANK(Infra[[#This Row],[Attribute]]),"",
IF(Infra[[#This Row],[railml 2.4 existence]]=TRUE, INDEX(core[Restriction],MATCH(Infra[[#This Row],[Full path]],core[Full path],0)),
IF(Infra[[#This Row],[nor existence]]&lt;&gt;"", INDEX(nor[Restriction],MATCH(Infra[[#This Row],[nor existence]],nor[Full path],0)),"")))</f>
        <v>"regionalplan", "kommunedelplan", "reguleringsplan", "built"</v>
      </c>
      <c r="U1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 spans="1:21" x14ac:dyDescent="0.25">
      <c r="A165"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infrastructure/nor:projects/nor:project/nor:phase/@startDate</v>
      </c>
      <c r="B1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 s="23" t="s">
        <v>181</v>
      </c>
      <c r="E165" s="17" t="s">
        <v>186</v>
      </c>
      <c r="F165" s="10" t="s">
        <v>202</v>
      </c>
      <c r="G165" s="9" t="s">
        <v>128</v>
      </c>
      <c r="H165" s="9" t="s">
        <v>29</v>
      </c>
      <c r="I165" s="37"/>
      <c r="J165" s="8"/>
      <c r="K165" s="29"/>
      <c r="L165" s="29"/>
      <c r="M165" s="29"/>
      <c r="N16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infrastructure/nor:projects/nor:project/nor:phase/@startDate</v>
      </c>
      <c r="P165" s="7" t="str">
        <f>IF(Infra[[#This Row],[railml 2.4 existence]]=TRUE, INDEX(core[Constraints],MATCH(Infra[[#This Row],[Full path]],core[Full path],0)),
IF(Infra[[#This Row],[nor existence]]&lt;&gt;"",INDEX(nor[Constraints],MATCH(Infra[[#This Row],[nor existence]],nor[Full path],0)),""))</f>
        <v>optional</v>
      </c>
      <c r="Q1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 s="7" t="str">
        <f>IF(ISBLANK(Infra[[#This Row],[Attribute]]),"",
IF(Infra[[#This Row],[railml 2.4 existence]]=TRUE, INDEX(core[Excel type],MATCH(Infra[[#This Row],[Full path]],core[Full path],0)),
IF(Infra[[#This Row],[nor existence]]&lt;&gt;"", INDEX(nor[Excel type],MATCH(Infra[[#This Row],[nor existence]],nor[Full path],0)),"")))</f>
        <v>[date]</v>
      </c>
      <c r="S165" s="7" t="str">
        <f>IF(AND(NOT(ISBLANK(Infra[[#This Row],[Attribute]])),LEFT(Infra[[#This Row],[Value]],1)="[",OR(Infra[[#This Row],[railml 2.4 existence]]=TRUE,Infra[[#This Row],[nor existence]]=TRUE)),IF(Infra[[#This Row],[Value]]=Infra[[#This Row],[type]],"OK","Wrong type"),"")</f>
        <v/>
      </c>
      <c r="T165" s="7" t="str">
        <f>IF(ISBLANK(Infra[[#This Row],[Attribute]]),"",
IF(Infra[[#This Row],[railml 2.4 existence]]=TRUE, INDEX(core[Restriction],MATCH(Infra[[#This Row],[Full path]],core[Full path],0)),
IF(Infra[[#This Row],[nor existence]]&lt;&gt;"", INDEX(nor[Restriction],MATCH(Infra[[#This Row],[nor existence]],nor[Full path],0)),"")))</f>
        <v/>
      </c>
      <c r="U1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 spans="1:21" x14ac:dyDescent="0.25">
      <c r="A166"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infrastructure/nor:projects/nor:project/nor:phase/@endDate</v>
      </c>
      <c r="B1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 s="23" t="s">
        <v>181</v>
      </c>
      <c r="E166" s="17" t="s">
        <v>186</v>
      </c>
      <c r="F166" s="10" t="s">
        <v>203</v>
      </c>
      <c r="G166" s="9" t="s">
        <v>128</v>
      </c>
      <c r="H166" s="9" t="s">
        <v>29</v>
      </c>
      <c r="I166" s="37"/>
      <c r="J166" s="8"/>
      <c r="K166" s="29"/>
      <c r="L166" s="29"/>
      <c r="M166" s="29"/>
      <c r="N16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infrastructure/nor:projects/nor:project/nor:phase/@endDate</v>
      </c>
      <c r="P166" s="7" t="str">
        <f>IF(Infra[[#This Row],[railml 2.4 existence]]=TRUE, INDEX(core[Constraints],MATCH(Infra[[#This Row],[Full path]],core[Full path],0)),
IF(Infra[[#This Row],[nor existence]]&lt;&gt;"",INDEX(nor[Constraints],MATCH(Infra[[#This Row],[nor existence]],nor[Full path],0)),""))</f>
        <v>optional</v>
      </c>
      <c r="Q1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 s="7" t="str">
        <f>IF(ISBLANK(Infra[[#This Row],[Attribute]]),"",
IF(Infra[[#This Row],[railml 2.4 existence]]=TRUE, INDEX(core[Excel type],MATCH(Infra[[#This Row],[Full path]],core[Full path],0)),
IF(Infra[[#This Row],[nor existence]]&lt;&gt;"", INDEX(nor[Excel type],MATCH(Infra[[#This Row],[nor existence]],nor[Full path],0)),"")))</f>
        <v>[date]</v>
      </c>
      <c r="S166" s="7" t="str">
        <f>IF(AND(NOT(ISBLANK(Infra[[#This Row],[Attribute]])),LEFT(Infra[[#This Row],[Value]],1)="[",OR(Infra[[#This Row],[railml 2.4 existence]]=TRUE,Infra[[#This Row],[nor existence]]=TRUE)),IF(Infra[[#This Row],[Value]]=Infra[[#This Row],[type]],"OK","Wrong type"),"")</f>
        <v/>
      </c>
      <c r="T166" s="7" t="str">
        <f>IF(ISBLANK(Infra[[#This Row],[Attribute]]),"",
IF(Infra[[#This Row],[railml 2.4 existence]]=TRUE, INDEX(core[Restriction],MATCH(Infra[[#This Row],[Full path]],core[Full path],0)),
IF(Infra[[#This Row],[nor existence]]&lt;&gt;"", INDEX(nor[Restriction],MATCH(Infra[[#This Row],[nor existence]],nor[Full path],0)),"")))</f>
        <v/>
      </c>
      <c r="U1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 spans="1:21" x14ac:dyDescent="0.25">
      <c r="A167"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infrastructure/nor:projects/nor:project/nor:projectDesignator</v>
      </c>
      <c r="B1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 s="23" t="s">
        <v>181</v>
      </c>
      <c r="E167" s="17" t="s">
        <v>204</v>
      </c>
      <c r="F167" s="10"/>
      <c r="G167" s="9"/>
      <c r="H167" s="9" t="s">
        <v>29</v>
      </c>
      <c r="I167" s="37"/>
      <c r="J167" s="8"/>
      <c r="K167" s="29"/>
      <c r="L167" s="29"/>
      <c r="M167" s="29"/>
      <c r="N16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infrastructure/nor:projects/nor:project/nor:projectDesignator</v>
      </c>
      <c r="P167" s="7" t="str">
        <f>IF(Infra[[#This Row],[railml 2.4 existence]]=TRUE, INDEX(core[Constraints],MATCH(Infra[[#This Row],[Full path]],core[Full path],0)),
IF(Infra[[#This Row],[nor existence]]&lt;&gt;"",INDEX(nor[Constraints],MATCH(Infra[[#This Row],[nor existence]],nor[Full path],0)),""))</f>
        <v>optional</v>
      </c>
      <c r="Q1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 s="7" t="str">
        <f>IF(ISBLANK(Infra[[#This Row],[Attribute]]),"",
IF(Infra[[#This Row],[railml 2.4 existence]]=TRUE, INDEX(core[Excel type],MATCH(Infra[[#This Row],[Full path]],core[Full path],0)),
IF(Infra[[#This Row],[nor existence]]&lt;&gt;"", INDEX(nor[Excel type],MATCH(Infra[[#This Row],[nor existence]],nor[Full path],0)),"")))</f>
        <v/>
      </c>
      <c r="S167" s="7" t="str">
        <f>IF(AND(NOT(ISBLANK(Infra[[#This Row],[Attribute]])),LEFT(Infra[[#This Row],[Value]],1)="[",OR(Infra[[#This Row],[railml 2.4 existence]]=TRUE,Infra[[#This Row],[nor existence]]=TRUE)),IF(Infra[[#This Row],[Value]]=Infra[[#This Row],[type]],"OK","Wrong type"),"")</f>
        <v/>
      </c>
      <c r="T167" s="7" t="str">
        <f>IF(ISBLANK(Infra[[#This Row],[Attribute]]),"",
IF(Infra[[#This Row],[railml 2.4 existence]]=TRUE, INDEX(core[Restriction],MATCH(Infra[[#This Row],[Full path]],core[Full path],0)),
IF(Infra[[#This Row],[nor existence]]&lt;&gt;"", INDEX(nor[Restriction],MATCH(Infra[[#This Row],[nor existence]],nor[Full path],0)),"")))</f>
        <v/>
      </c>
      <c r="U1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 spans="1:21" ht="30" x14ac:dyDescent="0.25">
      <c r="A168"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infrastructure/nor:projects/nor:project/nor:projectDesignator/@endDate</v>
      </c>
      <c r="B1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 s="23" t="s">
        <v>181</v>
      </c>
      <c r="E168" s="17" t="s">
        <v>204</v>
      </c>
      <c r="F168" s="10" t="s">
        <v>203</v>
      </c>
      <c r="G168" s="9" t="s">
        <v>128</v>
      </c>
      <c r="H168" s="9" t="s">
        <v>29</v>
      </c>
      <c r="I168" s="37"/>
      <c r="J168" s="8" t="s">
        <v>205</v>
      </c>
      <c r="K168" s="29"/>
      <c r="L168" s="29"/>
      <c r="M168" s="29"/>
      <c r="N16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infrastructure/nor:projects/nor:project/nor:projectDesignator/@endDate</v>
      </c>
      <c r="P168" s="7" t="str">
        <f>IF(Infra[[#This Row],[railml 2.4 existence]]=TRUE, INDEX(core[Constraints],MATCH(Infra[[#This Row],[Full path]],core[Full path],0)),
IF(Infra[[#This Row],[nor existence]]&lt;&gt;"",INDEX(nor[Constraints],MATCH(Infra[[#This Row],[nor existence]],nor[Full path],0)),""))</f>
        <v>optional</v>
      </c>
      <c r="Q1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 s="7" t="str">
        <f>IF(ISBLANK(Infra[[#This Row],[Attribute]]),"",
IF(Infra[[#This Row],[railml 2.4 existence]]=TRUE, INDEX(core[Excel type],MATCH(Infra[[#This Row],[Full path]],core[Full path],0)),
IF(Infra[[#This Row],[nor existence]]&lt;&gt;"", INDEX(nor[Excel type],MATCH(Infra[[#This Row],[nor existence]],nor[Full path],0)),"")))</f>
        <v>[date]</v>
      </c>
      <c r="S168" s="7" t="str">
        <f>IF(AND(NOT(ISBLANK(Infra[[#This Row],[Attribute]])),LEFT(Infra[[#This Row],[Value]],1)="[",OR(Infra[[#This Row],[railml 2.4 existence]]=TRUE,Infra[[#This Row],[nor existence]]=TRUE)),IF(Infra[[#This Row],[Value]]=Infra[[#This Row],[type]],"OK","Wrong type"),"")</f>
        <v/>
      </c>
      <c r="T168" s="7" t="str">
        <f>IF(ISBLANK(Infra[[#This Row],[Attribute]]),"",
IF(Infra[[#This Row],[railml 2.4 existence]]=TRUE, INDEX(core[Restriction],MATCH(Infra[[#This Row],[Full path]],core[Full path],0)),
IF(Infra[[#This Row],[nor existence]]&lt;&gt;"", INDEX(nor[Restriction],MATCH(Infra[[#This Row],[nor existence]],nor[Full path],0)),"")))</f>
        <v/>
      </c>
      <c r="U1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 spans="1:21" ht="30" x14ac:dyDescent="0.25">
      <c r="A169"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infrastructure/nor:projects/nor:project/nor:projectDesignator/@entry</v>
      </c>
      <c r="B1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 s="23" t="s">
        <v>181</v>
      </c>
      <c r="E169" s="17" t="s">
        <v>204</v>
      </c>
      <c r="F169" s="10" t="s">
        <v>206</v>
      </c>
      <c r="G169" s="7" t="s">
        <v>25</v>
      </c>
      <c r="H169" s="9" t="s">
        <v>23</v>
      </c>
      <c r="I169" s="37"/>
      <c r="J169" s="8" t="s">
        <v>207</v>
      </c>
      <c r="K169" s="29"/>
      <c r="L169" s="29"/>
      <c r="M169" s="29"/>
      <c r="N16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infrastructure/nor:projects/nor:project/nor:projectDesignator/@entry</v>
      </c>
      <c r="P169" s="7" t="str">
        <f>IF(Infra[[#This Row],[railml 2.4 existence]]=TRUE, INDEX(core[Constraints],MATCH(Infra[[#This Row],[Full path]],core[Full path],0)),
IF(Infra[[#This Row],[nor existence]]&lt;&gt;"",INDEX(nor[Constraints],MATCH(Infra[[#This Row],[nor existence]],nor[Full path],0)),""))</f>
        <v>mandatory</v>
      </c>
      <c r="Q1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 s="7" t="str">
        <f>IF(ISBLANK(Infra[[#This Row],[Attribute]]),"",
IF(Infra[[#This Row],[railml 2.4 existence]]=TRUE, INDEX(core[Excel type],MATCH(Infra[[#This Row],[Full path]],core[Full path],0)),
IF(Infra[[#This Row],[nor existence]]&lt;&gt;"", INDEX(nor[Excel type],MATCH(Infra[[#This Row],[nor existence]],nor[Full path],0)),"")))</f>
        <v>[string]</v>
      </c>
      <c r="S169" s="7" t="str">
        <f>IF(AND(NOT(ISBLANK(Infra[[#This Row],[Attribute]])),LEFT(Infra[[#This Row],[Value]],1)="[",OR(Infra[[#This Row],[railml 2.4 existence]]=TRUE,Infra[[#This Row],[nor existence]]=TRUE)),IF(Infra[[#This Row],[Value]]=Infra[[#This Row],[type]],"OK","Wrong type"),"")</f>
        <v/>
      </c>
      <c r="T169" s="7" t="str">
        <f>IF(ISBLANK(Infra[[#This Row],[Attribute]]),"",
IF(Infra[[#This Row],[railml 2.4 existence]]=TRUE, INDEX(core[Restriction],MATCH(Infra[[#This Row],[Full path]],core[Full path],0)),
IF(Infra[[#This Row],[nor existence]]&lt;&gt;"", INDEX(nor[Restriction],MATCH(Infra[[#This Row],[nor existence]],nor[Full path],0)),"")))</f>
        <v/>
      </c>
      <c r="U1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 spans="1:21" ht="45" x14ac:dyDescent="0.25">
      <c r="A170"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infrastructure/nor:projects/nor:project/nor:projectDesignator/@register</v>
      </c>
      <c r="B1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 s="23" t="s">
        <v>181</v>
      </c>
      <c r="E170" s="17" t="s">
        <v>204</v>
      </c>
      <c r="F170" s="10" t="s">
        <v>208</v>
      </c>
      <c r="G170" s="7" t="s">
        <v>25</v>
      </c>
      <c r="H170" s="9" t="s">
        <v>23</v>
      </c>
      <c r="I170" s="37"/>
      <c r="J170" s="8" t="s">
        <v>209</v>
      </c>
      <c r="K170" s="29"/>
      <c r="L170" s="29"/>
      <c r="M170" s="29"/>
      <c r="N17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infrastructure/nor:projects/nor:project/nor:projectDesignator/@register</v>
      </c>
      <c r="P170" s="7" t="str">
        <f>IF(Infra[[#This Row],[railml 2.4 existence]]=TRUE, INDEX(core[Constraints],MATCH(Infra[[#This Row],[Full path]],core[Full path],0)),
IF(Infra[[#This Row],[nor existence]]&lt;&gt;"",INDEX(nor[Constraints],MATCH(Infra[[#This Row],[nor existence]],nor[Full path],0)),""))</f>
        <v>mandatory</v>
      </c>
      <c r="Q1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 s="7" t="str">
        <f>IF(ISBLANK(Infra[[#This Row],[Attribute]]),"",
IF(Infra[[#This Row],[railml 2.4 existence]]=TRUE, INDEX(core[Excel type],MATCH(Infra[[#This Row],[Full path]],core[Full path],0)),
IF(Infra[[#This Row],[nor existence]]&lt;&gt;"", INDEX(nor[Excel type],MATCH(Infra[[#This Row],[nor existence]],nor[Full path],0)),"")))</f>
        <v>[string]</v>
      </c>
      <c r="S170" s="7" t="str">
        <f>IF(AND(NOT(ISBLANK(Infra[[#This Row],[Attribute]])),LEFT(Infra[[#This Row],[Value]],1)="[",OR(Infra[[#This Row],[railml 2.4 existence]]=TRUE,Infra[[#This Row],[nor existence]]=TRUE)),IF(Infra[[#This Row],[Value]]=Infra[[#This Row],[type]],"OK","Wrong type"),"")</f>
        <v/>
      </c>
      <c r="T170" s="7" t="str">
        <f>IF(ISBLANK(Infra[[#This Row],[Attribute]]),"",
IF(Infra[[#This Row],[railml 2.4 existence]]=TRUE, INDEX(core[Restriction],MATCH(Infra[[#This Row],[Full path]],core[Full path],0)),
IF(Infra[[#This Row],[nor existence]]&lt;&gt;"", INDEX(nor[Restriction],MATCH(Infra[[#This Row],[nor existence]],nor[Full path],0)),"")))</f>
        <v/>
      </c>
      <c r="U1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 spans="1:21" ht="30" x14ac:dyDescent="0.25">
      <c r="A171"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infrastructure/nor:projects/nor:project/nor:projectDesignator/@startDate</v>
      </c>
      <c r="B1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 s="23" t="s">
        <v>181</v>
      </c>
      <c r="E171" s="17" t="s">
        <v>204</v>
      </c>
      <c r="F171" s="10" t="s">
        <v>202</v>
      </c>
      <c r="G171" s="9" t="s">
        <v>128</v>
      </c>
      <c r="H171" s="9" t="s">
        <v>29</v>
      </c>
      <c r="I171" s="37"/>
      <c r="J171" s="8" t="s">
        <v>210</v>
      </c>
      <c r="K171" s="29"/>
      <c r="L171" s="29"/>
      <c r="M171" s="29"/>
      <c r="N17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infrastructure/nor:projects/nor:project/nor:projectDesignator/@startDate</v>
      </c>
      <c r="P171" s="7" t="str">
        <f>IF(Infra[[#This Row],[railml 2.4 existence]]=TRUE, INDEX(core[Constraints],MATCH(Infra[[#This Row],[Full path]],core[Full path],0)),
IF(Infra[[#This Row],[nor existence]]&lt;&gt;"",INDEX(nor[Constraints],MATCH(Infra[[#This Row],[nor existence]],nor[Full path],0)),""))</f>
        <v>optional</v>
      </c>
      <c r="Q1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 s="7" t="str">
        <f>IF(ISBLANK(Infra[[#This Row],[Attribute]]),"",
IF(Infra[[#This Row],[railml 2.4 existence]]=TRUE, INDEX(core[Excel type],MATCH(Infra[[#This Row],[Full path]],core[Full path],0)),
IF(Infra[[#This Row],[nor existence]]&lt;&gt;"", INDEX(nor[Excel type],MATCH(Infra[[#This Row],[nor existence]],nor[Full path],0)),"")))</f>
        <v>[date]</v>
      </c>
      <c r="S171" s="7" t="str">
        <f>IF(AND(NOT(ISBLANK(Infra[[#This Row],[Attribute]])),LEFT(Infra[[#This Row],[Value]],1)="[",OR(Infra[[#This Row],[railml 2.4 existence]]=TRUE,Infra[[#This Row],[nor existence]]=TRUE)),IF(Infra[[#This Row],[Value]]=Infra[[#This Row],[type]],"OK","Wrong type"),"")</f>
        <v/>
      </c>
      <c r="T171" s="7" t="str">
        <f>IF(ISBLANK(Infra[[#This Row],[Attribute]]),"",
IF(Infra[[#This Row],[railml 2.4 existence]]=TRUE, INDEX(core[Restriction],MATCH(Infra[[#This Row],[Full path]],core[Full path],0)),
IF(Infra[[#This Row],[nor existence]]&lt;&gt;"", INDEX(nor[Restriction],MATCH(Infra[[#This Row],[nor existence]],nor[Full path],0)),"")))</f>
        <v/>
      </c>
      <c r="U1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 spans="1:21" x14ac:dyDescent="0.25">
      <c r="A172"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v>
      </c>
      <c r="B1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 s="23" t="s">
        <v>181</v>
      </c>
      <c r="E172" s="17" t="s">
        <v>211</v>
      </c>
      <c r="F172" s="10"/>
      <c r="G172" s="9"/>
      <c r="H172" s="9" t="s">
        <v>29</v>
      </c>
      <c r="I172" s="37"/>
      <c r="J172" s="8"/>
      <c r="K172" s="29"/>
      <c r="L172" s="29"/>
      <c r="M172" s="29"/>
      <c r="N17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v>
      </c>
      <c r="P172" s="7" t="str">
        <f>IF(Infra[[#This Row],[railml 2.4 existence]]=TRUE, INDEX(core[Constraints],MATCH(Infra[[#This Row],[Full path]],core[Full path],0)),
IF(Infra[[#This Row],[nor existence]]&lt;&gt;"",INDEX(nor[Constraints],MATCH(Infra[[#This Row],[nor existence]],nor[Full path],0)),""))</f>
        <v>optional</v>
      </c>
      <c r="Q1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2" s="7" t="str">
        <f>IF(ISBLANK(Infra[[#This Row],[Attribute]]),"",
IF(Infra[[#This Row],[railml 2.4 existence]]=TRUE, INDEX(core[Excel type],MATCH(Infra[[#This Row],[Full path]],core[Full path],0)),
IF(Infra[[#This Row],[nor existence]]&lt;&gt;"", INDEX(nor[Excel type],MATCH(Infra[[#This Row],[nor existence]],nor[Full path],0)),"")))</f>
        <v/>
      </c>
      <c r="S172" s="7" t="str">
        <f>IF(AND(NOT(ISBLANK(Infra[[#This Row],[Attribute]])),LEFT(Infra[[#This Row],[Value]],1)="[",OR(Infra[[#This Row],[railml 2.4 existence]]=TRUE,Infra[[#This Row],[nor existence]]=TRUE)),IF(Infra[[#This Row],[Value]]=Infra[[#This Row],[type]],"OK","Wrong type"),"")</f>
        <v/>
      </c>
      <c r="T172" s="7" t="str">
        <f>IF(ISBLANK(Infra[[#This Row],[Attribute]]),"",
IF(Infra[[#This Row],[railml 2.4 existence]]=TRUE, INDEX(core[Restriction],MATCH(Infra[[#This Row],[Full path]],core[Full path],0)),
IF(Infra[[#This Row],[nor existence]]&lt;&gt;"", INDEX(nor[Restriction],MATCH(Infra[[#This Row],[nor existence]],nor[Full path],0)),"")))</f>
        <v/>
      </c>
      <c r="U1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 spans="1:21" ht="135" x14ac:dyDescent="0.25">
      <c r="A173"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infrastructure/nor:projects/nor:project/nor:revision/@code</v>
      </c>
      <c r="B1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 s="23" t="s">
        <v>181</v>
      </c>
      <c r="E173" s="49" t="s">
        <v>211</v>
      </c>
      <c r="F173" s="7" t="s">
        <v>24</v>
      </c>
      <c r="G173" s="9" t="s">
        <v>25</v>
      </c>
      <c r="H173" s="9" t="s">
        <v>26</v>
      </c>
      <c r="I173" s="32"/>
      <c r="J173" s="8" t="s">
        <v>27</v>
      </c>
      <c r="K173" s="29"/>
      <c r="L173" s="29"/>
      <c r="M173" s="57"/>
      <c r="N17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infrastructure/nor:projects/nor:project/nor:revision/@code</v>
      </c>
      <c r="P173" s="7" t="str">
        <f>IF(Infra[[#This Row],[railml 2.4 existence]]=TRUE, INDEX(core[Constraints],MATCH(Infra[[#This Row],[Full path]],core[Full path],0)),
IF(Infra[[#This Row],[nor existence]]&lt;&gt;"",INDEX(nor[Constraints],MATCH(Infra[[#This Row],[nor existence]],nor[Full path],0)),""))</f>
        <v>optional</v>
      </c>
      <c r="Q1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3" s="9" t="str">
        <f>IF(ISBLANK(Infra[[#This Row],[Attribute]]),"",
IF(Infra[[#This Row],[railml 2.4 existence]]=TRUE, INDEX(core[Excel type],MATCH(Infra[[#This Row],[Full path]],core[Full path],0)),
IF(Infra[[#This Row],[nor existence]]&lt;&gt;"", INDEX(nor[Excel type],MATCH(Infra[[#This Row],[nor existence]],nor[Full path],0)),"")))</f>
        <v>[string]</v>
      </c>
      <c r="S173" s="7" t="str">
        <f>IF(AND(NOT(ISBLANK(Infra[[#This Row],[Attribute]])),LEFT(Infra[[#This Row],[Value]],1)="[",OR(Infra[[#This Row],[railml 2.4 existence]]=TRUE,Infra[[#This Row],[nor existence]]=TRUE)),IF(Infra[[#This Row],[Value]]=Infra[[#This Row],[type]],"OK","Wrong type"),"")</f>
        <v/>
      </c>
      <c r="T173" s="7" t="str">
        <f>IF(ISBLANK(Infra[[#This Row],[Attribute]]),"",
IF(Infra[[#This Row],[railml 2.4 existence]]=TRUE, INDEX(core[Restriction],MATCH(Infra[[#This Row],[Full path]],core[Full path],0)),
IF(Infra[[#This Row],[nor existence]]&lt;&gt;"", INDEX(nor[Restriction],MATCH(Infra[[#This Row],[nor existence]],nor[Full path],0)),"")))</f>
        <v/>
      </c>
      <c r="U1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 spans="1:21" ht="45" x14ac:dyDescent="0.25">
      <c r="A174"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infrastructure/nor:projects/nor:project/nor:revision/@description</v>
      </c>
      <c r="B1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 s="23" t="s">
        <v>181</v>
      </c>
      <c r="E174" s="49" t="s">
        <v>211</v>
      </c>
      <c r="F174" s="7" t="s">
        <v>28</v>
      </c>
      <c r="G174" s="9" t="s">
        <v>25</v>
      </c>
      <c r="H174" s="9" t="s">
        <v>29</v>
      </c>
      <c r="I174" s="32"/>
      <c r="J174" s="8" t="s">
        <v>30</v>
      </c>
      <c r="K174" s="29" t="s">
        <v>31</v>
      </c>
      <c r="L174" s="29"/>
      <c r="M174" s="57"/>
      <c r="N17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infrastructure/nor:projects/nor:project/nor:revision/@description</v>
      </c>
      <c r="P174" s="7" t="str">
        <f>IF(Infra[[#This Row],[railml 2.4 existence]]=TRUE, INDEX(core[Constraints],MATCH(Infra[[#This Row],[Full path]],core[Full path],0)),
IF(Infra[[#This Row],[nor existence]]&lt;&gt;"",INDEX(nor[Constraints],MATCH(Infra[[#This Row],[nor existence]],nor[Full path],0)),""))</f>
        <v>optional</v>
      </c>
      <c r="Q1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 s="9" t="str">
        <f>IF(ISBLANK(Infra[[#This Row],[Attribute]]),"",
IF(Infra[[#This Row],[railml 2.4 existence]]=TRUE, INDEX(core[Excel type],MATCH(Infra[[#This Row],[Full path]],core[Full path],0)),
IF(Infra[[#This Row],[nor existence]]&lt;&gt;"", INDEX(nor[Excel type],MATCH(Infra[[#This Row],[nor existence]],nor[Full path],0)),"")))</f>
        <v>[string]</v>
      </c>
      <c r="S174" s="7" t="str">
        <f>IF(AND(NOT(ISBLANK(Infra[[#This Row],[Attribute]])),LEFT(Infra[[#This Row],[Value]],1)="[",OR(Infra[[#This Row],[railml 2.4 existence]]=TRUE,Infra[[#This Row],[nor existence]]=TRUE)),IF(Infra[[#This Row],[Value]]=Infra[[#This Row],[type]],"OK","Wrong type"),"")</f>
        <v/>
      </c>
      <c r="T174" s="7" t="str">
        <f>IF(ISBLANK(Infra[[#This Row],[Attribute]]),"",
IF(Infra[[#This Row],[railml 2.4 existence]]=TRUE, INDEX(core[Restriction],MATCH(Infra[[#This Row],[Full path]],core[Full path],0)),
IF(Infra[[#This Row],[nor existence]]&lt;&gt;"", INDEX(nor[Restriction],MATCH(Infra[[#This Row],[nor existence]],nor[Full path],0)),"")))</f>
        <v/>
      </c>
      <c r="U1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5" spans="1:21" x14ac:dyDescent="0.25">
      <c r="A175"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infrastructure/nor:projects/nor:project/nor:revision/@id</v>
      </c>
      <c r="B1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5" s="23" t="s">
        <v>181</v>
      </c>
      <c r="E175" s="49" t="s">
        <v>211</v>
      </c>
      <c r="F175" s="7" t="s">
        <v>32</v>
      </c>
      <c r="G175" s="9" t="s">
        <v>25</v>
      </c>
      <c r="H175" s="9" t="s">
        <v>23</v>
      </c>
      <c r="I175" s="32"/>
      <c r="J175" s="8" t="s">
        <v>33</v>
      </c>
      <c r="K175" s="29"/>
      <c r="L175" s="29"/>
      <c r="M175" s="57"/>
      <c r="N17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infrastructure/nor:projects/nor:project/nor:revision/@id</v>
      </c>
      <c r="P175" s="7" t="str">
        <f>IF(Infra[[#This Row],[railml 2.4 existence]]=TRUE, INDEX(core[Constraints],MATCH(Infra[[#This Row],[Full path]],core[Full path],0)),
IF(Infra[[#This Row],[nor existence]]&lt;&gt;"",INDEX(nor[Constraints],MATCH(Infra[[#This Row],[nor existence]],nor[Full path],0)),""))</f>
        <v>mandatory</v>
      </c>
      <c r="Q1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5" s="9" t="str">
        <f>IF(ISBLANK(Infra[[#This Row],[Attribute]]),"",
IF(Infra[[#This Row],[railml 2.4 existence]]=TRUE, INDEX(core[Excel type],MATCH(Infra[[#This Row],[Full path]],core[Full path],0)),
IF(Infra[[#This Row],[nor existence]]&lt;&gt;"", INDEX(nor[Excel type],MATCH(Infra[[#This Row],[nor existence]],nor[Full path],0)),"")))</f>
        <v>[string]</v>
      </c>
      <c r="S175" s="7" t="str">
        <f>IF(AND(NOT(ISBLANK(Infra[[#This Row],[Attribute]])),LEFT(Infra[[#This Row],[Value]],1)="[",OR(Infra[[#This Row],[railml 2.4 existence]]=TRUE,Infra[[#This Row],[nor existence]]=TRUE)),IF(Infra[[#This Row],[Value]]=Infra[[#This Row],[type]],"OK","Wrong type"),"")</f>
        <v/>
      </c>
      <c r="T175" s="7" t="str">
        <f>IF(ISBLANK(Infra[[#This Row],[Attribute]]),"",
IF(Infra[[#This Row],[railml 2.4 existence]]=TRUE, INDEX(core[Restriction],MATCH(Infra[[#This Row],[Full path]],core[Full path],0)),
IF(Infra[[#This Row],[nor existence]]&lt;&gt;"", INDEX(nor[Restriction],MATCH(Infra[[#This Row],[nor existence]],nor[Full path],0)),"")))</f>
        <v/>
      </c>
      <c r="U1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6" spans="1:21" x14ac:dyDescent="0.25">
      <c r="A176"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infrastructure/nor:projects/nor:project/nor:revision/@initialProjectRef</v>
      </c>
      <c r="B1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6" s="23" t="s">
        <v>181</v>
      </c>
      <c r="E176" s="17" t="s">
        <v>211</v>
      </c>
      <c r="F176" s="10" t="s">
        <v>212</v>
      </c>
      <c r="G176" s="9" t="s">
        <v>46</v>
      </c>
      <c r="H176" s="9" t="s">
        <v>29</v>
      </c>
      <c r="I176" s="37"/>
      <c r="J176" s="8"/>
      <c r="K176" s="29"/>
      <c r="L176" s="29"/>
      <c r="M176" s="29"/>
      <c r="N17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infrastructure/nor:projects/nor:project/nor:revision/@initialProjectRef</v>
      </c>
      <c r="P176" s="7" t="str">
        <f>IF(Infra[[#This Row],[railml 2.4 existence]]=TRUE, INDEX(core[Constraints],MATCH(Infra[[#This Row],[Full path]],core[Full path],0)),
IF(Infra[[#This Row],[nor existence]]&lt;&gt;"",INDEX(nor[Constraints],MATCH(Infra[[#This Row],[nor existence]],nor[Full path],0)),""))</f>
        <v>optional</v>
      </c>
      <c r="Q1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6" s="7" t="str">
        <f>IF(ISBLANK(Infra[[#This Row],[Attribute]]),"",
IF(Infra[[#This Row],[railml 2.4 existence]]=TRUE, INDEX(core[Excel type],MATCH(Infra[[#This Row],[Full path]],core[Full path],0)),
IF(Infra[[#This Row],[nor existence]]&lt;&gt;"", INDEX(nor[Excel type],MATCH(Infra[[#This Row],[nor existence]],nor[Full path],0)),"")))</f>
        <v>[reference]</v>
      </c>
      <c r="S176" s="7" t="str">
        <f>IF(AND(NOT(ISBLANK(Infra[[#This Row],[Attribute]])),LEFT(Infra[[#This Row],[Value]],1)="[",OR(Infra[[#This Row],[railml 2.4 existence]]=TRUE,Infra[[#This Row],[nor existence]]=TRUE)),IF(Infra[[#This Row],[Value]]=Infra[[#This Row],[type]],"OK","Wrong type"),"")</f>
        <v/>
      </c>
      <c r="T176" s="7" t="str">
        <f>IF(ISBLANK(Infra[[#This Row],[Attribute]]),"",
IF(Infra[[#This Row],[railml 2.4 existence]]=TRUE, INDEX(core[Restriction],MATCH(Infra[[#This Row],[Full path]],core[Full path],0)),
IF(Infra[[#This Row],[nor existence]]&lt;&gt;"", INDEX(nor[Restriction],MATCH(Infra[[#This Row],[nor existence]],nor[Full path],0)),"")))</f>
        <v/>
      </c>
      <c r="U1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7" spans="1:21" x14ac:dyDescent="0.25">
      <c r="A177"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infrastructure/nor:projects/nor:project/nor:revision/@name</v>
      </c>
      <c r="B1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7" s="23" t="s">
        <v>181</v>
      </c>
      <c r="E177" s="17" t="s">
        <v>211</v>
      </c>
      <c r="F177" s="10" t="s">
        <v>34</v>
      </c>
      <c r="G177" s="7" t="s">
        <v>25</v>
      </c>
      <c r="H177" s="9" t="s">
        <v>23</v>
      </c>
      <c r="I177" s="37"/>
      <c r="J177" s="8" t="s">
        <v>213</v>
      </c>
      <c r="K177" s="29"/>
      <c r="L177" s="29"/>
      <c r="M177" s="29"/>
      <c r="N17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infrastructure/nor:projects/nor:project/nor:revision/@name</v>
      </c>
      <c r="P177" s="7" t="str">
        <f>IF(Infra[[#This Row],[railml 2.4 existence]]=TRUE, INDEX(core[Constraints],MATCH(Infra[[#This Row],[Full path]],core[Full path],0)),
IF(Infra[[#This Row],[nor existence]]&lt;&gt;"",INDEX(nor[Constraints],MATCH(Infra[[#This Row],[nor existence]],nor[Full path],0)),""))</f>
        <v>optional</v>
      </c>
      <c r="Q1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7" s="7" t="str">
        <f>IF(ISBLANK(Infra[[#This Row],[Attribute]]),"",
IF(Infra[[#This Row],[railml 2.4 existence]]=TRUE, INDEX(core[Excel type],MATCH(Infra[[#This Row],[Full path]],core[Full path],0)),
IF(Infra[[#This Row],[nor existence]]&lt;&gt;"", INDEX(nor[Excel type],MATCH(Infra[[#This Row],[nor existence]],nor[Full path],0)),"")))</f>
        <v>[string]</v>
      </c>
      <c r="S177" s="7" t="str">
        <f>IF(AND(NOT(ISBLANK(Infra[[#This Row],[Attribute]])),LEFT(Infra[[#This Row],[Value]],1)="[",OR(Infra[[#This Row],[railml 2.4 existence]]=TRUE,Infra[[#This Row],[nor existence]]=TRUE)),IF(Infra[[#This Row],[Value]]=Infra[[#This Row],[type]],"OK","Wrong type"),"")</f>
        <v/>
      </c>
      <c r="T177" s="7" t="str">
        <f>IF(ISBLANK(Infra[[#This Row],[Attribute]]),"",
IF(Infra[[#This Row],[railml 2.4 existence]]=TRUE, INDEX(core[Restriction],MATCH(Infra[[#This Row],[Full path]],core[Full path],0)),
IF(Infra[[#This Row],[nor existence]]&lt;&gt;"", INDEX(nor[Restriction],MATCH(Infra[[#This Row],[nor existence]],nor[Full path],0)),"")))</f>
        <v/>
      </c>
      <c r="U1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8" spans="1:21" x14ac:dyDescent="0.25">
      <c r="A178"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infrastructure/nor:projects/nor:project/nor:revision/nor:approvedBy</v>
      </c>
      <c r="B1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8" s="23" t="s">
        <v>214</v>
      </c>
      <c r="E178" s="17" t="s">
        <v>215</v>
      </c>
      <c r="F178" s="10"/>
      <c r="G178" s="9"/>
      <c r="H178" s="9" t="s">
        <v>29</v>
      </c>
      <c r="I178" s="37"/>
      <c r="J178" s="8"/>
      <c r="K178" s="29"/>
      <c r="L178" s="29"/>
      <c r="M178" s="29"/>
      <c r="N17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infrastructure/nor:projects/nor:project/nor:revision/nor:approvedBy</v>
      </c>
      <c r="P178" s="7" t="str">
        <f>IF(Infra[[#This Row],[railml 2.4 existence]]=TRUE, INDEX(core[Constraints],MATCH(Infra[[#This Row],[Full path]],core[Full path],0)),
IF(Infra[[#This Row],[nor existence]]&lt;&gt;"",INDEX(nor[Constraints],MATCH(Infra[[#This Row],[nor existence]],nor[Full path],0)),""))</f>
        <v>optional</v>
      </c>
      <c r="Q1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8" s="7" t="str">
        <f>IF(ISBLANK(Infra[[#This Row],[Attribute]]),"",
IF(Infra[[#This Row],[railml 2.4 existence]]=TRUE, INDEX(core[Excel type],MATCH(Infra[[#This Row],[Full path]],core[Full path],0)),
IF(Infra[[#This Row],[nor existence]]&lt;&gt;"", INDEX(nor[Excel type],MATCH(Infra[[#This Row],[nor existence]],nor[Full path],0)),"")))</f>
        <v/>
      </c>
      <c r="S178" s="7" t="str">
        <f>IF(AND(NOT(ISBLANK(Infra[[#This Row],[Attribute]])),LEFT(Infra[[#This Row],[Value]],1)="[",OR(Infra[[#This Row],[railml 2.4 existence]]=TRUE,Infra[[#This Row],[nor existence]]=TRUE)),IF(Infra[[#This Row],[Value]]=Infra[[#This Row],[type]],"OK","Wrong type"),"")</f>
        <v/>
      </c>
      <c r="T178" s="7" t="str">
        <f>IF(ISBLANK(Infra[[#This Row],[Attribute]]),"",
IF(Infra[[#This Row],[railml 2.4 existence]]=TRUE, INDEX(core[Restriction],MATCH(Infra[[#This Row],[Full path]],core[Full path],0)),
IF(Infra[[#This Row],[nor existence]]&lt;&gt;"", INDEX(nor[Restriction],MATCH(Infra[[#This Row],[nor existence]],nor[Full path],0)),"")))</f>
        <v/>
      </c>
      <c r="U1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9" spans="1:21" ht="135" x14ac:dyDescent="0.25">
      <c r="A179"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infrastructure/nor:projects/nor:project/nor:revision/nor:approvedBy/@code</v>
      </c>
      <c r="B1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9" s="23" t="s">
        <v>214</v>
      </c>
      <c r="E179" s="49" t="s">
        <v>215</v>
      </c>
      <c r="F179" s="7" t="s">
        <v>24</v>
      </c>
      <c r="G179" s="9" t="s">
        <v>25</v>
      </c>
      <c r="H179" s="9" t="s">
        <v>29</v>
      </c>
      <c r="I179" s="32"/>
      <c r="J179" s="8" t="s">
        <v>27</v>
      </c>
      <c r="K179" s="29"/>
      <c r="L179" s="29"/>
      <c r="M179" s="57"/>
      <c r="N17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infrastructure/nor:projects/nor:project/nor:revision/nor:approvedBy/@code</v>
      </c>
      <c r="P179" s="7" t="str">
        <f>IF(Infra[[#This Row],[railml 2.4 existence]]=TRUE, INDEX(core[Constraints],MATCH(Infra[[#This Row],[Full path]],core[Full path],0)),
IF(Infra[[#This Row],[nor existence]]&lt;&gt;"",INDEX(nor[Constraints],MATCH(Infra[[#This Row],[nor existence]],nor[Full path],0)),""))</f>
        <v>optional</v>
      </c>
      <c r="Q1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9" s="9" t="str">
        <f>IF(ISBLANK(Infra[[#This Row],[Attribute]]),"",
IF(Infra[[#This Row],[railml 2.4 existence]]=TRUE, INDEX(core[Excel type],MATCH(Infra[[#This Row],[Full path]],core[Full path],0)),
IF(Infra[[#This Row],[nor existence]]&lt;&gt;"", INDEX(nor[Excel type],MATCH(Infra[[#This Row],[nor existence]],nor[Full path],0)),"")))</f>
        <v>[string]</v>
      </c>
      <c r="S179" s="7" t="str">
        <f>IF(AND(NOT(ISBLANK(Infra[[#This Row],[Attribute]])),LEFT(Infra[[#This Row],[Value]],1)="[",OR(Infra[[#This Row],[railml 2.4 existence]]=TRUE,Infra[[#This Row],[nor existence]]=TRUE)),IF(Infra[[#This Row],[Value]]=Infra[[#This Row],[type]],"OK","Wrong type"),"")</f>
        <v/>
      </c>
      <c r="T179" s="7" t="str">
        <f>IF(ISBLANK(Infra[[#This Row],[Attribute]]),"",
IF(Infra[[#This Row],[railml 2.4 existence]]=TRUE, INDEX(core[Restriction],MATCH(Infra[[#This Row],[Full path]],core[Full path],0)),
IF(Infra[[#This Row],[nor existence]]&lt;&gt;"", INDEX(nor[Restriction],MATCH(Infra[[#This Row],[nor existence]],nor[Full path],0)),"")))</f>
        <v/>
      </c>
      <c r="U1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0" spans="1:21" x14ac:dyDescent="0.25">
      <c r="A180"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infrastructure/nor:projects/nor:project/nor:revision/nor:approvedBy/@date</v>
      </c>
      <c r="B1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0" s="23" t="s">
        <v>214</v>
      </c>
      <c r="E180" s="17" t="s">
        <v>215</v>
      </c>
      <c r="F180" s="10" t="s">
        <v>216</v>
      </c>
      <c r="G180" s="9" t="s">
        <v>128</v>
      </c>
      <c r="H180" s="9" t="s">
        <v>23</v>
      </c>
      <c r="I180" s="37"/>
      <c r="J180" s="8"/>
      <c r="K180" s="29"/>
      <c r="L180" s="29"/>
      <c r="M180" s="29"/>
      <c r="N18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infrastructure/nor:projects/nor:project/nor:revision/nor:approvedBy/@date</v>
      </c>
      <c r="P180" s="7" t="str">
        <f>IF(Infra[[#This Row],[railml 2.4 existence]]=TRUE, INDEX(core[Constraints],MATCH(Infra[[#This Row],[Full path]],core[Full path],0)),
IF(Infra[[#This Row],[nor existence]]&lt;&gt;"",INDEX(nor[Constraints],MATCH(Infra[[#This Row],[nor existence]],nor[Full path],0)),""))</f>
        <v>mandatory</v>
      </c>
      <c r="Q1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0" s="7" t="str">
        <f>IF(ISBLANK(Infra[[#This Row],[Attribute]]),"",
IF(Infra[[#This Row],[railml 2.4 existence]]=TRUE, INDEX(core[Excel type],MATCH(Infra[[#This Row],[Full path]],core[Full path],0)),
IF(Infra[[#This Row],[nor existence]]&lt;&gt;"", INDEX(nor[Excel type],MATCH(Infra[[#This Row],[nor existence]],nor[Full path],0)),"")))</f>
        <v>[date]</v>
      </c>
      <c r="S180" s="7" t="str">
        <f>IF(AND(NOT(ISBLANK(Infra[[#This Row],[Attribute]])),LEFT(Infra[[#This Row],[Value]],1)="[",OR(Infra[[#This Row],[railml 2.4 existence]]=TRUE,Infra[[#This Row],[nor existence]]=TRUE)),IF(Infra[[#This Row],[Value]]=Infra[[#This Row],[type]],"OK","Wrong type"),"")</f>
        <v/>
      </c>
      <c r="T180" s="7" t="str">
        <f>IF(ISBLANK(Infra[[#This Row],[Attribute]]),"",
IF(Infra[[#This Row],[railml 2.4 existence]]=TRUE, INDEX(core[Restriction],MATCH(Infra[[#This Row],[Full path]],core[Full path],0)),
IF(Infra[[#This Row],[nor existence]]&lt;&gt;"", INDEX(nor[Restriction],MATCH(Infra[[#This Row],[nor existence]],nor[Full path],0)),"")))</f>
        <v/>
      </c>
      <c r="U1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1" spans="1:21" x14ac:dyDescent="0.25">
      <c r="A181"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infrastructure/nor:projects/nor:project/nor:revision/nor:approvedBy/@description</v>
      </c>
      <c r="B1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1" s="23" t="s">
        <v>214</v>
      </c>
      <c r="E181" s="17" t="s">
        <v>215</v>
      </c>
      <c r="F181" s="10" t="s">
        <v>28</v>
      </c>
      <c r="G181" s="7" t="s">
        <v>25</v>
      </c>
      <c r="H181" s="9" t="s">
        <v>29</v>
      </c>
      <c r="I181" s="37"/>
      <c r="J181" s="8"/>
      <c r="K181" s="29"/>
      <c r="L181" s="29"/>
      <c r="M181" s="29"/>
      <c r="N18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infrastructure/nor:projects/nor:project/nor:revision/nor:approvedBy/@description</v>
      </c>
      <c r="P181" s="7" t="str">
        <f>IF(Infra[[#This Row],[railml 2.4 existence]]=TRUE, INDEX(core[Constraints],MATCH(Infra[[#This Row],[Full path]],core[Full path],0)),
IF(Infra[[#This Row],[nor existence]]&lt;&gt;"",INDEX(nor[Constraints],MATCH(Infra[[#This Row],[nor existence]],nor[Full path],0)),""))</f>
        <v>optional</v>
      </c>
      <c r="Q1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1" s="7" t="str">
        <f>IF(ISBLANK(Infra[[#This Row],[Attribute]]),"",
IF(Infra[[#This Row],[railml 2.4 existence]]=TRUE, INDEX(core[Excel type],MATCH(Infra[[#This Row],[Full path]],core[Full path],0)),
IF(Infra[[#This Row],[nor existence]]&lt;&gt;"", INDEX(nor[Excel type],MATCH(Infra[[#This Row],[nor existence]],nor[Full path],0)),"")))</f>
        <v>[string]</v>
      </c>
      <c r="S181" s="7" t="str">
        <f>IF(AND(NOT(ISBLANK(Infra[[#This Row],[Attribute]])),LEFT(Infra[[#This Row],[Value]],1)="[",OR(Infra[[#This Row],[railml 2.4 existence]]=TRUE,Infra[[#This Row],[nor existence]]=TRUE)),IF(Infra[[#This Row],[Value]]=Infra[[#This Row],[type]],"OK","Wrong type"),"")</f>
        <v/>
      </c>
      <c r="T181" s="7" t="str">
        <f>IF(ISBLANK(Infra[[#This Row],[Attribute]]),"",
IF(Infra[[#This Row],[railml 2.4 existence]]=TRUE, INDEX(core[Restriction],MATCH(Infra[[#This Row],[Full path]],core[Full path],0)),
IF(Infra[[#This Row],[nor existence]]&lt;&gt;"", INDEX(nor[Restriction],MATCH(Infra[[#This Row],[nor existence]],nor[Full path],0)),"")))</f>
        <v/>
      </c>
      <c r="U1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2" spans="1:21" ht="30" x14ac:dyDescent="0.25">
      <c r="A182"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infrastructure/nor:projects/nor:project/nor:revision/nor:approvedBy/@name</v>
      </c>
      <c r="B1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2" s="23" t="s">
        <v>214</v>
      </c>
      <c r="E182" s="17" t="s">
        <v>215</v>
      </c>
      <c r="F182" s="10" t="s">
        <v>34</v>
      </c>
      <c r="G182" s="7" t="s">
        <v>25</v>
      </c>
      <c r="H182" s="9" t="s">
        <v>23</v>
      </c>
      <c r="I182" s="37"/>
      <c r="J182" s="8" t="s">
        <v>217</v>
      </c>
      <c r="K182" s="29"/>
      <c r="L182" s="29"/>
      <c r="M182" s="29"/>
      <c r="N18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infrastructure/nor:projects/nor:project/nor:revision/nor:approvedBy/@name</v>
      </c>
      <c r="P182" s="7" t="str">
        <f>IF(Infra[[#This Row],[railml 2.4 existence]]=TRUE, INDEX(core[Constraints],MATCH(Infra[[#This Row],[Full path]],core[Full path],0)),
IF(Infra[[#This Row],[nor existence]]&lt;&gt;"",INDEX(nor[Constraints],MATCH(Infra[[#This Row],[nor existence]],nor[Full path],0)),""))</f>
        <v>mandatory</v>
      </c>
      <c r="Q1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2" s="7" t="str">
        <f>IF(ISBLANK(Infra[[#This Row],[Attribute]]),"",
IF(Infra[[#This Row],[railml 2.4 existence]]=TRUE, INDEX(core[Excel type],MATCH(Infra[[#This Row],[Full path]],core[Full path],0)),
IF(Infra[[#This Row],[nor existence]]&lt;&gt;"", INDEX(nor[Excel type],MATCH(Infra[[#This Row],[nor existence]],nor[Full path],0)),"")))</f>
        <v>[string]</v>
      </c>
      <c r="S182" s="7" t="str">
        <f>IF(AND(NOT(ISBLANK(Infra[[#This Row],[Attribute]])),LEFT(Infra[[#This Row],[Value]],1)="[",OR(Infra[[#This Row],[railml 2.4 existence]]=TRUE,Infra[[#This Row],[nor existence]]=TRUE)),IF(Infra[[#This Row],[Value]]=Infra[[#This Row],[type]],"OK","Wrong type"),"")</f>
        <v/>
      </c>
      <c r="T182" s="7" t="str">
        <f>IF(ISBLANK(Infra[[#This Row],[Attribute]]),"",
IF(Infra[[#This Row],[railml 2.4 existence]]=TRUE, INDEX(core[Restriction],MATCH(Infra[[#This Row],[Full path]],core[Full path],0)),
IF(Infra[[#This Row],[nor existence]]&lt;&gt;"", INDEX(nor[Restriction],MATCH(Infra[[#This Row],[nor existence]],nor[Full path],0)),"")))</f>
        <v/>
      </c>
      <c r="U1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3" spans="1:21" x14ac:dyDescent="0.25">
      <c r="A183"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infrastructure/nor:projects/nor:project/nor:revision/nor:checkedBy</v>
      </c>
      <c r="B1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3" s="23" t="s">
        <v>214</v>
      </c>
      <c r="E183" s="17" t="s">
        <v>218</v>
      </c>
      <c r="F183" s="10"/>
      <c r="G183" s="9"/>
      <c r="H183" s="9" t="s">
        <v>29</v>
      </c>
      <c r="I183" s="37"/>
      <c r="J183" s="8"/>
      <c r="K183" s="29"/>
      <c r="L183" s="29"/>
      <c r="M183" s="29"/>
      <c r="N18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infrastructure/nor:projects/nor:project/nor:revision/nor:checkedBy</v>
      </c>
      <c r="P183" s="7" t="str">
        <f>IF(Infra[[#This Row],[railml 2.4 existence]]=TRUE, INDEX(core[Constraints],MATCH(Infra[[#This Row],[Full path]],core[Full path],0)),
IF(Infra[[#This Row],[nor existence]]&lt;&gt;"",INDEX(nor[Constraints],MATCH(Infra[[#This Row],[nor existence]],nor[Full path],0)),""))</f>
        <v>optional</v>
      </c>
      <c r="Q1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3" s="7" t="str">
        <f>IF(ISBLANK(Infra[[#This Row],[Attribute]]),"",
IF(Infra[[#This Row],[railml 2.4 existence]]=TRUE, INDEX(core[Excel type],MATCH(Infra[[#This Row],[Full path]],core[Full path],0)),
IF(Infra[[#This Row],[nor existence]]&lt;&gt;"", INDEX(nor[Excel type],MATCH(Infra[[#This Row],[nor existence]],nor[Full path],0)),"")))</f>
        <v/>
      </c>
      <c r="S183" s="7" t="str">
        <f>IF(AND(NOT(ISBLANK(Infra[[#This Row],[Attribute]])),LEFT(Infra[[#This Row],[Value]],1)="[",OR(Infra[[#This Row],[railml 2.4 existence]]=TRUE,Infra[[#This Row],[nor existence]]=TRUE)),IF(Infra[[#This Row],[Value]]=Infra[[#This Row],[type]],"OK","Wrong type"),"")</f>
        <v/>
      </c>
      <c r="T183" s="7" t="str">
        <f>IF(ISBLANK(Infra[[#This Row],[Attribute]]),"",
IF(Infra[[#This Row],[railml 2.4 existence]]=TRUE, INDEX(core[Restriction],MATCH(Infra[[#This Row],[Full path]],core[Full path],0)),
IF(Infra[[#This Row],[nor existence]]&lt;&gt;"", INDEX(nor[Restriction],MATCH(Infra[[#This Row],[nor existence]],nor[Full path],0)),"")))</f>
        <v/>
      </c>
      <c r="U1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4" spans="1:21" ht="135" x14ac:dyDescent="0.25">
      <c r="A184"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infrastructure/nor:projects/nor:project/nor:revision/nor:checkedBy/@code</v>
      </c>
      <c r="B1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4" s="23" t="s">
        <v>214</v>
      </c>
      <c r="E184" s="49" t="s">
        <v>218</v>
      </c>
      <c r="F184" s="7" t="s">
        <v>24</v>
      </c>
      <c r="G184" s="9" t="s">
        <v>25</v>
      </c>
      <c r="H184" s="9" t="s">
        <v>29</v>
      </c>
      <c r="I184" s="32"/>
      <c r="J184" s="8" t="s">
        <v>27</v>
      </c>
      <c r="K184" s="29"/>
      <c r="L184" s="29"/>
      <c r="M184" s="57"/>
      <c r="N18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infrastructure/nor:projects/nor:project/nor:revision/nor:checkedBy/@code</v>
      </c>
      <c r="P184" s="7" t="str">
        <f>IF(Infra[[#This Row],[railml 2.4 existence]]=TRUE, INDEX(core[Constraints],MATCH(Infra[[#This Row],[Full path]],core[Full path],0)),
IF(Infra[[#This Row],[nor existence]]&lt;&gt;"",INDEX(nor[Constraints],MATCH(Infra[[#This Row],[nor existence]],nor[Full path],0)),""))</f>
        <v>optional</v>
      </c>
      <c r="Q1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4" s="9" t="str">
        <f>IF(ISBLANK(Infra[[#This Row],[Attribute]]),"",
IF(Infra[[#This Row],[railml 2.4 existence]]=TRUE, INDEX(core[Excel type],MATCH(Infra[[#This Row],[Full path]],core[Full path],0)),
IF(Infra[[#This Row],[nor existence]]&lt;&gt;"", INDEX(nor[Excel type],MATCH(Infra[[#This Row],[nor existence]],nor[Full path],0)),"")))</f>
        <v>[string]</v>
      </c>
      <c r="S184" s="7" t="str">
        <f>IF(AND(NOT(ISBLANK(Infra[[#This Row],[Attribute]])),LEFT(Infra[[#This Row],[Value]],1)="[",OR(Infra[[#This Row],[railml 2.4 existence]]=TRUE,Infra[[#This Row],[nor existence]]=TRUE)),IF(Infra[[#This Row],[Value]]=Infra[[#This Row],[type]],"OK","Wrong type"),"")</f>
        <v/>
      </c>
      <c r="T184" s="7" t="str">
        <f>IF(ISBLANK(Infra[[#This Row],[Attribute]]),"",
IF(Infra[[#This Row],[railml 2.4 existence]]=TRUE, INDEX(core[Restriction],MATCH(Infra[[#This Row],[Full path]],core[Full path],0)),
IF(Infra[[#This Row],[nor existence]]&lt;&gt;"", INDEX(nor[Restriction],MATCH(Infra[[#This Row],[nor existence]],nor[Full path],0)),"")))</f>
        <v/>
      </c>
      <c r="U1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5" spans="1:21" x14ac:dyDescent="0.25">
      <c r="A185"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infrastructure/nor:projects/nor:project/nor:revision/nor:checkedBy/@date</v>
      </c>
      <c r="B1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5" s="23" t="s">
        <v>214</v>
      </c>
      <c r="E185" s="17" t="s">
        <v>218</v>
      </c>
      <c r="F185" s="10" t="s">
        <v>216</v>
      </c>
      <c r="G185" s="9" t="s">
        <v>128</v>
      </c>
      <c r="H185" s="9" t="s">
        <v>23</v>
      </c>
      <c r="I185" s="37"/>
      <c r="J185" s="8"/>
      <c r="K185" s="29"/>
      <c r="L185" s="29"/>
      <c r="M185" s="29"/>
      <c r="N18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infrastructure/nor:projects/nor:project/nor:revision/nor:checkedBy/@date</v>
      </c>
      <c r="P185" s="7" t="str">
        <f>IF(Infra[[#This Row],[railml 2.4 existence]]=TRUE, INDEX(core[Constraints],MATCH(Infra[[#This Row],[Full path]],core[Full path],0)),
IF(Infra[[#This Row],[nor existence]]&lt;&gt;"",INDEX(nor[Constraints],MATCH(Infra[[#This Row],[nor existence]],nor[Full path],0)),""))</f>
        <v>mandatory</v>
      </c>
      <c r="Q1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5" s="7" t="str">
        <f>IF(ISBLANK(Infra[[#This Row],[Attribute]]),"",
IF(Infra[[#This Row],[railml 2.4 existence]]=TRUE, INDEX(core[Excel type],MATCH(Infra[[#This Row],[Full path]],core[Full path],0)),
IF(Infra[[#This Row],[nor existence]]&lt;&gt;"", INDEX(nor[Excel type],MATCH(Infra[[#This Row],[nor existence]],nor[Full path],0)),"")))</f>
        <v>[date]</v>
      </c>
      <c r="S185" s="7" t="str">
        <f>IF(AND(NOT(ISBLANK(Infra[[#This Row],[Attribute]])),LEFT(Infra[[#This Row],[Value]],1)="[",OR(Infra[[#This Row],[railml 2.4 existence]]=TRUE,Infra[[#This Row],[nor existence]]=TRUE)),IF(Infra[[#This Row],[Value]]=Infra[[#This Row],[type]],"OK","Wrong type"),"")</f>
        <v/>
      </c>
      <c r="T185" s="7" t="str">
        <f>IF(ISBLANK(Infra[[#This Row],[Attribute]]),"",
IF(Infra[[#This Row],[railml 2.4 existence]]=TRUE, INDEX(core[Restriction],MATCH(Infra[[#This Row],[Full path]],core[Full path],0)),
IF(Infra[[#This Row],[nor existence]]&lt;&gt;"", INDEX(nor[Restriction],MATCH(Infra[[#This Row],[nor existence]],nor[Full path],0)),"")))</f>
        <v/>
      </c>
      <c r="U1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6" spans="1:21" x14ac:dyDescent="0.25">
      <c r="A186"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infrastructure/nor:projects/nor:project/nor:revision/nor:checkedBy/@description</v>
      </c>
      <c r="B1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6" s="23" t="s">
        <v>214</v>
      </c>
      <c r="E186" s="17" t="s">
        <v>218</v>
      </c>
      <c r="F186" s="10" t="s">
        <v>28</v>
      </c>
      <c r="G186" s="7" t="s">
        <v>25</v>
      </c>
      <c r="H186" s="9" t="s">
        <v>29</v>
      </c>
      <c r="I186" s="37"/>
      <c r="J186" s="8" t="s">
        <v>219</v>
      </c>
      <c r="K186" s="29"/>
      <c r="L186" s="29"/>
      <c r="M186" s="29"/>
      <c r="N18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infrastructure/nor:projects/nor:project/nor:revision/nor:checkedBy/@description</v>
      </c>
      <c r="P186" s="7" t="str">
        <f>IF(Infra[[#This Row],[railml 2.4 existence]]=TRUE, INDEX(core[Constraints],MATCH(Infra[[#This Row],[Full path]],core[Full path],0)),
IF(Infra[[#This Row],[nor existence]]&lt;&gt;"",INDEX(nor[Constraints],MATCH(Infra[[#This Row],[nor existence]],nor[Full path],0)),""))</f>
        <v>optional</v>
      </c>
      <c r="Q1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6" s="7" t="str">
        <f>IF(ISBLANK(Infra[[#This Row],[Attribute]]),"",
IF(Infra[[#This Row],[railml 2.4 existence]]=TRUE, INDEX(core[Excel type],MATCH(Infra[[#This Row],[Full path]],core[Full path],0)),
IF(Infra[[#This Row],[nor existence]]&lt;&gt;"", INDEX(nor[Excel type],MATCH(Infra[[#This Row],[nor existence]],nor[Full path],0)),"")))</f>
        <v>[string]</v>
      </c>
      <c r="S186" s="7" t="str">
        <f>IF(AND(NOT(ISBLANK(Infra[[#This Row],[Attribute]])),LEFT(Infra[[#This Row],[Value]],1)="[",OR(Infra[[#This Row],[railml 2.4 existence]]=TRUE,Infra[[#This Row],[nor existence]]=TRUE)),IF(Infra[[#This Row],[Value]]=Infra[[#This Row],[type]],"OK","Wrong type"),"")</f>
        <v/>
      </c>
      <c r="T186" s="7" t="str">
        <f>IF(ISBLANK(Infra[[#This Row],[Attribute]]),"",
IF(Infra[[#This Row],[railml 2.4 existence]]=TRUE, INDEX(core[Restriction],MATCH(Infra[[#This Row],[Full path]],core[Full path],0)),
IF(Infra[[#This Row],[nor existence]]&lt;&gt;"", INDEX(nor[Restriction],MATCH(Infra[[#This Row],[nor existence]],nor[Full path],0)),"")))</f>
        <v/>
      </c>
      <c r="U1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7" spans="1:21" ht="30" x14ac:dyDescent="0.25">
      <c r="A187"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infrastructure/nor:projects/nor:project/nor:revision/nor:checkedBy/@name</v>
      </c>
      <c r="B1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7" s="23" t="s">
        <v>214</v>
      </c>
      <c r="E187" s="17" t="s">
        <v>218</v>
      </c>
      <c r="F187" s="10" t="s">
        <v>34</v>
      </c>
      <c r="G187" s="7" t="s">
        <v>25</v>
      </c>
      <c r="H187" s="9" t="s">
        <v>23</v>
      </c>
      <c r="I187" s="37"/>
      <c r="J187" s="8" t="s">
        <v>220</v>
      </c>
      <c r="K187" s="29"/>
      <c r="L187" s="29"/>
      <c r="M187" s="29"/>
      <c r="N18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infrastructure/nor:projects/nor:project/nor:revision/nor:checkedBy/@name</v>
      </c>
      <c r="P187" s="7" t="str">
        <f>IF(Infra[[#This Row],[railml 2.4 existence]]=TRUE, INDEX(core[Constraints],MATCH(Infra[[#This Row],[Full path]],core[Full path],0)),
IF(Infra[[#This Row],[nor existence]]&lt;&gt;"",INDEX(nor[Constraints],MATCH(Infra[[#This Row],[nor existence]],nor[Full path],0)),""))</f>
        <v>mandatory</v>
      </c>
      <c r="Q1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7" s="7" t="str">
        <f>IF(ISBLANK(Infra[[#This Row],[Attribute]]),"",
IF(Infra[[#This Row],[railml 2.4 existence]]=TRUE, INDEX(core[Excel type],MATCH(Infra[[#This Row],[Full path]],core[Full path],0)),
IF(Infra[[#This Row],[nor existence]]&lt;&gt;"", INDEX(nor[Excel type],MATCH(Infra[[#This Row],[nor existence]],nor[Full path],0)),"")))</f>
        <v>[string]</v>
      </c>
      <c r="S187" s="7" t="str">
        <f>IF(AND(NOT(ISBLANK(Infra[[#This Row],[Attribute]])),LEFT(Infra[[#This Row],[Value]],1)="[",OR(Infra[[#This Row],[railml 2.4 existence]]=TRUE,Infra[[#This Row],[nor existence]]=TRUE)),IF(Infra[[#This Row],[Value]]=Infra[[#This Row],[type]],"OK","Wrong type"),"")</f>
        <v/>
      </c>
      <c r="T187" s="7" t="str">
        <f>IF(ISBLANK(Infra[[#This Row],[Attribute]]),"",
IF(Infra[[#This Row],[railml 2.4 existence]]=TRUE, INDEX(core[Restriction],MATCH(Infra[[#This Row],[Full path]],core[Full path],0)),
IF(Infra[[#This Row],[nor existence]]&lt;&gt;"", INDEX(nor[Restriction],MATCH(Infra[[#This Row],[nor existence]],nor[Full path],0)),"")))</f>
        <v/>
      </c>
      <c r="U1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8" spans="1:21" x14ac:dyDescent="0.25">
      <c r="A188"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infrastructure/nor:projects/nor:project/nor:revision/nor:objectsRevised</v>
      </c>
      <c r="B1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8" s="23" t="s">
        <v>214</v>
      </c>
      <c r="E188" s="17" t="s">
        <v>221</v>
      </c>
      <c r="F188" s="10"/>
      <c r="G188" s="7"/>
      <c r="H188" s="9" t="s">
        <v>29</v>
      </c>
      <c r="I188" s="37"/>
      <c r="J188" s="8" t="s">
        <v>58</v>
      </c>
      <c r="K188" s="29"/>
      <c r="L188" s="29"/>
      <c r="M188" s="29"/>
      <c r="N18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infrastructure/nor:projects/nor:project/nor:revision/nor:objectsRevised</v>
      </c>
      <c r="P188" s="7" t="str">
        <f>IF(Infra[[#This Row],[railml 2.4 existence]]=TRUE, INDEX(core[Constraints],MATCH(Infra[[#This Row],[Full path]],core[Full path],0)),
IF(Infra[[#This Row],[nor existence]]&lt;&gt;"",INDEX(nor[Constraints],MATCH(Infra[[#This Row],[nor existence]],nor[Full path],0)),""))</f>
        <v>optional</v>
      </c>
      <c r="Q1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8" s="7" t="str">
        <f>IF(ISBLANK(Infra[[#This Row],[Attribute]]),"",
IF(Infra[[#This Row],[railml 2.4 existence]]=TRUE, INDEX(core[Excel type],MATCH(Infra[[#This Row],[Full path]],core[Full path],0)),
IF(Infra[[#This Row],[nor existence]]&lt;&gt;"", INDEX(nor[Excel type],MATCH(Infra[[#This Row],[nor existence]],nor[Full path],0)),"")))</f>
        <v/>
      </c>
      <c r="S188" s="7" t="str">
        <f>IF(AND(NOT(ISBLANK(Infra[[#This Row],[Attribute]])),LEFT(Infra[[#This Row],[Value]],1)="[",OR(Infra[[#This Row],[railml 2.4 existence]]=TRUE,Infra[[#This Row],[nor existence]]=TRUE)),IF(Infra[[#This Row],[Value]]=Infra[[#This Row],[type]],"OK","Wrong type"),"")</f>
        <v/>
      </c>
      <c r="T188" s="7" t="str">
        <f>IF(ISBLANK(Infra[[#This Row],[Attribute]]),"",
IF(Infra[[#This Row],[railml 2.4 existence]]=TRUE, INDEX(core[Restriction],MATCH(Infra[[#This Row],[Full path]],core[Full path],0)),
IF(Infra[[#This Row],[nor existence]]&lt;&gt;"", INDEX(nor[Restriction],MATCH(Infra[[#This Row],[nor existence]],nor[Full path],0)),"")))</f>
        <v/>
      </c>
      <c r="U1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89" spans="1:21" x14ac:dyDescent="0.25">
      <c r="A189"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infrastructure/nor:projects/nor:project/nor:revision/nor:revisedBy</v>
      </c>
      <c r="B1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89" s="23" t="s">
        <v>214</v>
      </c>
      <c r="E189" s="17" t="s">
        <v>222</v>
      </c>
      <c r="F189" s="10"/>
      <c r="G189" s="9"/>
      <c r="H189" s="9" t="s">
        <v>29</v>
      </c>
      <c r="I189" s="37"/>
      <c r="J189" s="8"/>
      <c r="K189" s="29"/>
      <c r="L189" s="29"/>
      <c r="M189" s="29"/>
      <c r="N18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infrastructure/nor:projects/nor:project/nor:revision/nor:revisedBy</v>
      </c>
      <c r="P189" s="7" t="str">
        <f>IF(Infra[[#This Row],[railml 2.4 existence]]=TRUE, INDEX(core[Constraints],MATCH(Infra[[#This Row],[Full path]],core[Full path],0)),
IF(Infra[[#This Row],[nor existence]]&lt;&gt;"",INDEX(nor[Constraints],MATCH(Infra[[#This Row],[nor existence]],nor[Full path],0)),""))</f>
        <v>optional</v>
      </c>
      <c r="Q1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89" s="7" t="str">
        <f>IF(ISBLANK(Infra[[#This Row],[Attribute]]),"",
IF(Infra[[#This Row],[railml 2.4 existence]]=TRUE, INDEX(core[Excel type],MATCH(Infra[[#This Row],[Full path]],core[Full path],0)),
IF(Infra[[#This Row],[nor existence]]&lt;&gt;"", INDEX(nor[Excel type],MATCH(Infra[[#This Row],[nor existence]],nor[Full path],0)),"")))</f>
        <v/>
      </c>
      <c r="S189" s="7" t="str">
        <f>IF(AND(NOT(ISBLANK(Infra[[#This Row],[Attribute]])),LEFT(Infra[[#This Row],[Value]],1)="[",OR(Infra[[#This Row],[railml 2.4 existence]]=TRUE,Infra[[#This Row],[nor existence]]=TRUE)),IF(Infra[[#This Row],[Value]]=Infra[[#This Row],[type]],"OK","Wrong type"),"")</f>
        <v/>
      </c>
      <c r="T189" s="7" t="str">
        <f>IF(ISBLANK(Infra[[#This Row],[Attribute]]),"",
IF(Infra[[#This Row],[railml 2.4 existence]]=TRUE, INDEX(core[Restriction],MATCH(Infra[[#This Row],[Full path]],core[Full path],0)),
IF(Infra[[#This Row],[nor existence]]&lt;&gt;"", INDEX(nor[Restriction],MATCH(Infra[[#This Row],[nor existence]],nor[Full path],0)),"")))</f>
        <v/>
      </c>
      <c r="U1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0" spans="1:21" ht="135" x14ac:dyDescent="0.25">
      <c r="A190"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infrastructure/nor:projects/nor:project/nor:revision/nor:revisedBy/@code</v>
      </c>
      <c r="B1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0" s="23" t="s">
        <v>214</v>
      </c>
      <c r="E190" s="49" t="s">
        <v>222</v>
      </c>
      <c r="F190" s="7" t="s">
        <v>24</v>
      </c>
      <c r="G190" s="9" t="s">
        <v>25</v>
      </c>
      <c r="H190" s="9" t="s">
        <v>29</v>
      </c>
      <c r="I190" s="32"/>
      <c r="J190" s="8" t="s">
        <v>27</v>
      </c>
      <c r="K190" s="29"/>
      <c r="L190" s="29"/>
      <c r="M190" s="57"/>
      <c r="N19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infrastructure/nor:projects/nor:project/nor:revision/nor:revisedBy/@code</v>
      </c>
      <c r="P190" s="7" t="str">
        <f>IF(Infra[[#This Row],[railml 2.4 existence]]=TRUE, INDEX(core[Constraints],MATCH(Infra[[#This Row],[Full path]],core[Full path],0)),
IF(Infra[[#This Row],[nor existence]]&lt;&gt;"",INDEX(nor[Constraints],MATCH(Infra[[#This Row],[nor existence]],nor[Full path],0)),""))</f>
        <v>optional</v>
      </c>
      <c r="Q1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0" s="9" t="str">
        <f>IF(ISBLANK(Infra[[#This Row],[Attribute]]),"",
IF(Infra[[#This Row],[railml 2.4 existence]]=TRUE, INDEX(core[Excel type],MATCH(Infra[[#This Row],[Full path]],core[Full path],0)),
IF(Infra[[#This Row],[nor existence]]&lt;&gt;"", INDEX(nor[Excel type],MATCH(Infra[[#This Row],[nor existence]],nor[Full path],0)),"")))</f>
        <v>[string]</v>
      </c>
      <c r="S190" s="7" t="str">
        <f>IF(AND(NOT(ISBLANK(Infra[[#This Row],[Attribute]])),LEFT(Infra[[#This Row],[Value]],1)="[",OR(Infra[[#This Row],[railml 2.4 existence]]=TRUE,Infra[[#This Row],[nor existence]]=TRUE)),IF(Infra[[#This Row],[Value]]=Infra[[#This Row],[type]],"OK","Wrong type"),"")</f>
        <v/>
      </c>
      <c r="T190" s="7" t="str">
        <f>IF(ISBLANK(Infra[[#This Row],[Attribute]]),"",
IF(Infra[[#This Row],[railml 2.4 existence]]=TRUE, INDEX(core[Restriction],MATCH(Infra[[#This Row],[Full path]],core[Full path],0)),
IF(Infra[[#This Row],[nor existence]]&lt;&gt;"", INDEX(nor[Restriction],MATCH(Infra[[#This Row],[nor existence]],nor[Full path],0)),"")))</f>
        <v/>
      </c>
      <c r="U1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1" spans="1:21" x14ac:dyDescent="0.25">
      <c r="A191"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infrastructure/nor:projects/nor:project/nor:revision/nor:revisedBy/@date</v>
      </c>
      <c r="B1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1" s="23" t="s">
        <v>214</v>
      </c>
      <c r="E191" s="17" t="s">
        <v>222</v>
      </c>
      <c r="F191" s="10" t="s">
        <v>216</v>
      </c>
      <c r="G191" s="9" t="s">
        <v>128</v>
      </c>
      <c r="H191" s="9" t="s">
        <v>23</v>
      </c>
      <c r="I191" s="37"/>
      <c r="J191" s="8"/>
      <c r="K191" s="29"/>
      <c r="L191" s="29"/>
      <c r="M191" s="29"/>
      <c r="N19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infrastructure/nor:projects/nor:project/nor:revision/nor:revisedBy/@date</v>
      </c>
      <c r="P191" s="7" t="str">
        <f>IF(Infra[[#This Row],[railml 2.4 existence]]=TRUE, INDEX(core[Constraints],MATCH(Infra[[#This Row],[Full path]],core[Full path],0)),
IF(Infra[[#This Row],[nor existence]]&lt;&gt;"",INDEX(nor[Constraints],MATCH(Infra[[#This Row],[nor existence]],nor[Full path],0)),""))</f>
        <v>mandatory</v>
      </c>
      <c r="Q1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1" s="7" t="str">
        <f>IF(ISBLANK(Infra[[#This Row],[Attribute]]),"",
IF(Infra[[#This Row],[railml 2.4 existence]]=TRUE, INDEX(core[Excel type],MATCH(Infra[[#This Row],[Full path]],core[Full path],0)),
IF(Infra[[#This Row],[nor existence]]&lt;&gt;"", INDEX(nor[Excel type],MATCH(Infra[[#This Row],[nor existence]],nor[Full path],0)),"")))</f>
        <v>[date]</v>
      </c>
      <c r="S191" s="7" t="str">
        <f>IF(AND(NOT(ISBLANK(Infra[[#This Row],[Attribute]])),LEFT(Infra[[#This Row],[Value]],1)="[",OR(Infra[[#This Row],[railml 2.4 existence]]=TRUE,Infra[[#This Row],[nor existence]]=TRUE)),IF(Infra[[#This Row],[Value]]=Infra[[#This Row],[type]],"OK","Wrong type"),"")</f>
        <v/>
      </c>
      <c r="T191" s="7" t="str">
        <f>IF(ISBLANK(Infra[[#This Row],[Attribute]]),"",
IF(Infra[[#This Row],[railml 2.4 existence]]=TRUE, INDEX(core[Restriction],MATCH(Infra[[#This Row],[Full path]],core[Full path],0)),
IF(Infra[[#This Row],[nor existence]]&lt;&gt;"", INDEX(nor[Restriction],MATCH(Infra[[#This Row],[nor existence]],nor[Full path],0)),"")))</f>
        <v/>
      </c>
      <c r="U1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2" spans="1:21" x14ac:dyDescent="0.25">
      <c r="A192"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infrastructure/nor:projects/nor:project/nor:revision/nor:revisedBy/@description</v>
      </c>
      <c r="B1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2" s="23" t="s">
        <v>214</v>
      </c>
      <c r="E192" s="17" t="s">
        <v>222</v>
      </c>
      <c r="F192" s="10" t="s">
        <v>28</v>
      </c>
      <c r="G192" s="7" t="s">
        <v>25</v>
      </c>
      <c r="H192" s="9" t="s">
        <v>29</v>
      </c>
      <c r="I192" s="37"/>
      <c r="J192" s="8" t="s">
        <v>223</v>
      </c>
      <c r="K192" s="29"/>
      <c r="L192" s="29"/>
      <c r="M192" s="29"/>
      <c r="N19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infrastructure/nor:projects/nor:project/nor:revision/nor:revisedBy/@description</v>
      </c>
      <c r="P192" s="7" t="str">
        <f>IF(Infra[[#This Row],[railml 2.4 existence]]=TRUE, INDEX(core[Constraints],MATCH(Infra[[#This Row],[Full path]],core[Full path],0)),
IF(Infra[[#This Row],[nor existence]]&lt;&gt;"",INDEX(nor[Constraints],MATCH(Infra[[#This Row],[nor existence]],nor[Full path],0)),""))</f>
        <v>optional</v>
      </c>
      <c r="Q1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2" s="7" t="str">
        <f>IF(ISBLANK(Infra[[#This Row],[Attribute]]),"",
IF(Infra[[#This Row],[railml 2.4 existence]]=TRUE, INDEX(core[Excel type],MATCH(Infra[[#This Row],[Full path]],core[Full path],0)),
IF(Infra[[#This Row],[nor existence]]&lt;&gt;"", INDEX(nor[Excel type],MATCH(Infra[[#This Row],[nor existence]],nor[Full path],0)),"")))</f>
        <v>[string]</v>
      </c>
      <c r="S192" s="7" t="str">
        <f>IF(AND(NOT(ISBLANK(Infra[[#This Row],[Attribute]])),LEFT(Infra[[#This Row],[Value]],1)="[",OR(Infra[[#This Row],[railml 2.4 existence]]=TRUE,Infra[[#This Row],[nor existence]]=TRUE)),IF(Infra[[#This Row],[Value]]=Infra[[#This Row],[type]],"OK","Wrong type"),"")</f>
        <v/>
      </c>
      <c r="T192" s="7" t="str">
        <f>IF(ISBLANK(Infra[[#This Row],[Attribute]]),"",
IF(Infra[[#This Row],[railml 2.4 existence]]=TRUE, INDEX(core[Restriction],MATCH(Infra[[#This Row],[Full path]],core[Full path],0)),
IF(Infra[[#This Row],[nor existence]]&lt;&gt;"", INDEX(nor[Restriction],MATCH(Infra[[#This Row],[nor existence]],nor[Full path],0)),"")))</f>
        <v/>
      </c>
      <c r="U1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3" spans="1:21" ht="30" x14ac:dyDescent="0.25">
      <c r="A193"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infrastructure/nor:projects/nor:project/nor:revision/nor:revisedBy/@name</v>
      </c>
      <c r="B1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3" s="23" t="s">
        <v>214</v>
      </c>
      <c r="E193" s="17" t="s">
        <v>222</v>
      </c>
      <c r="F193" s="10" t="s">
        <v>34</v>
      </c>
      <c r="G193" s="7" t="s">
        <v>25</v>
      </c>
      <c r="H193" s="9" t="s">
        <v>23</v>
      </c>
      <c r="I193" s="37"/>
      <c r="J193" s="8" t="s">
        <v>224</v>
      </c>
      <c r="K193" s="29"/>
      <c r="L193" s="29"/>
      <c r="M193" s="29"/>
      <c r="N19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infrastructure/nor:projects/nor:project/nor:revision/nor:revisedBy/@name</v>
      </c>
      <c r="P193" s="7" t="str">
        <f>IF(Infra[[#This Row],[railml 2.4 existence]]=TRUE, INDEX(core[Constraints],MATCH(Infra[[#This Row],[Full path]],core[Full path],0)),
IF(Infra[[#This Row],[nor existence]]&lt;&gt;"",INDEX(nor[Constraints],MATCH(Infra[[#This Row],[nor existence]],nor[Full path],0)),""))</f>
        <v>mandatory</v>
      </c>
      <c r="Q1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3" s="7" t="str">
        <f>IF(ISBLANK(Infra[[#This Row],[Attribute]]),"",
IF(Infra[[#This Row],[railml 2.4 existence]]=TRUE, INDEX(core[Excel type],MATCH(Infra[[#This Row],[Full path]],core[Full path],0)),
IF(Infra[[#This Row],[nor existence]]&lt;&gt;"", INDEX(nor[Excel type],MATCH(Infra[[#This Row],[nor existence]],nor[Full path],0)),"")))</f>
        <v>[string]</v>
      </c>
      <c r="S193" s="7" t="str">
        <f>IF(AND(NOT(ISBLANK(Infra[[#This Row],[Attribute]])),LEFT(Infra[[#This Row],[Value]],1)="[",OR(Infra[[#This Row],[railml 2.4 existence]]=TRUE,Infra[[#This Row],[nor existence]]=TRUE)),IF(Infra[[#This Row],[Value]]=Infra[[#This Row],[type]],"OK","Wrong type"),"")</f>
        <v/>
      </c>
      <c r="T193" s="7" t="str">
        <f>IF(ISBLANK(Infra[[#This Row],[Attribute]]),"",
IF(Infra[[#This Row],[railml 2.4 existence]]=TRUE, INDEX(core[Restriction],MATCH(Infra[[#This Row],[Full path]],core[Full path],0)),
IF(Infra[[#This Row],[nor existence]]&lt;&gt;"", INDEX(nor[Restriction],MATCH(Infra[[#This Row],[nor existence]],nor[Full path],0)),"")))</f>
        <v/>
      </c>
      <c r="U1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4" spans="1:21" x14ac:dyDescent="0.25">
      <c r="A194"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infrastructure/nor:projects/nor:project/nor:revision/nor:objectsRevised/nor:objectRevised</v>
      </c>
      <c r="B1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4" s="23" t="s">
        <v>225</v>
      </c>
      <c r="E194" s="17" t="s">
        <v>226</v>
      </c>
      <c r="F194" s="10"/>
      <c r="G194" s="9"/>
      <c r="H194" s="9" t="s">
        <v>23</v>
      </c>
      <c r="I194" s="37"/>
      <c r="J194" s="8" t="s">
        <v>74</v>
      </c>
      <c r="K194" s="29"/>
      <c r="L194" s="29"/>
      <c r="M194" s="29"/>
      <c r="N19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infrastructure/nor:projects/nor:project/nor:revision/nor:objectsRevised/nor:objectRevised</v>
      </c>
      <c r="P194" s="7" t="str">
        <f>IF(Infra[[#This Row],[railml 2.4 existence]]=TRUE, INDEX(core[Constraints],MATCH(Infra[[#This Row],[Full path]],core[Full path],0)),
IF(Infra[[#This Row],[nor existence]]&lt;&gt;"",INDEX(nor[Constraints],MATCH(Infra[[#This Row],[nor existence]],nor[Full path],0)),""))</f>
        <v>mandatory</v>
      </c>
      <c r="Q1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4" s="7" t="str">
        <f>IF(ISBLANK(Infra[[#This Row],[Attribute]]),"",
IF(Infra[[#This Row],[railml 2.4 existence]]=TRUE, INDEX(core[Excel type],MATCH(Infra[[#This Row],[Full path]],core[Full path],0)),
IF(Infra[[#This Row],[nor existence]]&lt;&gt;"", INDEX(nor[Excel type],MATCH(Infra[[#This Row],[nor existence]],nor[Full path],0)),"")))</f>
        <v/>
      </c>
      <c r="S194" s="7" t="str">
        <f>IF(AND(NOT(ISBLANK(Infra[[#This Row],[Attribute]])),LEFT(Infra[[#This Row],[Value]],1)="[",OR(Infra[[#This Row],[railml 2.4 existence]]=TRUE,Infra[[#This Row],[nor existence]]=TRUE)),IF(Infra[[#This Row],[Value]]=Infra[[#This Row],[type]],"OK","Wrong type"),"")</f>
        <v/>
      </c>
      <c r="T194" s="7" t="str">
        <f>IF(ISBLANK(Infra[[#This Row],[Attribute]]),"",
IF(Infra[[#This Row],[railml 2.4 existence]]=TRUE, INDEX(core[Restriction],MATCH(Infra[[#This Row],[Full path]],core[Full path],0)),
IF(Infra[[#This Row],[nor existence]]&lt;&gt;"", INDEX(nor[Restriction],MATCH(Infra[[#This Row],[nor existence]],nor[Full path],0)),"")))</f>
        <v/>
      </c>
      <c r="U1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5" spans="1:21" s="3" customFormat="1" x14ac:dyDescent="0.25">
      <c r="A195" s="23" t="str">
        <f>IF(Infra[[#This Row],[Element hierarchy (XPATH)]]="/railml/","",Infra[[#This Row],[Element hierarchy (XPATH)]])&amp;IF(ISERROR(FIND(",",Infra[[#This Row],[Element]])),Infra[[#This Row],[Element]],"*")&amp;IF(OR(ISBLANK(Infra[[#This Row],[Attribute]]),Infra[[#This Row],[Attribute]]="See top of document"),"","/@"&amp;Infra[[#This Row],[Attribute]])</f>
        <v>infrastructure/nor:projects/nor:project/nor:revision/nor:objectsRevised/nor:objectRevised/@ref</v>
      </c>
      <c r="B1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5" s="23" t="s">
        <v>225</v>
      </c>
      <c r="E195" s="17" t="s">
        <v>226</v>
      </c>
      <c r="F195" s="10" t="s">
        <v>120</v>
      </c>
      <c r="G195" s="9" t="s">
        <v>46</v>
      </c>
      <c r="H195" s="9" t="s">
        <v>23</v>
      </c>
      <c r="I195" s="37"/>
      <c r="J195" s="8"/>
      <c r="K195" s="29"/>
      <c r="L195" s="29"/>
      <c r="M195" s="29"/>
      <c r="N19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infrastructure/nor:projects/nor:project/nor:revision/nor:objectsRevised/nor:objectRevised/@ref</v>
      </c>
      <c r="P195" s="7" t="str">
        <f>IF(Infra[[#This Row],[railml 2.4 existence]]=TRUE, INDEX(core[Constraints],MATCH(Infra[[#This Row],[Full path]],core[Full path],0)),
IF(Infra[[#This Row],[nor existence]]&lt;&gt;"",INDEX(nor[Constraints],MATCH(Infra[[#This Row],[nor existence]],nor[Full path],0)),""))</f>
        <v>mandatory</v>
      </c>
      <c r="Q1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5" s="7" t="str">
        <f>IF(ISBLANK(Infra[[#This Row],[Attribute]]),"",
IF(Infra[[#This Row],[railml 2.4 existence]]=TRUE, INDEX(core[Excel type],MATCH(Infra[[#This Row],[Full path]],core[Full path],0)),
IF(Infra[[#This Row],[nor existence]]&lt;&gt;"", INDEX(nor[Excel type],MATCH(Infra[[#This Row],[nor existence]],nor[Full path],0)),"")))</f>
        <v>[reference]</v>
      </c>
      <c r="S195" s="7" t="str">
        <f>IF(AND(NOT(ISBLANK(Infra[[#This Row],[Attribute]])),LEFT(Infra[[#This Row],[Value]],1)="[",OR(Infra[[#This Row],[railml 2.4 existence]]=TRUE,Infra[[#This Row],[nor existence]]=TRUE)),IF(Infra[[#This Row],[Value]]=Infra[[#This Row],[type]],"OK","Wrong type"),"")</f>
        <v/>
      </c>
      <c r="T195" s="7" t="str">
        <f>IF(ISBLANK(Infra[[#This Row],[Attribute]]),"",
IF(Infra[[#This Row],[railml 2.4 existence]]=TRUE, INDEX(core[Restriction],MATCH(Infra[[#This Row],[Full path]],core[Full path],0)),
IF(Infra[[#This Row],[nor existence]]&lt;&gt;"", INDEX(nor[Restriction],MATCH(Infra[[#This Row],[nor existence]],nor[Full path],0)),"")))</f>
        <v/>
      </c>
      <c r="U1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6" spans="1:21" x14ac:dyDescent="0.25">
      <c r="A196"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v>
      </c>
      <c r="B1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6" s="24" t="s">
        <v>227</v>
      </c>
      <c r="E196" s="17" t="s">
        <v>228</v>
      </c>
      <c r="F196" s="7"/>
      <c r="G196" s="9"/>
      <c r="H196" s="9" t="s">
        <v>23</v>
      </c>
      <c r="I196" s="32"/>
      <c r="J196" s="8" t="s">
        <v>74</v>
      </c>
      <c r="K196" s="29"/>
      <c r="L196" s="29"/>
      <c r="M196" s="29"/>
      <c r="N19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v>
      </c>
      <c r="P196" s="7" t="str">
        <f>IF(Infra[[#This Row],[railml 2.4 existence]]=TRUE, INDEX(core[Constraints],MATCH(Infra[[#This Row],[Full path]],core[Full path],0)),
IF(Infra[[#This Row],[nor existence]]&lt;&gt;"",INDEX(nor[Constraints],MATCH(Infra[[#This Row],[nor existence]],nor[Full path],0)),""))</f>
        <v>mandatory</v>
      </c>
      <c r="Q1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6" s="7" t="str">
        <f>IF(ISBLANK(Infra[[#This Row],[Attribute]]),"",
IF(Infra[[#This Row],[railml 2.4 existence]]=TRUE, INDEX(core[Excel type],MATCH(Infra[[#This Row],[Full path]],core[Full path],0)),
IF(Infra[[#This Row],[nor existence]]&lt;&gt;"", INDEX(nor[Excel type],MATCH(Infra[[#This Row],[nor existence]],nor[Full path],0)),"")))</f>
        <v/>
      </c>
      <c r="S196" s="7" t="str">
        <f>IF(AND(NOT(ISBLANK(Infra[[#This Row],[Attribute]])),LEFT(Infra[[#This Row],[Value]],1)="[",OR(Infra[[#This Row],[railml 2.4 existence]]=TRUE,Infra[[#This Row],[nor existence]]=TRUE)),IF(Infra[[#This Row],[Value]]=Infra[[#This Row],[type]],"OK","Wrong type"),"")</f>
        <v/>
      </c>
      <c r="T196" s="7" t="str">
        <f>IF(ISBLANK(Infra[[#This Row],[Attribute]]),"",
IF(Infra[[#This Row],[railml 2.4 existence]]=TRUE, INDEX(core[Restriction],MATCH(Infra[[#This Row],[Full path]],core[Full path],0)),
IF(Infra[[#This Row],[nor existence]]&lt;&gt;"", INDEX(nor[Restriction],MATCH(Infra[[#This Row],[nor existence]],nor[Full path],0)),"")))</f>
        <v/>
      </c>
      <c r="U1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7" spans="1:21" ht="45" x14ac:dyDescent="0.25">
      <c r="A197"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infrastructure/nor:routes/nor:route/@approachPointRef</v>
      </c>
      <c r="B1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7" s="24" t="s">
        <v>227</v>
      </c>
      <c r="E197" s="17" t="s">
        <v>228</v>
      </c>
      <c r="F197" s="7" t="s">
        <v>229</v>
      </c>
      <c r="G197" s="9" t="s">
        <v>46</v>
      </c>
      <c r="H197" s="9" t="s">
        <v>29</v>
      </c>
      <c r="I197" s="33"/>
      <c r="J197" s="8" t="s">
        <v>230</v>
      </c>
      <c r="K197" s="29" t="s">
        <v>231</v>
      </c>
      <c r="L197" s="29"/>
      <c r="M197" s="29"/>
      <c r="N19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infrastructure/nor:routes/nor:route/@approachPointRef</v>
      </c>
      <c r="P197" s="7" t="str">
        <f>IF(Infra[[#This Row],[railml 2.4 existence]]=TRUE, INDEX(core[Constraints],MATCH(Infra[[#This Row],[Full path]],core[Full path],0)),
IF(Infra[[#This Row],[nor existence]]&lt;&gt;"",INDEX(nor[Constraints],MATCH(Infra[[#This Row],[nor existence]],nor[Full path],0)),""))</f>
        <v>optional</v>
      </c>
      <c r="Q1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7" s="7" t="str">
        <f>IF(ISBLANK(Infra[[#This Row],[Attribute]]),"",
IF(Infra[[#This Row],[railml 2.4 existence]]=TRUE, INDEX(core[Excel type],MATCH(Infra[[#This Row],[Full path]],core[Full path],0)),
IF(Infra[[#This Row],[nor existence]]&lt;&gt;"", INDEX(nor[Excel type],MATCH(Infra[[#This Row],[nor existence]],nor[Full path],0)),"")))</f>
        <v>[reference]</v>
      </c>
      <c r="S197" s="7" t="str">
        <f>IF(AND(NOT(ISBLANK(Infra[[#This Row],[Attribute]])),LEFT(Infra[[#This Row],[Value]],1)="[",OR(Infra[[#This Row],[railml 2.4 existence]]=TRUE,Infra[[#This Row],[nor existence]]=TRUE)),IF(Infra[[#This Row],[Value]]=Infra[[#This Row],[type]],"OK","Wrong type"),"")</f>
        <v/>
      </c>
      <c r="T197" s="7" t="str">
        <f>IF(ISBLANK(Infra[[#This Row],[Attribute]]),"",
IF(Infra[[#This Row],[railml 2.4 existence]]=TRUE, INDEX(core[Restriction],MATCH(Infra[[#This Row],[Full path]],core[Full path],0)),
IF(Infra[[#This Row],[nor existence]]&lt;&gt;"", INDEX(nor[Restriction],MATCH(Infra[[#This Row],[nor existence]],nor[Full path],0)),"")))</f>
        <v/>
      </c>
      <c r="U1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8" spans="1:21" ht="30" x14ac:dyDescent="0.25">
      <c r="A198"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infrastructure/nor:routes/nor:route/@approachSpeed</v>
      </c>
      <c r="B1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8" s="24" t="s">
        <v>227</v>
      </c>
      <c r="E198" s="17" t="s">
        <v>228</v>
      </c>
      <c r="F198" s="7" t="s">
        <v>232</v>
      </c>
      <c r="G198" s="7" t="s">
        <v>233</v>
      </c>
      <c r="H198" s="9" t="s">
        <v>29</v>
      </c>
      <c r="I198" s="33"/>
      <c r="J198" s="8" t="s">
        <v>234</v>
      </c>
      <c r="K198" s="29" t="s">
        <v>235</v>
      </c>
      <c r="L198" s="29"/>
      <c r="M198" s="29"/>
      <c r="N19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infrastructure/nor:routes/nor:route/@approachSpeed</v>
      </c>
      <c r="P198" s="7" t="str">
        <f>IF(Infra[[#This Row],[railml 2.4 existence]]=TRUE, INDEX(core[Constraints],MATCH(Infra[[#This Row],[Full path]],core[Full path],0)),
IF(Infra[[#This Row],[nor existence]]&lt;&gt;"",INDEX(nor[Constraints],MATCH(Infra[[#This Row],[nor existence]],nor[Full path],0)),""))</f>
        <v>optional</v>
      </c>
      <c r="Q1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8" s="7" t="str">
        <f>IF(ISBLANK(Infra[[#This Row],[Attribute]]),"",
IF(Infra[[#This Row],[railml 2.4 existence]]=TRUE, INDEX(core[Excel type],MATCH(Infra[[#This Row],[Full path]],core[Full path],0)),
IF(Infra[[#This Row],[nor existence]]&lt;&gt;"", INDEX(nor[Excel type],MATCH(Infra[[#This Row],[nor existence]],nor[Full path],0)),"")))</f>
        <v>[decimal]</v>
      </c>
      <c r="S198" s="7" t="str">
        <f>IF(AND(NOT(ISBLANK(Infra[[#This Row],[Attribute]])),LEFT(Infra[[#This Row],[Value]],1)="[",OR(Infra[[#This Row],[railml 2.4 existence]]=TRUE,Infra[[#This Row],[nor existence]]=TRUE)),IF(Infra[[#This Row],[Value]]=Infra[[#This Row],[type]],"OK","Wrong type"),"")</f>
        <v/>
      </c>
      <c r="T198" s="7" t="str">
        <f>IF(ISBLANK(Infra[[#This Row],[Attribute]]),"",
IF(Infra[[#This Row],[railml 2.4 existence]]=TRUE, INDEX(core[Restriction],MATCH(Infra[[#This Row],[Full path]],core[Full path],0)),
IF(Infra[[#This Row],[nor existence]]&lt;&gt;"", INDEX(nor[Restriction],MATCH(Infra[[#This Row],[nor existence]],nor[Full path],0)),"")))</f>
        <v>xs:fractionDigits=1, xs:minInclusive=0, xs:totalDigits=5</v>
      </c>
      <c r="U1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99" spans="1:21" ht="135" x14ac:dyDescent="0.25">
      <c r="A199"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infrastructure/nor:routes/nor:route/@code</v>
      </c>
      <c r="B1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99" s="23" t="s">
        <v>227</v>
      </c>
      <c r="E199" s="49" t="s">
        <v>228</v>
      </c>
      <c r="F199" s="7" t="s">
        <v>24</v>
      </c>
      <c r="G199" s="9" t="s">
        <v>25</v>
      </c>
      <c r="H199" s="9" t="s">
        <v>26</v>
      </c>
      <c r="I199" s="32"/>
      <c r="J199" s="8" t="s">
        <v>27</v>
      </c>
      <c r="K199" s="29"/>
      <c r="L199" s="29"/>
      <c r="M199" s="57"/>
      <c r="N19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infrastructure/nor:routes/nor:route/@code</v>
      </c>
      <c r="P199" s="7" t="str">
        <f>IF(Infra[[#This Row],[railml 2.4 existence]]=TRUE, INDEX(core[Constraints],MATCH(Infra[[#This Row],[Full path]],core[Full path],0)),
IF(Infra[[#This Row],[nor existence]]&lt;&gt;"",INDEX(nor[Constraints],MATCH(Infra[[#This Row],[nor existence]],nor[Full path],0)),""))</f>
        <v>optional</v>
      </c>
      <c r="Q1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99" s="9" t="str">
        <f>IF(ISBLANK(Infra[[#This Row],[Attribute]]),"",
IF(Infra[[#This Row],[railml 2.4 existence]]=TRUE, INDEX(core[Excel type],MATCH(Infra[[#This Row],[Full path]],core[Full path],0)),
IF(Infra[[#This Row],[nor existence]]&lt;&gt;"", INDEX(nor[Excel type],MATCH(Infra[[#This Row],[nor existence]],nor[Full path],0)),"")))</f>
        <v>[string]</v>
      </c>
      <c r="S199" s="7" t="str">
        <f>IF(AND(NOT(ISBLANK(Infra[[#This Row],[Attribute]])),LEFT(Infra[[#This Row],[Value]],1)="[",OR(Infra[[#This Row],[railml 2.4 existence]]=TRUE,Infra[[#This Row],[nor existence]]=TRUE)),IF(Infra[[#This Row],[Value]]=Infra[[#This Row],[type]],"OK","Wrong type"),"")</f>
        <v/>
      </c>
      <c r="T199" s="7" t="str">
        <f>IF(ISBLANK(Infra[[#This Row],[Attribute]]),"",
IF(Infra[[#This Row],[railml 2.4 existence]]=TRUE, INDEX(core[Restriction],MATCH(Infra[[#This Row],[Full path]],core[Full path],0)),
IF(Infra[[#This Row],[nor existence]]&lt;&gt;"", INDEX(nor[Restriction],MATCH(Infra[[#This Row],[nor existence]],nor[Full path],0)),"")))</f>
        <v/>
      </c>
      <c r="U1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0" spans="1:21" x14ac:dyDescent="0.25">
      <c r="A200"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infrastructure/nor:routes/nor:route/@conditional</v>
      </c>
      <c r="B2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0" s="24" t="s">
        <v>227</v>
      </c>
      <c r="E200" s="17" t="s">
        <v>228</v>
      </c>
      <c r="F200" s="7" t="s">
        <v>236</v>
      </c>
      <c r="G200" s="9" t="s">
        <v>37</v>
      </c>
      <c r="H200" s="9" t="s">
        <v>29</v>
      </c>
      <c r="I200" s="33"/>
      <c r="J200" s="8"/>
      <c r="K200" s="29"/>
      <c r="L200" s="29"/>
      <c r="M200" s="29"/>
      <c r="N20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infrastructure/nor:routes/nor:route/@conditional</v>
      </c>
      <c r="P200" s="7" t="str">
        <f>IF(Infra[[#This Row],[railml 2.4 existence]]=TRUE, INDEX(core[Constraints],MATCH(Infra[[#This Row],[Full path]],core[Full path],0)),
IF(Infra[[#This Row],[nor existence]]&lt;&gt;"",INDEX(nor[Constraints],MATCH(Infra[[#This Row],[nor existence]],nor[Full path],0)),""))</f>
        <v>optional</v>
      </c>
      <c r="Q2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0" s="7" t="str">
        <f>IF(ISBLANK(Infra[[#This Row],[Attribute]]),"",
IF(Infra[[#This Row],[railml 2.4 existence]]=TRUE, INDEX(core[Excel type],MATCH(Infra[[#This Row],[Full path]],core[Full path],0)),
IF(Infra[[#This Row],[nor existence]]&lt;&gt;"", INDEX(nor[Excel type],MATCH(Infra[[#This Row],[nor existence]],nor[Full path],0)),"")))</f>
        <v>[enum]</v>
      </c>
      <c r="S200" s="7" t="str">
        <f>IF(AND(NOT(ISBLANK(Infra[[#This Row],[Attribute]])),LEFT(Infra[[#This Row],[Value]],1)="[",OR(Infra[[#This Row],[railml 2.4 existence]]=TRUE,Infra[[#This Row],[nor existence]]=TRUE)),IF(Infra[[#This Row],[Value]]=Infra[[#This Row],[type]],"OK","Wrong type"),"")</f>
        <v/>
      </c>
      <c r="T200" s="7" t="str">
        <f>IF(ISBLANK(Infra[[#This Row],[Attribute]]),"",
IF(Infra[[#This Row],[railml 2.4 existence]]=TRUE, INDEX(core[Restriction],MATCH(Infra[[#This Row],[Full path]],core[Full path],0)),
IF(Infra[[#This Row],[nor existence]]&lt;&gt;"", INDEX(nor[Restriction],MATCH(Infra[[#This Row],[nor existence]],nor[Full path],0)),"")))</f>
        <v>"ocpManned", "ocpUnmanned", "other:*"</v>
      </c>
      <c r="U2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1" spans="1:21" x14ac:dyDescent="0.25">
      <c r="A201"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infrastructure/nor:routes/nor:route/@conditional</v>
      </c>
      <c r="B2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1" s="2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1" s="24" t="s">
        <v>227</v>
      </c>
      <c r="E201" s="17" t="s">
        <v>228</v>
      </c>
      <c r="F201" s="7" t="s">
        <v>236</v>
      </c>
      <c r="G201" s="9" t="s">
        <v>237</v>
      </c>
      <c r="H201" s="9"/>
      <c r="I201" s="33"/>
      <c r="J201" s="8"/>
      <c r="K201" s="29"/>
      <c r="L201" s="29"/>
      <c r="M201" s="29"/>
      <c r="N20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infrastructure/nor:routes/nor:route/@conditional</v>
      </c>
      <c r="P201" s="7" t="str">
        <f>IF(Infra[[#This Row],[railml 2.4 existence]]=TRUE, INDEX(core[Constraints],MATCH(Infra[[#This Row],[Full path]],core[Full path],0)),
IF(Infra[[#This Row],[nor existence]]&lt;&gt;"",INDEX(nor[Constraints],MATCH(Infra[[#This Row],[nor existence]],nor[Full path],0)),""))</f>
        <v>optional</v>
      </c>
      <c r="Q2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01" s="7" t="str">
        <f>IF(ISBLANK(Infra[[#This Row],[Attribute]]),"",
IF(Infra[[#This Row],[railml 2.4 existence]]=TRUE, INDEX(core[Excel type],MATCH(Infra[[#This Row],[Full path]],core[Full path],0)),
IF(Infra[[#This Row],[nor existence]]&lt;&gt;"", INDEX(nor[Excel type],MATCH(Infra[[#This Row],[nor existence]],nor[Full path],0)),"")))</f>
        <v>[enum]</v>
      </c>
      <c r="S201" s="7" t="str">
        <f>IF(AND(NOT(ISBLANK(Infra[[#This Row],[Attribute]])),LEFT(Infra[[#This Row],[Value]],1)="[",OR(Infra[[#This Row],[railml 2.4 existence]]=TRUE,Infra[[#This Row],[nor existence]]=TRUE)),IF(Infra[[#This Row],[Value]]=Infra[[#This Row],[type]],"OK","Wrong type"),"")</f>
        <v/>
      </c>
      <c r="T201" s="7" t="str">
        <f>IF(ISBLANK(Infra[[#This Row],[Attribute]]),"",
IF(Infra[[#This Row],[railml 2.4 existence]]=TRUE, INDEX(core[Restriction],MATCH(Infra[[#This Row],[Full path]],core[Full path],0)),
IF(Infra[[#This Row],[nor existence]]&lt;&gt;"", INDEX(nor[Restriction],MATCH(Infra[[#This Row],[nor existence]],nor[Full path],0)),"")))</f>
        <v>"ocpManned", "ocpUnmanned", "other:*"</v>
      </c>
      <c r="U2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2" spans="1:21" x14ac:dyDescent="0.25">
      <c r="A202"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infrastructure/nor:routes/nor:route/@conditional</v>
      </c>
      <c r="B2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2" s="2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2" s="24" t="s">
        <v>227</v>
      </c>
      <c r="E202" s="17" t="s">
        <v>228</v>
      </c>
      <c r="F202" s="7" t="s">
        <v>236</v>
      </c>
      <c r="G202" s="9" t="s">
        <v>238</v>
      </c>
      <c r="H202" s="9"/>
      <c r="I202" s="33"/>
      <c r="J202" s="8"/>
      <c r="K202" s="29"/>
      <c r="L202" s="29"/>
      <c r="M202" s="29"/>
      <c r="N20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infrastructure/nor:routes/nor:route/@conditional</v>
      </c>
      <c r="P202" s="7" t="str">
        <f>IF(Infra[[#This Row],[railml 2.4 existence]]=TRUE, INDEX(core[Constraints],MATCH(Infra[[#This Row],[Full path]],core[Full path],0)),
IF(Infra[[#This Row],[nor existence]]&lt;&gt;"",INDEX(nor[Constraints],MATCH(Infra[[#This Row],[nor existence]],nor[Full path],0)),""))</f>
        <v>optional</v>
      </c>
      <c r="Q2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02" s="7" t="str">
        <f>IF(ISBLANK(Infra[[#This Row],[Attribute]]),"",
IF(Infra[[#This Row],[railml 2.4 existence]]=TRUE, INDEX(core[Excel type],MATCH(Infra[[#This Row],[Full path]],core[Full path],0)),
IF(Infra[[#This Row],[nor existence]]&lt;&gt;"", INDEX(nor[Excel type],MATCH(Infra[[#This Row],[nor existence]],nor[Full path],0)),"")))</f>
        <v>[enum]</v>
      </c>
      <c r="S202" s="7" t="str">
        <f>IF(AND(NOT(ISBLANK(Infra[[#This Row],[Attribute]])),LEFT(Infra[[#This Row],[Value]],1)="[",OR(Infra[[#This Row],[railml 2.4 existence]]=TRUE,Infra[[#This Row],[nor existence]]=TRUE)),IF(Infra[[#This Row],[Value]]=Infra[[#This Row],[type]],"OK","Wrong type"),"")</f>
        <v/>
      </c>
      <c r="T202" s="7" t="str">
        <f>IF(ISBLANK(Infra[[#This Row],[Attribute]]),"",
IF(Infra[[#This Row],[railml 2.4 existence]]=TRUE, INDEX(core[Restriction],MATCH(Infra[[#This Row],[Full path]],core[Full path],0)),
IF(Infra[[#This Row],[nor existence]]&lt;&gt;"", INDEX(nor[Restriction],MATCH(Infra[[#This Row],[nor existence]],nor[Full path],0)),"")))</f>
        <v>"ocpManned", "ocpUnmanned", "other:*"</v>
      </c>
      <c r="U2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3" spans="1:21" x14ac:dyDescent="0.25">
      <c r="A203"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infrastructure/nor:routes/nor:route/@conditional</v>
      </c>
      <c r="B2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3" s="2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3" s="24" t="s">
        <v>227</v>
      </c>
      <c r="E203" s="17" t="s">
        <v>228</v>
      </c>
      <c r="F203" s="7" t="s">
        <v>236</v>
      </c>
      <c r="G203" s="9" t="s">
        <v>95</v>
      </c>
      <c r="H203" s="9"/>
      <c r="I203" s="33"/>
      <c r="J203" s="8"/>
      <c r="K203" s="29"/>
      <c r="L203" s="29"/>
      <c r="M203" s="29"/>
      <c r="N20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infrastructure/nor:routes/nor:route/@conditional</v>
      </c>
      <c r="P203" s="7" t="str">
        <f>IF(Infra[[#This Row],[railml 2.4 existence]]=TRUE, INDEX(core[Constraints],MATCH(Infra[[#This Row],[Full path]],core[Full path],0)),
IF(Infra[[#This Row],[nor existence]]&lt;&gt;"",INDEX(nor[Constraints],MATCH(Infra[[#This Row],[nor existence]],nor[Full path],0)),""))</f>
        <v>optional</v>
      </c>
      <c r="Q2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03" s="7" t="str">
        <f>IF(ISBLANK(Infra[[#This Row],[Attribute]]),"",
IF(Infra[[#This Row],[railml 2.4 existence]]=TRUE, INDEX(core[Excel type],MATCH(Infra[[#This Row],[Full path]],core[Full path],0)),
IF(Infra[[#This Row],[nor existence]]&lt;&gt;"", INDEX(nor[Excel type],MATCH(Infra[[#This Row],[nor existence]],nor[Full path],0)),"")))</f>
        <v>[enum]</v>
      </c>
      <c r="S203" s="7" t="str">
        <f>IF(AND(NOT(ISBLANK(Infra[[#This Row],[Attribute]])),LEFT(Infra[[#This Row],[Value]],1)="[",OR(Infra[[#This Row],[railml 2.4 existence]]=TRUE,Infra[[#This Row],[nor existence]]=TRUE)),IF(Infra[[#This Row],[Value]]=Infra[[#This Row],[type]],"OK","Wrong type"),"")</f>
        <v/>
      </c>
      <c r="T203" s="7" t="str">
        <f>IF(ISBLANK(Infra[[#This Row],[Attribute]]),"",
IF(Infra[[#This Row],[railml 2.4 existence]]=TRUE, INDEX(core[Restriction],MATCH(Infra[[#This Row],[Full path]],core[Full path],0)),
IF(Infra[[#This Row],[nor existence]]&lt;&gt;"", INDEX(nor[Restriction],MATCH(Infra[[#This Row],[nor existence]],nor[Full path],0)),"")))</f>
        <v>"ocpManned", "ocpUnmanned", "other:*"</v>
      </c>
      <c r="U2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4" spans="1:21" ht="45" x14ac:dyDescent="0.25">
      <c r="A204"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infrastructure/nor:routes/nor:route/@description</v>
      </c>
      <c r="B2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4" s="23" t="s">
        <v>227</v>
      </c>
      <c r="E204" s="49" t="s">
        <v>228</v>
      </c>
      <c r="F204" s="7" t="s">
        <v>28</v>
      </c>
      <c r="G204" s="9" t="s">
        <v>25</v>
      </c>
      <c r="H204" s="9" t="s">
        <v>29</v>
      </c>
      <c r="I204" s="32"/>
      <c r="J204" s="8" t="s">
        <v>30</v>
      </c>
      <c r="K204" s="29" t="s">
        <v>31</v>
      </c>
      <c r="L204" s="29"/>
      <c r="M204" s="57"/>
      <c r="N20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infrastructure/nor:routes/nor:route/@description</v>
      </c>
      <c r="P204" s="7" t="str">
        <f>IF(Infra[[#This Row],[railml 2.4 existence]]=TRUE, INDEX(core[Constraints],MATCH(Infra[[#This Row],[Full path]],core[Full path],0)),
IF(Infra[[#This Row],[nor existence]]&lt;&gt;"",INDEX(nor[Constraints],MATCH(Infra[[#This Row],[nor existence]],nor[Full path],0)),""))</f>
        <v>optional</v>
      </c>
      <c r="Q2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4" s="9" t="str">
        <f>IF(ISBLANK(Infra[[#This Row],[Attribute]]),"",
IF(Infra[[#This Row],[railml 2.4 existence]]=TRUE, INDEX(core[Excel type],MATCH(Infra[[#This Row],[Full path]],core[Full path],0)),
IF(Infra[[#This Row],[nor existence]]&lt;&gt;"", INDEX(nor[Excel type],MATCH(Infra[[#This Row],[nor existence]],nor[Full path],0)),"")))</f>
        <v>[string]</v>
      </c>
      <c r="S204" s="7" t="str">
        <f>IF(AND(NOT(ISBLANK(Infra[[#This Row],[Attribute]])),LEFT(Infra[[#This Row],[Value]],1)="[",OR(Infra[[#This Row],[railml 2.4 existence]]=TRUE,Infra[[#This Row],[nor existence]]=TRUE)),IF(Infra[[#This Row],[Value]]=Infra[[#This Row],[type]],"OK","Wrong type"),"")</f>
        <v/>
      </c>
      <c r="T204" s="7" t="str">
        <f>IF(ISBLANK(Infra[[#This Row],[Attribute]]),"",
IF(Infra[[#This Row],[railml 2.4 existence]]=TRUE, INDEX(core[Restriction],MATCH(Infra[[#This Row],[Full path]],core[Full path],0)),
IF(Infra[[#This Row],[nor existence]]&lt;&gt;"", INDEX(nor[Restriction],MATCH(Infra[[#This Row],[nor existence]],nor[Full path],0)),"")))</f>
        <v/>
      </c>
      <c r="U2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5" spans="1:21" ht="45" x14ac:dyDescent="0.25">
      <c r="A205"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infrastructure/nor:routes/nor:route/@entryRef</v>
      </c>
      <c r="B2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5" s="24" t="s">
        <v>227</v>
      </c>
      <c r="E205" s="17" t="s">
        <v>228</v>
      </c>
      <c r="F205" s="7" t="s">
        <v>239</v>
      </c>
      <c r="G205" s="9" t="s">
        <v>46</v>
      </c>
      <c r="H205" s="9" t="s">
        <v>23</v>
      </c>
      <c r="I205" s="33"/>
      <c r="J205" s="8" t="s">
        <v>240</v>
      </c>
      <c r="K205" s="29"/>
      <c r="L205" s="29"/>
      <c r="M205" s="29"/>
      <c r="N20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infrastructure/nor:routes/nor:route/@entryRef</v>
      </c>
      <c r="P205" s="7" t="str">
        <f>IF(Infra[[#This Row],[railml 2.4 existence]]=TRUE, INDEX(core[Constraints],MATCH(Infra[[#This Row],[Full path]],core[Full path],0)),
IF(Infra[[#This Row],[nor existence]]&lt;&gt;"",INDEX(nor[Constraints],MATCH(Infra[[#This Row],[nor existence]],nor[Full path],0)),""))</f>
        <v>mandatory</v>
      </c>
      <c r="Q2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5" s="7" t="str">
        <f>IF(ISBLANK(Infra[[#This Row],[Attribute]]),"",
IF(Infra[[#This Row],[railml 2.4 existence]]=TRUE, INDEX(core[Excel type],MATCH(Infra[[#This Row],[Full path]],core[Full path],0)),
IF(Infra[[#This Row],[nor existence]]&lt;&gt;"", INDEX(nor[Excel type],MATCH(Infra[[#This Row],[nor existence]],nor[Full path],0)),"")))</f>
        <v>[reference]</v>
      </c>
      <c r="S205" s="7" t="str">
        <f>IF(AND(NOT(ISBLANK(Infra[[#This Row],[Attribute]])),LEFT(Infra[[#This Row],[Value]],1)="[",OR(Infra[[#This Row],[railml 2.4 existence]]=TRUE,Infra[[#This Row],[nor existence]]=TRUE)),IF(Infra[[#This Row],[Value]]=Infra[[#This Row],[type]],"OK","Wrong type"),"")</f>
        <v/>
      </c>
      <c r="T205" s="7" t="str">
        <f>IF(ISBLANK(Infra[[#This Row],[Attribute]]),"",
IF(Infra[[#This Row],[railml 2.4 existence]]=TRUE, INDEX(core[Restriction],MATCH(Infra[[#This Row],[Full path]],core[Full path],0)),
IF(Infra[[#This Row],[nor existence]]&lt;&gt;"", INDEX(nor[Restriction],MATCH(Infra[[#This Row],[nor existence]],nor[Full path],0)),"")))</f>
        <v/>
      </c>
      <c r="U2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6" spans="1:21" ht="30" x14ac:dyDescent="0.25">
      <c r="A206"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infrastructure/nor:routes/nor:route/@exitRef</v>
      </c>
      <c r="B2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6" s="24" t="s">
        <v>227</v>
      </c>
      <c r="E206" s="17" t="s">
        <v>228</v>
      </c>
      <c r="F206" s="7" t="s">
        <v>241</v>
      </c>
      <c r="G206" s="9" t="s">
        <v>46</v>
      </c>
      <c r="H206" s="9" t="s">
        <v>23</v>
      </c>
      <c r="I206" s="33"/>
      <c r="J206" s="8" t="s">
        <v>242</v>
      </c>
      <c r="K206" s="29"/>
      <c r="L206" s="29"/>
      <c r="M206" s="29"/>
      <c r="N20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infrastructure/nor:routes/nor:route/@exitRef</v>
      </c>
      <c r="P206" s="7" t="str">
        <f>IF(Infra[[#This Row],[railml 2.4 existence]]=TRUE, INDEX(core[Constraints],MATCH(Infra[[#This Row],[Full path]],core[Full path],0)),
IF(Infra[[#This Row],[nor existence]]&lt;&gt;"",INDEX(nor[Constraints],MATCH(Infra[[#This Row],[nor existence]],nor[Full path],0)),""))</f>
        <v>mandatory</v>
      </c>
      <c r="Q2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6" s="7" t="str">
        <f>IF(ISBLANK(Infra[[#This Row],[Attribute]]),"",
IF(Infra[[#This Row],[railml 2.4 existence]]=TRUE, INDEX(core[Excel type],MATCH(Infra[[#This Row],[Full path]],core[Full path],0)),
IF(Infra[[#This Row],[nor existence]]&lt;&gt;"", INDEX(nor[Excel type],MATCH(Infra[[#This Row],[nor existence]],nor[Full path],0)),"")))</f>
        <v>[reference]</v>
      </c>
      <c r="S206" s="7" t="str">
        <f>IF(AND(NOT(ISBLANK(Infra[[#This Row],[Attribute]])),LEFT(Infra[[#This Row],[Value]],1)="[",OR(Infra[[#This Row],[railml 2.4 existence]]=TRUE,Infra[[#This Row],[nor existence]]=TRUE)),IF(Infra[[#This Row],[Value]]=Infra[[#This Row],[type]],"OK","Wrong type"),"")</f>
        <v/>
      </c>
      <c r="T206" s="7" t="str">
        <f>IF(ISBLANK(Infra[[#This Row],[Attribute]]),"",
IF(Infra[[#This Row],[railml 2.4 existence]]=TRUE, INDEX(core[Restriction],MATCH(Infra[[#This Row],[Full path]],core[Full path],0)),
IF(Infra[[#This Row],[nor existence]]&lt;&gt;"", INDEX(nor[Restriction],MATCH(Infra[[#This Row],[nor existence]],nor[Full path],0)),"")))</f>
        <v/>
      </c>
      <c r="U2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7" spans="1:21" x14ac:dyDescent="0.25">
      <c r="A207"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infrastructure/nor:routes/nor:route/@id</v>
      </c>
      <c r="B2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7" s="23" t="s">
        <v>227</v>
      </c>
      <c r="E207" s="49" t="s">
        <v>228</v>
      </c>
      <c r="F207" s="7" t="s">
        <v>32</v>
      </c>
      <c r="G207" s="9" t="s">
        <v>25</v>
      </c>
      <c r="H207" s="9" t="s">
        <v>23</v>
      </c>
      <c r="I207" s="32"/>
      <c r="J207" s="8" t="s">
        <v>33</v>
      </c>
      <c r="K207" s="29"/>
      <c r="L207" s="29"/>
      <c r="M207" s="57"/>
      <c r="N20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infrastructure/nor:routes/nor:route/@id</v>
      </c>
      <c r="P207" s="7" t="str">
        <f>IF(Infra[[#This Row],[railml 2.4 existence]]=TRUE, INDEX(core[Constraints],MATCH(Infra[[#This Row],[Full path]],core[Full path],0)),
IF(Infra[[#This Row],[nor existence]]&lt;&gt;"",INDEX(nor[Constraints],MATCH(Infra[[#This Row],[nor existence]],nor[Full path],0)),""))</f>
        <v>mandatory</v>
      </c>
      <c r="Q2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7" s="9" t="str">
        <f>IF(ISBLANK(Infra[[#This Row],[Attribute]]),"",
IF(Infra[[#This Row],[railml 2.4 existence]]=TRUE, INDEX(core[Excel type],MATCH(Infra[[#This Row],[Full path]],core[Full path],0)),
IF(Infra[[#This Row],[nor existence]]&lt;&gt;"", INDEX(nor[Excel type],MATCH(Infra[[#This Row],[nor existence]],nor[Full path],0)),"")))</f>
        <v>[string]</v>
      </c>
      <c r="S207" s="7" t="str">
        <f>IF(AND(NOT(ISBLANK(Infra[[#This Row],[Attribute]])),LEFT(Infra[[#This Row],[Value]],1)="[",OR(Infra[[#This Row],[railml 2.4 existence]]=TRUE,Infra[[#This Row],[nor existence]]=TRUE)),IF(Infra[[#This Row],[Value]]=Infra[[#This Row],[type]],"OK","Wrong type"),"")</f>
        <v/>
      </c>
      <c r="T207" s="7" t="str">
        <f>IF(ISBLANK(Infra[[#This Row],[Attribute]]),"",
IF(Infra[[#This Row],[railml 2.4 existence]]=TRUE, INDEX(core[Restriction],MATCH(Infra[[#This Row],[Full path]],core[Full path],0)),
IF(Infra[[#This Row],[nor existence]]&lt;&gt;"", INDEX(nor[Restriction],MATCH(Infra[[#This Row],[nor existence]],nor[Full path],0)),"")))</f>
        <v/>
      </c>
      <c r="U2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8" spans="1:21" ht="30" x14ac:dyDescent="0.25">
      <c r="A208"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infrastructure/nor:routes/nor:route/@name</v>
      </c>
      <c r="B2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8" s="24" t="s">
        <v>227</v>
      </c>
      <c r="E208" s="17" t="s">
        <v>228</v>
      </c>
      <c r="F208" s="7" t="s">
        <v>34</v>
      </c>
      <c r="G208" s="9" t="s">
        <v>25</v>
      </c>
      <c r="H208" s="9" t="s">
        <v>29</v>
      </c>
      <c r="I208" s="33"/>
      <c r="J208" s="8" t="s">
        <v>243</v>
      </c>
      <c r="K208" s="29"/>
      <c r="L208" s="29"/>
      <c r="M208" s="29"/>
      <c r="N20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infrastructure/nor:routes/nor:route/@name</v>
      </c>
      <c r="P208" s="7" t="str">
        <f>IF(Infra[[#This Row],[railml 2.4 existence]]=TRUE, INDEX(core[Constraints],MATCH(Infra[[#This Row],[Full path]],core[Full path],0)),
IF(Infra[[#This Row],[nor existence]]&lt;&gt;"",INDEX(nor[Constraints],MATCH(Infra[[#This Row],[nor existence]],nor[Full path],0)),""))</f>
        <v>optional</v>
      </c>
      <c r="Q2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8" s="7" t="str">
        <f>IF(ISBLANK(Infra[[#This Row],[Attribute]]),"",
IF(Infra[[#This Row],[railml 2.4 existence]]=TRUE, INDEX(core[Excel type],MATCH(Infra[[#This Row],[Full path]],core[Full path],0)),
IF(Infra[[#This Row],[nor existence]]&lt;&gt;"", INDEX(nor[Excel type],MATCH(Infra[[#This Row],[nor existence]],nor[Full path],0)),"")))</f>
        <v>[string]</v>
      </c>
      <c r="S208" s="7" t="str">
        <f>IF(AND(NOT(ISBLANK(Infra[[#This Row],[Attribute]])),LEFT(Infra[[#This Row],[Value]],1)="[",OR(Infra[[#This Row],[railml 2.4 existence]]=TRUE,Infra[[#This Row],[nor existence]]=TRUE)),IF(Infra[[#This Row],[Value]]=Infra[[#This Row],[type]],"OK","Wrong type"),"")</f>
        <v/>
      </c>
      <c r="T208" s="7" t="str">
        <f>IF(ISBLANK(Infra[[#This Row],[Attribute]]),"",
IF(Infra[[#This Row],[railml 2.4 existence]]=TRUE, INDEX(core[Restriction],MATCH(Infra[[#This Row],[Full path]],core[Full path],0)),
IF(Infra[[#This Row],[nor existence]]&lt;&gt;"", INDEX(nor[Restriction],MATCH(Infra[[#This Row],[nor existence]],nor[Full path],0)),"")))</f>
        <v/>
      </c>
      <c r="U2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09" spans="1:21" s="26" customFormat="1" ht="30" x14ac:dyDescent="0.25">
      <c r="A209"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infrastructure/nor:routes/nor:route/@nor:change</v>
      </c>
      <c r="B2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09" s="23" t="s">
        <v>227</v>
      </c>
      <c r="E209" s="49" t="s">
        <v>228</v>
      </c>
      <c r="F209" s="7" t="s">
        <v>36</v>
      </c>
      <c r="G209" s="9" t="s">
        <v>37</v>
      </c>
      <c r="H209" s="9" t="s">
        <v>29</v>
      </c>
      <c r="I209" s="32"/>
      <c r="J209" s="8" t="s">
        <v>38</v>
      </c>
      <c r="K209" s="29"/>
      <c r="L209" s="29"/>
      <c r="M209" s="57"/>
      <c r="N20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09" s="7" t="str">
        <f>IF(Infra[[#This Row],[railml 2.4 existence]]=TRUE, INDEX(core[Constraints],MATCH(Infra[[#This Row],[Full path]],core[Full path],0)),
IF(Infra[[#This Row],[nor existence]]&lt;&gt;"",INDEX(nor[Constraints],MATCH(Infra[[#This Row],[nor existence]],nor[Full path],0)),""))</f>
        <v>optional</v>
      </c>
      <c r="Q2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09" s="9" t="str">
        <f>IF(ISBLANK(Infra[[#This Row],[Attribute]]),"",
IF(Infra[[#This Row],[railml 2.4 existence]]=TRUE, INDEX(core[Excel type],MATCH(Infra[[#This Row],[Full path]],core[Full path],0)),
IF(Infra[[#This Row],[nor existence]]&lt;&gt;"", INDEX(nor[Excel type],MATCH(Infra[[#This Row],[nor existence]],nor[Full path],0)),"")))</f>
        <v>[enum]</v>
      </c>
      <c r="S209" s="7" t="str">
        <f>IF(AND(NOT(ISBLANK(Infra[[#This Row],[Attribute]])),LEFT(Infra[[#This Row],[Value]],1)="[",OR(Infra[[#This Row],[railml 2.4 existence]]=TRUE,Infra[[#This Row],[nor existence]]=TRUE)),IF(Infra[[#This Row],[Value]]=Infra[[#This Row],[type]],"OK","Wrong type"),"")</f>
        <v/>
      </c>
      <c r="T209" s="7" t="str">
        <f>IF(ISBLANK(Infra[[#This Row],[Attribute]]),"",
IF(Infra[[#This Row],[railml 2.4 existence]]=TRUE, INDEX(core[Restriction],MATCH(Infra[[#This Row],[Full path]],core[Full path],0)),
IF(Infra[[#This Row],[nor existence]]&lt;&gt;"", INDEX(nor[Restriction],MATCH(Infra[[#This Row],[nor existence]],nor[Full path],0)),"")))</f>
        <v>"new", "modified", "removed"</v>
      </c>
      <c r="U2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0" spans="1:21" ht="30" x14ac:dyDescent="0.25">
      <c r="A210"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infrastructure/nor:routes/nor:route/@nor:change</v>
      </c>
      <c r="B2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0" s="23" t="s">
        <v>227</v>
      </c>
      <c r="E210" s="49" t="s">
        <v>228</v>
      </c>
      <c r="F210" s="7" t="s">
        <v>36</v>
      </c>
      <c r="G210" s="9" t="s">
        <v>39</v>
      </c>
      <c r="H210" s="9"/>
      <c r="I210" s="32"/>
      <c r="J210" s="8" t="s">
        <v>40</v>
      </c>
      <c r="K210" s="29"/>
      <c r="L210" s="29"/>
      <c r="M210" s="57"/>
      <c r="N21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10" s="7" t="str">
        <f>IF(Infra[[#This Row],[railml 2.4 existence]]=TRUE, INDEX(core[Constraints],MATCH(Infra[[#This Row],[Full path]],core[Full path],0)),
IF(Infra[[#This Row],[nor existence]]&lt;&gt;"",INDEX(nor[Constraints],MATCH(Infra[[#This Row],[nor existence]],nor[Full path],0)),""))</f>
        <v>optional</v>
      </c>
      <c r="Q2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10" s="9" t="str">
        <f>IF(ISBLANK(Infra[[#This Row],[Attribute]]),"",
IF(Infra[[#This Row],[railml 2.4 existence]]=TRUE, INDEX(core[Excel type],MATCH(Infra[[#This Row],[Full path]],core[Full path],0)),
IF(Infra[[#This Row],[nor existence]]&lt;&gt;"", INDEX(nor[Excel type],MATCH(Infra[[#This Row],[nor existence]],nor[Full path],0)),"")))</f>
        <v>[enum]</v>
      </c>
      <c r="S210" s="7" t="str">
        <f>IF(AND(NOT(ISBLANK(Infra[[#This Row],[Attribute]])),LEFT(Infra[[#This Row],[Value]],1)="[",OR(Infra[[#This Row],[railml 2.4 existence]]=TRUE,Infra[[#This Row],[nor existence]]=TRUE)),IF(Infra[[#This Row],[Value]]=Infra[[#This Row],[type]],"OK","Wrong type"),"")</f>
        <v/>
      </c>
      <c r="T210" s="7" t="str">
        <f>IF(ISBLANK(Infra[[#This Row],[Attribute]]),"",
IF(Infra[[#This Row],[railml 2.4 existence]]=TRUE, INDEX(core[Restriction],MATCH(Infra[[#This Row],[Full path]],core[Full path],0)),
IF(Infra[[#This Row],[nor existence]]&lt;&gt;"", INDEX(nor[Restriction],MATCH(Infra[[#This Row],[nor existence]],nor[Full path],0)),"")))</f>
        <v>"new", "modified", "removed"</v>
      </c>
      <c r="U2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1" spans="1:21" ht="30" x14ac:dyDescent="0.25">
      <c r="A211"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infrastructure/nor:routes/nor:route/@nor:change</v>
      </c>
      <c r="B2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1" s="23" t="s">
        <v>227</v>
      </c>
      <c r="E211" s="49" t="s">
        <v>228</v>
      </c>
      <c r="F211" s="7" t="s">
        <v>36</v>
      </c>
      <c r="G211" s="9" t="s">
        <v>41</v>
      </c>
      <c r="H211" s="9"/>
      <c r="I211" s="32"/>
      <c r="J211" s="8" t="s">
        <v>42</v>
      </c>
      <c r="K211" s="29"/>
      <c r="L211" s="29"/>
      <c r="M211" s="57"/>
      <c r="N21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11" s="7" t="str">
        <f>IF(Infra[[#This Row],[railml 2.4 existence]]=TRUE, INDEX(core[Constraints],MATCH(Infra[[#This Row],[Full path]],core[Full path],0)),
IF(Infra[[#This Row],[nor existence]]&lt;&gt;"",INDEX(nor[Constraints],MATCH(Infra[[#This Row],[nor existence]],nor[Full path],0)),""))</f>
        <v>optional</v>
      </c>
      <c r="Q2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11" s="9" t="str">
        <f>IF(ISBLANK(Infra[[#This Row],[Attribute]]),"",
IF(Infra[[#This Row],[railml 2.4 existence]]=TRUE, INDEX(core[Excel type],MATCH(Infra[[#This Row],[Full path]],core[Full path],0)),
IF(Infra[[#This Row],[nor existence]]&lt;&gt;"", INDEX(nor[Excel type],MATCH(Infra[[#This Row],[nor existence]],nor[Full path],0)),"")))</f>
        <v>[enum]</v>
      </c>
      <c r="S211" s="7" t="str">
        <f>IF(AND(NOT(ISBLANK(Infra[[#This Row],[Attribute]])),LEFT(Infra[[#This Row],[Value]],1)="[",OR(Infra[[#This Row],[railml 2.4 existence]]=TRUE,Infra[[#This Row],[nor existence]]=TRUE)),IF(Infra[[#This Row],[Value]]=Infra[[#This Row],[type]],"OK","Wrong type"),"")</f>
        <v/>
      </c>
      <c r="T211" s="7" t="str">
        <f>IF(ISBLANK(Infra[[#This Row],[Attribute]]),"",
IF(Infra[[#This Row],[railml 2.4 existence]]=TRUE, INDEX(core[Restriction],MATCH(Infra[[#This Row],[Full path]],core[Full path],0)),
IF(Infra[[#This Row],[nor existence]]&lt;&gt;"", INDEX(nor[Restriction],MATCH(Infra[[#This Row],[nor existence]],nor[Full path],0)),"")))</f>
        <v>"new", "modified", "removed"</v>
      </c>
      <c r="U2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2" spans="1:21" x14ac:dyDescent="0.25">
      <c r="A212"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infrastructure/nor:routes/nor:route/@nor:change</v>
      </c>
      <c r="B2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2" s="23" t="s">
        <v>227</v>
      </c>
      <c r="E212" s="49" t="s">
        <v>228</v>
      </c>
      <c r="F212" s="7" t="s">
        <v>36</v>
      </c>
      <c r="G212" s="9" t="s">
        <v>43</v>
      </c>
      <c r="H212" s="9"/>
      <c r="I212" s="32"/>
      <c r="J212" s="8" t="s">
        <v>44</v>
      </c>
      <c r="K212" s="29"/>
      <c r="L212" s="29"/>
      <c r="M212" s="57"/>
      <c r="N21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12" s="7" t="str">
        <f>IF(Infra[[#This Row],[railml 2.4 existence]]=TRUE, INDEX(core[Constraints],MATCH(Infra[[#This Row],[Full path]],core[Full path],0)),
IF(Infra[[#This Row],[nor existence]]&lt;&gt;"",INDEX(nor[Constraints],MATCH(Infra[[#This Row],[nor existence]],nor[Full path],0)),""))</f>
        <v>optional</v>
      </c>
      <c r="Q2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12" s="9" t="str">
        <f>IF(ISBLANK(Infra[[#This Row],[Attribute]]),"",
IF(Infra[[#This Row],[railml 2.4 existence]]=TRUE, INDEX(core[Excel type],MATCH(Infra[[#This Row],[Full path]],core[Full path],0)),
IF(Infra[[#This Row],[nor existence]]&lt;&gt;"", INDEX(nor[Excel type],MATCH(Infra[[#This Row],[nor existence]],nor[Full path],0)),"")))</f>
        <v>[enum]</v>
      </c>
      <c r="S212" s="7" t="str">
        <f>IF(AND(NOT(ISBLANK(Infra[[#This Row],[Attribute]])),LEFT(Infra[[#This Row],[Value]],1)="[",OR(Infra[[#This Row],[railml 2.4 existence]]=TRUE,Infra[[#This Row],[nor existence]]=TRUE)),IF(Infra[[#This Row],[Value]]=Infra[[#This Row],[type]],"OK","Wrong type"),"")</f>
        <v/>
      </c>
      <c r="T212" s="7" t="str">
        <f>IF(ISBLANK(Infra[[#This Row],[Attribute]]),"",
IF(Infra[[#This Row],[railml 2.4 existence]]=TRUE, INDEX(core[Restriction],MATCH(Infra[[#This Row],[Full path]],core[Full path],0)),
IF(Infra[[#This Row],[nor existence]]&lt;&gt;"", INDEX(nor[Restriction],MATCH(Infra[[#This Row],[nor existence]],nor[Full path],0)),"")))</f>
        <v>"new", "modified", "removed"</v>
      </c>
      <c r="U2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3" spans="1:21" x14ac:dyDescent="0.25">
      <c r="A213"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infrastructure/nor:routes/nor:route/@nor:ruleRef</v>
      </c>
      <c r="B2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3" s="23" t="s">
        <v>227</v>
      </c>
      <c r="E213" s="49" t="s">
        <v>228</v>
      </c>
      <c r="F213" s="7" t="s">
        <v>45</v>
      </c>
      <c r="G213" s="9" t="s">
        <v>46</v>
      </c>
      <c r="H213" s="9" t="s">
        <v>29</v>
      </c>
      <c r="I213" s="33"/>
      <c r="J213" s="8" t="s">
        <v>47</v>
      </c>
      <c r="K213" s="29"/>
      <c r="L213" s="29"/>
      <c r="M213" s="57"/>
      <c r="N21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213" s="7" t="str">
        <f>IF(Infra[[#This Row],[railml 2.4 existence]]=TRUE, INDEX(core[Constraints],MATCH(Infra[[#This Row],[Full path]],core[Full path],0)),
IF(Infra[[#This Row],[nor existence]]&lt;&gt;"",INDEX(nor[Constraints],MATCH(Infra[[#This Row],[nor existence]],nor[Full path],0)),""))</f>
        <v>optional</v>
      </c>
      <c r="Q2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13" s="9" t="str">
        <f>IF(ISBLANK(Infra[[#This Row],[Attribute]]),"",
IF(Infra[[#This Row],[railml 2.4 existence]]=TRUE, INDEX(core[Excel type],MATCH(Infra[[#This Row],[Full path]],core[Full path],0)),
IF(Infra[[#This Row],[nor existence]]&lt;&gt;"", INDEX(nor[Excel type],MATCH(Infra[[#This Row],[nor existence]],nor[Full path],0)),"")))</f>
        <v>[reference]</v>
      </c>
      <c r="S213" s="7" t="str">
        <f>IF(AND(NOT(ISBLANK(Infra[[#This Row],[Attribute]])),LEFT(Infra[[#This Row],[Value]],1)="[",OR(Infra[[#This Row],[railml 2.4 existence]]=TRUE,Infra[[#This Row],[nor existence]]=TRUE)),IF(Infra[[#This Row],[Value]]=Infra[[#This Row],[type]],"OK","Wrong type"),"")</f>
        <v/>
      </c>
      <c r="T213" s="7" t="str">
        <f>IF(ISBLANK(Infra[[#This Row],[Attribute]]),"",
IF(Infra[[#This Row],[railml 2.4 existence]]=TRUE, INDEX(core[Restriction],MATCH(Infra[[#This Row],[Full path]],core[Full path],0)),
IF(Infra[[#This Row],[nor existence]]&lt;&gt;"", INDEX(nor[Restriction],MATCH(Infra[[#This Row],[nor existence]],nor[Full path],0)),"")))</f>
        <v/>
      </c>
      <c r="U2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4" spans="1:21" ht="60" x14ac:dyDescent="0.25">
      <c r="A214"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infrastructure/nor:routes/nor:route/@overlapEndRef</v>
      </c>
      <c r="B2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4" s="24" t="s">
        <v>227</v>
      </c>
      <c r="E214" s="17" t="s">
        <v>228</v>
      </c>
      <c r="F214" s="7" t="s">
        <v>244</v>
      </c>
      <c r="G214" s="9" t="s">
        <v>46</v>
      </c>
      <c r="H214" s="9" t="s">
        <v>29</v>
      </c>
      <c r="I214" s="33"/>
      <c r="J214" s="8" t="s">
        <v>245</v>
      </c>
      <c r="K214" s="54"/>
      <c r="L214" s="54"/>
      <c r="M214" s="54"/>
      <c r="N21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infrastructure/nor:routes/nor:route/@overlapEndRef</v>
      </c>
      <c r="P214" s="7" t="str">
        <f>IF(Infra[[#This Row],[railml 2.4 existence]]=TRUE, INDEX(core[Constraints],MATCH(Infra[[#This Row],[Full path]],core[Full path],0)),
IF(Infra[[#This Row],[nor existence]]&lt;&gt;"",INDEX(nor[Constraints],MATCH(Infra[[#This Row],[nor existence]],nor[Full path],0)),""))</f>
        <v>optional</v>
      </c>
      <c r="Q2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14" s="7" t="str">
        <f>IF(ISBLANK(Infra[[#This Row],[Attribute]]),"",
IF(Infra[[#This Row],[railml 2.4 existence]]=TRUE, INDEX(core[Excel type],MATCH(Infra[[#This Row],[Full path]],core[Full path],0)),
IF(Infra[[#This Row],[nor existence]]&lt;&gt;"", INDEX(nor[Excel type],MATCH(Infra[[#This Row],[nor existence]],nor[Full path],0)),"")))</f>
        <v>[reference]</v>
      </c>
      <c r="S214" s="7" t="str">
        <f>IF(AND(NOT(ISBLANK(Infra[[#This Row],[Attribute]])),LEFT(Infra[[#This Row],[Value]],1)="[",OR(Infra[[#This Row],[railml 2.4 existence]]=TRUE,Infra[[#This Row],[nor existence]]=TRUE)),IF(Infra[[#This Row],[Value]]=Infra[[#This Row],[type]],"OK","Wrong type"),"")</f>
        <v/>
      </c>
      <c r="T214" s="7" t="str">
        <f>IF(ISBLANK(Infra[[#This Row],[Attribute]]),"",
IF(Infra[[#This Row],[railml 2.4 existence]]=TRUE, INDEX(core[Restriction],MATCH(Infra[[#This Row],[Full path]],core[Full path],0)),
IF(Infra[[#This Row],[nor existence]]&lt;&gt;"", INDEX(nor[Restriction],MATCH(Infra[[#This Row],[nor existence]],nor[Full path],0)),"")))</f>
        <v/>
      </c>
      <c r="U2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5" spans="1:21" ht="45" x14ac:dyDescent="0.25">
      <c r="A215"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infrastructure/nor:routes/nor:route/@overlapValidityTime</v>
      </c>
      <c r="B2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5" s="24" t="s">
        <v>227</v>
      </c>
      <c r="E215" s="17" t="s">
        <v>228</v>
      </c>
      <c r="F215" s="7" t="s">
        <v>246</v>
      </c>
      <c r="G215" s="9" t="s">
        <v>98</v>
      </c>
      <c r="H215" s="9" t="s">
        <v>29</v>
      </c>
      <c r="I215" s="33"/>
      <c r="J215" s="8" t="s">
        <v>247</v>
      </c>
      <c r="K215" s="29" t="s">
        <v>248</v>
      </c>
      <c r="L215" s="29"/>
      <c r="M215" s="29"/>
      <c r="N21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infrastructure/nor:routes/nor:route/@overlapValidityTime</v>
      </c>
      <c r="P215" s="7" t="str">
        <f>IF(Infra[[#This Row],[railml 2.4 existence]]=TRUE, INDEX(core[Constraints],MATCH(Infra[[#This Row],[Full path]],core[Full path],0)),
IF(Infra[[#This Row],[nor existence]]&lt;&gt;"",INDEX(nor[Constraints],MATCH(Infra[[#This Row],[nor existence]],nor[Full path],0)),""))</f>
        <v>optional</v>
      </c>
      <c r="Q2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15" s="7" t="str">
        <f>IF(ISBLANK(Infra[[#This Row],[Attribute]]),"",
IF(Infra[[#This Row],[railml 2.4 existence]]=TRUE, INDEX(core[Excel type],MATCH(Infra[[#This Row],[Full path]],core[Full path],0)),
IF(Infra[[#This Row],[nor existence]]&lt;&gt;"", INDEX(nor[Excel type],MATCH(Infra[[#This Row],[nor existence]],nor[Full path],0)),"")))</f>
        <v>[duration]</v>
      </c>
      <c r="S215" s="7" t="str">
        <f>IF(AND(NOT(ISBLANK(Infra[[#This Row],[Attribute]])),LEFT(Infra[[#This Row],[Value]],1)="[",OR(Infra[[#This Row],[railml 2.4 existence]]=TRUE,Infra[[#This Row],[nor existence]]=TRUE)),IF(Infra[[#This Row],[Value]]=Infra[[#This Row],[type]],"OK","Wrong type"),"")</f>
        <v/>
      </c>
      <c r="T215" s="7" t="str">
        <f>IF(ISBLANK(Infra[[#This Row],[Attribute]]),"",
IF(Infra[[#This Row],[railml 2.4 existence]]=TRUE, INDEX(core[Restriction],MATCH(Infra[[#This Row],[Full path]],core[Full path],0)),
IF(Infra[[#This Row],[nor existence]]&lt;&gt;"", INDEX(nor[Restriction],MATCH(Infra[[#This Row],[nor existence]],nor[Full path],0)),"")))</f>
        <v/>
      </c>
      <c r="U2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6" spans="1:21" ht="30" x14ac:dyDescent="0.25">
      <c r="A216"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infrastructure/nor:routes/nor:route/@proceedSpeed</v>
      </c>
      <c r="B2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6" s="24" t="s">
        <v>227</v>
      </c>
      <c r="E216" s="17" t="s">
        <v>228</v>
      </c>
      <c r="F216" s="7" t="s">
        <v>249</v>
      </c>
      <c r="G216" s="7" t="str">
        <f>IF(ISBLANK(Infra[[#This Row],[Attribute]]),"",
IF(Infra[[#This Row],[railml 2.4 existence]]=TRUE, INDEX(core[Excel type],MATCH(Infra[[#This Row],[Full path]],core[Full path],0)),
IF(Infra[[#This Row],[nor existence]]=TRUE, INDEX(nor[Excel type],MATCH(Infra[[#This Row],[Full path]],nor[Full path],0)),"")))</f>
        <v/>
      </c>
      <c r="H216" s="9" t="s">
        <v>29</v>
      </c>
      <c r="I216" s="33"/>
      <c r="J216" s="8" t="s">
        <v>250</v>
      </c>
      <c r="K216" s="29" t="s">
        <v>251</v>
      </c>
      <c r="L216" s="29"/>
      <c r="M216" s="29"/>
      <c r="N21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infrastructure/nor:routes/nor:route/@proceedSpeed</v>
      </c>
      <c r="P216" s="7" t="str">
        <f>IF(Infra[[#This Row],[railml 2.4 existence]]=TRUE, INDEX(core[Constraints],MATCH(Infra[[#This Row],[Full path]],core[Full path],0)),
IF(Infra[[#This Row],[nor existence]]&lt;&gt;"",INDEX(nor[Constraints],MATCH(Infra[[#This Row],[nor existence]],nor[Full path],0)),""))</f>
        <v>optional</v>
      </c>
      <c r="Q2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16" s="7" t="str">
        <f>IF(ISBLANK(Infra[[#This Row],[Attribute]]),"",
IF(Infra[[#This Row],[railml 2.4 existence]]=TRUE, INDEX(core[Excel type],MATCH(Infra[[#This Row],[Full path]],core[Full path],0)),
IF(Infra[[#This Row],[nor existence]]&lt;&gt;"", INDEX(nor[Excel type],MATCH(Infra[[#This Row],[nor existence]],nor[Full path],0)),"")))</f>
        <v>[decimal]</v>
      </c>
      <c r="S216" s="7" t="str">
        <f>IF(AND(NOT(ISBLANK(Infra[[#This Row],[Attribute]])),LEFT(Infra[[#This Row],[Value]],1)="[",OR(Infra[[#This Row],[railml 2.4 existence]]=TRUE,Infra[[#This Row],[nor existence]]=TRUE)),IF(Infra[[#This Row],[Value]]=Infra[[#This Row],[type]],"OK","Wrong type"),"")</f>
        <v/>
      </c>
      <c r="T216" s="7" t="str">
        <f>IF(ISBLANK(Infra[[#This Row],[Attribute]]),"",
IF(Infra[[#This Row],[railml 2.4 existence]]=TRUE, INDEX(core[Restriction],MATCH(Infra[[#This Row],[Full path]],core[Full path],0)),
IF(Infra[[#This Row],[nor existence]]&lt;&gt;"", INDEX(nor[Restriction],MATCH(Infra[[#This Row],[nor existence]],nor[Full path],0)),"")))</f>
        <v>xs:fractionDigits=1, xs:minInclusive=0, xs:totalDigits=5</v>
      </c>
      <c r="U2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7" spans="1:21" ht="45" x14ac:dyDescent="0.25">
      <c r="A217"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infrastructure/nor:routes/nor:route/@releaseSpeed</v>
      </c>
      <c r="B2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7" s="24" t="s">
        <v>227</v>
      </c>
      <c r="E217" s="17" t="s">
        <v>228</v>
      </c>
      <c r="F217" s="7" t="s">
        <v>252</v>
      </c>
      <c r="G217" s="7" t="str">
        <f>IF(ISBLANK(Infra[[#This Row],[Attribute]]),"",
IF(Infra[[#This Row],[railml 2.4 existence]]=TRUE, INDEX(core[Excel type],MATCH(Infra[[#This Row],[Full path]],core[Full path],0)),
IF(Infra[[#This Row],[nor existence]]=TRUE, INDEX(nor[Excel type],MATCH(Infra[[#This Row],[Full path]],nor[Full path],0)),"")))</f>
        <v/>
      </c>
      <c r="H217" s="9" t="s">
        <v>29</v>
      </c>
      <c r="I217" s="33"/>
      <c r="J217" s="8" t="s">
        <v>253</v>
      </c>
      <c r="K217" s="29" t="s">
        <v>254</v>
      </c>
      <c r="L217" s="29"/>
      <c r="M217" s="29"/>
      <c r="N2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infrastructure/nor:routes/nor:route/@releaseSpeed</v>
      </c>
      <c r="P217" s="7" t="str">
        <f>IF(Infra[[#This Row],[railml 2.4 existence]]=TRUE, INDEX(core[Constraints],MATCH(Infra[[#This Row],[Full path]],core[Full path],0)),
IF(Infra[[#This Row],[nor existence]]&lt;&gt;"",INDEX(nor[Constraints],MATCH(Infra[[#This Row],[nor existence]],nor[Full path],0)),""))</f>
        <v>optional</v>
      </c>
      <c r="Q2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17" s="7" t="str">
        <f>IF(ISBLANK(Infra[[#This Row],[Attribute]]),"",
IF(Infra[[#This Row],[railml 2.4 existence]]=TRUE, INDEX(core[Excel type],MATCH(Infra[[#This Row],[Full path]],core[Full path],0)),
IF(Infra[[#This Row],[nor existence]]&lt;&gt;"", INDEX(nor[Excel type],MATCH(Infra[[#This Row],[nor existence]],nor[Full path],0)),"")))</f>
        <v>[decimal]</v>
      </c>
      <c r="S217" s="7" t="str">
        <f>IF(AND(NOT(ISBLANK(Infra[[#This Row],[Attribute]])),LEFT(Infra[[#This Row],[Value]],1)="[",OR(Infra[[#This Row],[railml 2.4 existence]]=TRUE,Infra[[#This Row],[nor existence]]=TRUE)),IF(Infra[[#This Row],[Value]]=Infra[[#This Row],[type]],"OK","Wrong type"),"")</f>
        <v/>
      </c>
      <c r="T217" s="7" t="str">
        <f>IF(ISBLANK(Infra[[#This Row],[Attribute]]),"",
IF(Infra[[#This Row],[railml 2.4 existence]]=TRUE, INDEX(core[Restriction],MATCH(Infra[[#This Row],[Full path]],core[Full path],0)),
IF(Infra[[#This Row],[nor existence]]&lt;&gt;"", INDEX(nor[Restriction],MATCH(Infra[[#This Row],[nor existence]],nor[Full path],0)),"")))</f>
        <v>xs:fractionDigits=1, xs:minInclusive=0, xs:totalDigits=5</v>
      </c>
      <c r="U2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8" spans="1:21" ht="90" x14ac:dyDescent="0.25">
      <c r="A218"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infrastructure/nor:routes/nor:route/@releaseTriggerHead</v>
      </c>
      <c r="B2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8" s="24" t="s">
        <v>227</v>
      </c>
      <c r="E218" s="17" t="s">
        <v>228</v>
      </c>
      <c r="F218" s="7" t="s">
        <v>255</v>
      </c>
      <c r="G218" s="9" t="s">
        <v>125</v>
      </c>
      <c r="H218" s="9" t="s">
        <v>29</v>
      </c>
      <c r="I218" s="33"/>
      <c r="J218" s="8" t="s">
        <v>256</v>
      </c>
      <c r="K218" s="29" t="s">
        <v>257</v>
      </c>
      <c r="L218" s="54"/>
      <c r="M218" s="29"/>
      <c r="N2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infrastructure/nor:routes/nor:route/@releaseTriggerHead</v>
      </c>
      <c r="P218" s="7" t="str">
        <f>IF(Infra[[#This Row],[railml 2.4 existence]]=TRUE, INDEX(core[Constraints],MATCH(Infra[[#This Row],[Full path]],core[Full path],0)),
IF(Infra[[#This Row],[nor existence]]&lt;&gt;"",INDEX(nor[Constraints],MATCH(Infra[[#This Row],[nor existence]],nor[Full path],0)),""))</f>
        <v>optional</v>
      </c>
      <c r="Q2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18" s="7" t="str">
        <f>IF(ISBLANK(Infra[[#This Row],[Attribute]]),"",
IF(Infra[[#This Row],[railml 2.4 existence]]=TRUE, INDEX(core[Excel type],MATCH(Infra[[#This Row],[Full path]],core[Full path],0)),
IF(Infra[[#This Row],[nor existence]]&lt;&gt;"", INDEX(nor[Excel type],MATCH(Infra[[#This Row],[nor existence]],nor[Full path],0)),"")))</f>
        <v>[boolean]</v>
      </c>
      <c r="S218" s="7" t="str">
        <f>IF(AND(NOT(ISBLANK(Infra[[#This Row],[Attribute]])),LEFT(Infra[[#This Row],[Value]],1)="[",OR(Infra[[#This Row],[railml 2.4 existence]]=TRUE,Infra[[#This Row],[nor existence]]=TRUE)),IF(Infra[[#This Row],[Value]]=Infra[[#This Row],[type]],"OK","Wrong type"),"")</f>
        <v/>
      </c>
      <c r="T218" s="7" t="str">
        <f>IF(ISBLANK(Infra[[#This Row],[Attribute]]),"",
IF(Infra[[#This Row],[railml 2.4 existence]]=TRUE, INDEX(core[Restriction],MATCH(Infra[[#This Row],[Full path]],core[Full path],0)),
IF(Infra[[#This Row],[nor existence]]&lt;&gt;"", INDEX(nor[Restriction],MATCH(Infra[[#This Row],[nor existence]],nor[Full path],0)),"")))</f>
        <v/>
      </c>
      <c r="U2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19" spans="1:21" ht="45" x14ac:dyDescent="0.25">
      <c r="A219"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infrastructure/nor:routes/nor:route/@releaseTriggerRef</v>
      </c>
      <c r="B2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19" s="24" t="s">
        <v>227</v>
      </c>
      <c r="E219" s="17" t="s">
        <v>228</v>
      </c>
      <c r="F219" s="7" t="s">
        <v>258</v>
      </c>
      <c r="G219" s="9" t="s">
        <v>46</v>
      </c>
      <c r="H219" s="9" t="s">
        <v>29</v>
      </c>
      <c r="I219" s="33"/>
      <c r="J219" s="8" t="s">
        <v>259</v>
      </c>
      <c r="K219" s="29" t="s">
        <v>260</v>
      </c>
      <c r="L219" s="29"/>
      <c r="M219" s="29"/>
      <c r="N21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infrastructure/nor:routes/nor:route/@releaseTriggerRef</v>
      </c>
      <c r="P219" s="7" t="str">
        <f>IF(Infra[[#This Row],[railml 2.4 existence]]=TRUE, INDEX(core[Constraints],MATCH(Infra[[#This Row],[Full path]],core[Full path],0)),
IF(Infra[[#This Row],[nor existence]]&lt;&gt;"",INDEX(nor[Constraints],MATCH(Infra[[#This Row],[nor existence]],nor[Full path],0)),""))</f>
        <v>optional</v>
      </c>
      <c r="Q2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19" s="7" t="str">
        <f>IF(ISBLANK(Infra[[#This Row],[Attribute]]),"",
IF(Infra[[#This Row],[railml 2.4 existence]]=TRUE, INDEX(core[Excel type],MATCH(Infra[[#This Row],[Full path]],core[Full path],0)),
IF(Infra[[#This Row],[nor existence]]&lt;&gt;"", INDEX(nor[Excel type],MATCH(Infra[[#This Row],[nor existence]],nor[Full path],0)),"")))</f>
        <v>[reference]</v>
      </c>
      <c r="S219" s="7" t="str">
        <f>IF(AND(NOT(ISBLANK(Infra[[#This Row],[Attribute]])),LEFT(Infra[[#This Row],[Value]],1)="[",OR(Infra[[#This Row],[railml 2.4 existence]]=TRUE,Infra[[#This Row],[nor existence]]=TRUE)),IF(Infra[[#This Row],[Value]]=Infra[[#This Row],[type]],"OK","Wrong type"),"")</f>
        <v/>
      </c>
      <c r="T219" s="7" t="str">
        <f>IF(ISBLANK(Infra[[#This Row],[Attribute]]),"",
IF(Infra[[#This Row],[railml 2.4 existence]]=TRUE, INDEX(core[Restriction],MATCH(Infra[[#This Row],[Full path]],core[Full path],0)),
IF(Infra[[#This Row],[nor existence]]&lt;&gt;"", INDEX(nor[Restriction],MATCH(Infra[[#This Row],[nor existence]],nor[Full path],0)),"")))</f>
        <v/>
      </c>
      <c r="U2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0" spans="1:21" ht="60" x14ac:dyDescent="0.25">
      <c r="A220"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v>
      </c>
      <c r="B2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0" s="23" t="s">
        <v>261</v>
      </c>
      <c r="E220" s="17" t="s">
        <v>262</v>
      </c>
      <c r="F220" s="7"/>
      <c r="G220" s="7"/>
      <c r="H220" s="9" t="s">
        <v>29</v>
      </c>
      <c r="I220" s="32"/>
      <c r="J220" s="8" t="s">
        <v>263</v>
      </c>
      <c r="K220" s="29"/>
      <c r="L220" s="29"/>
      <c r="M220" s="29"/>
      <c r="N22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v>
      </c>
      <c r="P220" s="7" t="str">
        <f>IF(Infra[[#This Row],[railml 2.4 existence]]=TRUE, INDEX(core[Constraints],MATCH(Infra[[#This Row],[Full path]],core[Full path],0)),
IF(Infra[[#This Row],[nor existence]]&lt;&gt;"",INDEX(nor[Constraints],MATCH(Infra[[#This Row],[nor existence]],nor[Full path],0)),""))</f>
        <v>optional</v>
      </c>
      <c r="Q2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20" s="7" t="str">
        <f>IF(ISBLANK(Infra[[#This Row],[Attribute]]),"",
IF(Infra[[#This Row],[railml 2.4 existence]]=TRUE, INDEX(core[Excel type],MATCH(Infra[[#This Row],[Full path]],core[Full path],0)),
IF(Infra[[#This Row],[nor existence]]&lt;&gt;"", INDEX(nor[Excel type],MATCH(Infra[[#This Row],[nor existence]],nor[Full path],0)),"")))</f>
        <v/>
      </c>
      <c r="S220" s="7" t="str">
        <f>IF(AND(NOT(ISBLANK(Infra[[#This Row],[Attribute]])),LEFT(Infra[[#This Row],[Value]],1)="[",OR(Infra[[#This Row],[railml 2.4 existence]]=TRUE,Infra[[#This Row],[nor existence]]=TRUE)),IF(Infra[[#This Row],[Value]]=Infra[[#This Row],[type]],"OK","Wrong type"),"")</f>
        <v/>
      </c>
      <c r="T220" s="7" t="str">
        <f>IF(ISBLANK(Infra[[#This Row],[Attribute]]),"",
IF(Infra[[#This Row],[railml 2.4 existence]]=TRUE, INDEX(core[Restriction],MATCH(Infra[[#This Row],[Full path]],core[Full path],0)),
IF(Infra[[#This Row],[nor existence]]&lt;&gt;"", INDEX(nor[Restriction],MATCH(Infra[[#This Row],[nor existence]],nor[Full path],0)),"")))</f>
        <v/>
      </c>
      <c r="U2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1" spans="1:21" ht="45" x14ac:dyDescent="0.25">
      <c r="A221"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infrastructure/nor:routes/nor:route/nor:overlapSwitchAndPosition/@flankProtection</v>
      </c>
      <c r="B2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1" s="23" t="s">
        <v>261</v>
      </c>
      <c r="E221" s="17" t="s">
        <v>262</v>
      </c>
      <c r="F221" s="7" t="s">
        <v>264</v>
      </c>
      <c r="G221" s="9" t="s">
        <v>125</v>
      </c>
      <c r="H221" s="9" t="s">
        <v>29</v>
      </c>
      <c r="I221" s="33"/>
      <c r="J221" s="8" t="s">
        <v>265</v>
      </c>
      <c r="K221" s="29"/>
      <c r="L221" s="29"/>
      <c r="M221" s="29"/>
      <c r="N22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infrastructure/nor:routes/nor:route/nor:overlapSwitchAndPosition/@flankProtection</v>
      </c>
      <c r="P221" s="7" t="str">
        <f>IF(Infra[[#This Row],[railml 2.4 existence]]=TRUE, INDEX(core[Constraints],MATCH(Infra[[#This Row],[Full path]],core[Full path],0)),
IF(Infra[[#This Row],[nor existence]]&lt;&gt;"",INDEX(nor[Constraints],MATCH(Infra[[#This Row],[nor existence]],nor[Full path],0)),""))</f>
        <v>optional</v>
      </c>
      <c r="Q2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21" s="7" t="str">
        <f>IF(ISBLANK(Infra[[#This Row],[Attribute]]),"",
IF(Infra[[#This Row],[railml 2.4 existence]]=TRUE, INDEX(core[Excel type],MATCH(Infra[[#This Row],[Full path]],core[Full path],0)),
IF(Infra[[#This Row],[nor existence]]&lt;&gt;"", INDEX(nor[Excel type],MATCH(Infra[[#This Row],[nor existence]],nor[Full path],0)),"")))</f>
        <v>[boolean]</v>
      </c>
      <c r="S221" s="7" t="str">
        <f>IF(AND(NOT(ISBLANK(Infra[[#This Row],[Attribute]])),LEFT(Infra[[#This Row],[Value]],1)="[",OR(Infra[[#This Row],[railml 2.4 existence]]=TRUE,Infra[[#This Row],[nor existence]]=TRUE)),IF(Infra[[#This Row],[Value]]=Infra[[#This Row],[type]],"OK","Wrong type"),"")</f>
        <v/>
      </c>
      <c r="T221" s="7" t="str">
        <f>IF(ISBLANK(Infra[[#This Row],[Attribute]]),"",
IF(Infra[[#This Row],[railml 2.4 existence]]=TRUE, INDEX(core[Restriction],MATCH(Infra[[#This Row],[Full path]],core[Full path],0)),
IF(Infra[[#This Row],[nor existence]]&lt;&gt;"", INDEX(nor[Restriction],MATCH(Infra[[#This Row],[nor existence]],nor[Full path],0)),"")))</f>
        <v/>
      </c>
      <c r="U2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2" spans="1:21" ht="45" x14ac:dyDescent="0.25">
      <c r="A222"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infrastructure/nor:routes/nor:route/nor:overlapSwitchAndPosition/@switchPosition</v>
      </c>
      <c r="B2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2" s="23" t="s">
        <v>261</v>
      </c>
      <c r="E222" s="17" t="s">
        <v>262</v>
      </c>
      <c r="F222" s="7" t="s">
        <v>266</v>
      </c>
      <c r="G222" s="7" t="s">
        <v>37</v>
      </c>
      <c r="H222" s="13" t="s">
        <v>23</v>
      </c>
      <c r="I222" s="32"/>
      <c r="J222" s="8" t="s">
        <v>267</v>
      </c>
      <c r="K222" s="29" t="s">
        <v>268</v>
      </c>
      <c r="L222" s="29"/>
      <c r="M222" s="29"/>
      <c r="N22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infrastructure/nor:routes/nor:route/nor:overlapSwitchAndPosition/@switchPosition</v>
      </c>
      <c r="P222" s="7" t="str">
        <f>IF(Infra[[#This Row],[railml 2.4 existence]]=TRUE, INDEX(core[Constraints],MATCH(Infra[[#This Row],[Full path]],core[Full path],0)),
IF(Infra[[#This Row],[nor existence]]&lt;&gt;"",INDEX(nor[Constraints],MATCH(Infra[[#This Row],[nor existence]],nor[Full path],0)),""))</f>
        <v>mandatory</v>
      </c>
      <c r="Q2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22" s="7" t="str">
        <f>IF(ISBLANK(Infra[[#This Row],[Attribute]]),"",
IF(Infra[[#This Row],[railml 2.4 existence]]=TRUE, INDEX(core[Excel type],MATCH(Infra[[#This Row],[Full path]],core[Full path],0)),
IF(Infra[[#This Row],[nor existence]]&lt;&gt;"", INDEX(nor[Excel type],MATCH(Infra[[#This Row],[nor existence]],nor[Full path],0)),"")))</f>
        <v>[enum]</v>
      </c>
      <c r="S222" s="7" t="str">
        <f>IF(AND(NOT(ISBLANK(Infra[[#This Row],[Attribute]])),LEFT(Infra[[#This Row],[Value]],1)="[",OR(Infra[[#This Row],[railml 2.4 existence]]=TRUE,Infra[[#This Row],[nor existence]]=TRUE)),IF(Infra[[#This Row],[Value]]=Infra[[#This Row],[type]],"OK","Wrong type"),"")</f>
        <v/>
      </c>
      <c r="T222" s="7" t="str">
        <f>IF(ISBLANK(Infra[[#This Row],[Attribute]]),"",
IF(Infra[[#This Row],[railml 2.4 existence]]=TRUE, INDEX(core[Restriction],MATCH(Infra[[#This Row],[Full path]],core[Full path],0)),
IF(Infra[[#This Row],[nor existence]]&lt;&gt;"", INDEX(nor[Restriction],MATCH(Infra[[#This Row],[nor existence]],nor[Full path],0)),"")))</f>
        <v>"straight", "left", "right", "other:*"</v>
      </c>
      <c r="U2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3" spans="1:21" x14ac:dyDescent="0.25">
      <c r="A223"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infrastructure/nor:routes/nor:route/nor:overlapSwitchAndPosition/@switchPosition</v>
      </c>
      <c r="B2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3" s="23" t="s">
        <v>261</v>
      </c>
      <c r="E223" s="17" t="s">
        <v>262</v>
      </c>
      <c r="F223" s="7" t="s">
        <v>266</v>
      </c>
      <c r="G223" s="9" t="s">
        <v>269</v>
      </c>
      <c r="H223" s="13"/>
      <c r="I223" s="32"/>
      <c r="J223" s="8"/>
      <c r="K223" s="29"/>
      <c r="L223" s="29"/>
      <c r="M223" s="29"/>
      <c r="N22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infrastructure/nor:routes/nor:route/nor:overlapSwitchAndPosition/@switchPosition</v>
      </c>
      <c r="P223" s="7" t="str">
        <f>IF(Infra[[#This Row],[railml 2.4 existence]]=TRUE, INDEX(core[Constraints],MATCH(Infra[[#This Row],[Full path]],core[Full path],0)),
IF(Infra[[#This Row],[nor existence]]&lt;&gt;"",INDEX(nor[Constraints],MATCH(Infra[[#This Row],[nor existence]],nor[Full path],0)),""))</f>
        <v>mandatory</v>
      </c>
      <c r="Q2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23" s="7" t="str">
        <f>IF(ISBLANK(Infra[[#This Row],[Attribute]]),"",
IF(Infra[[#This Row],[railml 2.4 existence]]=TRUE, INDEX(core[Excel type],MATCH(Infra[[#This Row],[Full path]],core[Full path],0)),
IF(Infra[[#This Row],[nor existence]]&lt;&gt;"", INDEX(nor[Excel type],MATCH(Infra[[#This Row],[nor existence]],nor[Full path],0)),"")))</f>
        <v>[enum]</v>
      </c>
      <c r="S223" s="7" t="str">
        <f>IF(AND(NOT(ISBLANK(Infra[[#This Row],[Attribute]])),LEFT(Infra[[#This Row],[Value]],1)="[",OR(Infra[[#This Row],[railml 2.4 existence]]=TRUE,Infra[[#This Row],[nor existence]]=TRUE)),IF(Infra[[#This Row],[Value]]=Infra[[#This Row],[type]],"OK","Wrong type"),"")</f>
        <v/>
      </c>
      <c r="T223" s="29" t="str">
        <f>IF(ISBLANK(Infra[[#This Row],[Attribute]]),"",
IF(Infra[[#This Row],[railml 2.4 existence]]=TRUE, INDEX(core[Restriction],MATCH(Infra[[#This Row],[Full path]],core[Full path],0)),
IF(Infra[[#This Row],[nor existence]]&lt;&gt;"", INDEX(nor[Restriction],MATCH(Infra[[#This Row],[nor existence]],nor[Full path],0)),"")))</f>
        <v>"straight", "left", "right", "other:*"</v>
      </c>
      <c r="U2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4" spans="1:21" x14ac:dyDescent="0.25">
      <c r="A224"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infrastructure/nor:routes/nor:route/nor:overlapSwitchAndPosition/@switchPosition</v>
      </c>
      <c r="B2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4" s="23" t="s">
        <v>261</v>
      </c>
      <c r="E224" s="17" t="s">
        <v>262</v>
      </c>
      <c r="F224" s="7" t="s">
        <v>266</v>
      </c>
      <c r="G224" s="9" t="s">
        <v>270</v>
      </c>
      <c r="H224" s="13"/>
      <c r="I224" s="32"/>
      <c r="J224" s="8"/>
      <c r="K224" s="29"/>
      <c r="L224" s="29"/>
      <c r="M224" s="29"/>
      <c r="N22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infrastructure/nor:routes/nor:route/nor:overlapSwitchAndPosition/@switchPosition</v>
      </c>
      <c r="P224" s="7" t="str">
        <f>IF(Infra[[#This Row],[railml 2.4 existence]]=TRUE, INDEX(core[Constraints],MATCH(Infra[[#This Row],[Full path]],core[Full path],0)),
IF(Infra[[#This Row],[nor existence]]&lt;&gt;"",INDEX(nor[Constraints],MATCH(Infra[[#This Row],[nor existence]],nor[Full path],0)),""))</f>
        <v>mandatory</v>
      </c>
      <c r="Q2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24" s="7" t="str">
        <f>IF(ISBLANK(Infra[[#This Row],[Attribute]]),"",
IF(Infra[[#This Row],[railml 2.4 existence]]=TRUE, INDEX(core[Excel type],MATCH(Infra[[#This Row],[Full path]],core[Full path],0)),
IF(Infra[[#This Row],[nor existence]]&lt;&gt;"", INDEX(nor[Excel type],MATCH(Infra[[#This Row],[nor existence]],nor[Full path],0)),"")))</f>
        <v>[enum]</v>
      </c>
      <c r="S224" s="7" t="str">
        <f>IF(AND(NOT(ISBLANK(Infra[[#This Row],[Attribute]])),LEFT(Infra[[#This Row],[Value]],1)="[",OR(Infra[[#This Row],[railml 2.4 existence]]=TRUE,Infra[[#This Row],[nor existence]]=TRUE)),IF(Infra[[#This Row],[Value]]=Infra[[#This Row],[type]],"OK","Wrong type"),"")</f>
        <v/>
      </c>
      <c r="T224" s="29" t="str">
        <f>IF(ISBLANK(Infra[[#This Row],[Attribute]]),"",
IF(Infra[[#This Row],[railml 2.4 existence]]=TRUE, INDEX(core[Restriction],MATCH(Infra[[#This Row],[Full path]],core[Full path],0)),
IF(Infra[[#This Row],[nor existence]]&lt;&gt;"", INDEX(nor[Restriction],MATCH(Infra[[#This Row],[nor existence]],nor[Full path],0)),"")))</f>
        <v>"straight", "left", "right", "other:*"</v>
      </c>
      <c r="U2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5" spans="1:21" x14ac:dyDescent="0.25">
      <c r="A225"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infrastructure/nor:routes/nor:route/nor:overlapSwitchAndPosition/@switchPosition</v>
      </c>
      <c r="B2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5" s="23" t="s">
        <v>261</v>
      </c>
      <c r="E225" s="17" t="s">
        <v>262</v>
      </c>
      <c r="F225" s="7" t="s">
        <v>266</v>
      </c>
      <c r="G225" s="9" t="s">
        <v>271</v>
      </c>
      <c r="H225" s="13"/>
      <c r="I225" s="32"/>
      <c r="J225" s="8"/>
      <c r="K225" s="29"/>
      <c r="L225" s="29"/>
      <c r="M225" s="29"/>
      <c r="N22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infrastructure/nor:routes/nor:route/nor:overlapSwitchAndPosition/@switchPosition</v>
      </c>
      <c r="P225" s="7" t="str">
        <f>IF(Infra[[#This Row],[railml 2.4 existence]]=TRUE, INDEX(core[Constraints],MATCH(Infra[[#This Row],[Full path]],core[Full path],0)),
IF(Infra[[#This Row],[nor existence]]&lt;&gt;"",INDEX(nor[Constraints],MATCH(Infra[[#This Row],[nor existence]],nor[Full path],0)),""))</f>
        <v>mandatory</v>
      </c>
      <c r="Q2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25" s="7" t="str">
        <f>IF(ISBLANK(Infra[[#This Row],[Attribute]]),"",
IF(Infra[[#This Row],[railml 2.4 existence]]=TRUE, INDEX(core[Excel type],MATCH(Infra[[#This Row],[Full path]],core[Full path],0)),
IF(Infra[[#This Row],[nor existence]]&lt;&gt;"", INDEX(nor[Excel type],MATCH(Infra[[#This Row],[nor existence]],nor[Full path],0)),"")))</f>
        <v>[enum]</v>
      </c>
      <c r="S225" s="7" t="str">
        <f>IF(AND(NOT(ISBLANK(Infra[[#This Row],[Attribute]])),LEFT(Infra[[#This Row],[Value]],1)="[",OR(Infra[[#This Row],[railml 2.4 existence]]=TRUE,Infra[[#This Row],[nor existence]]=TRUE)),IF(Infra[[#This Row],[Value]]=Infra[[#This Row],[type]],"OK","Wrong type"),"")</f>
        <v/>
      </c>
      <c r="T225" s="29" t="str">
        <f>IF(ISBLANK(Infra[[#This Row],[Attribute]]),"",
IF(Infra[[#This Row],[railml 2.4 existence]]=TRUE, INDEX(core[Restriction],MATCH(Infra[[#This Row],[Full path]],core[Full path],0)),
IF(Infra[[#This Row],[nor existence]]&lt;&gt;"", INDEX(nor[Restriction],MATCH(Infra[[#This Row],[nor existence]],nor[Full path],0)),"")))</f>
        <v>"straight", "left", "right", "other:*"</v>
      </c>
      <c r="U2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6" spans="1:21" x14ac:dyDescent="0.25">
      <c r="A226"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infrastructure/nor:routes/nor:route/nor:overlapSwitchAndPosition/@switchPosition</v>
      </c>
      <c r="B2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6" s="23" t="s">
        <v>261</v>
      </c>
      <c r="E226" s="17" t="s">
        <v>262</v>
      </c>
      <c r="F226" s="7" t="s">
        <v>266</v>
      </c>
      <c r="G226" s="9" t="s">
        <v>95</v>
      </c>
      <c r="H226" s="13"/>
      <c r="I226" s="32"/>
      <c r="J226" s="8"/>
      <c r="K226" s="29"/>
      <c r="L226" s="29"/>
      <c r="M226" s="29"/>
      <c r="N22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infrastructure/nor:routes/nor:route/nor:overlapSwitchAndPosition/@switchPosition</v>
      </c>
      <c r="P226" s="7" t="str">
        <f>IF(Infra[[#This Row],[railml 2.4 existence]]=TRUE, INDEX(core[Constraints],MATCH(Infra[[#This Row],[Full path]],core[Full path],0)),
IF(Infra[[#This Row],[nor existence]]&lt;&gt;"",INDEX(nor[Constraints],MATCH(Infra[[#This Row],[nor existence]],nor[Full path],0)),""))</f>
        <v>mandatory</v>
      </c>
      <c r="Q2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26" s="7" t="str">
        <f>IF(ISBLANK(Infra[[#This Row],[Attribute]]),"",
IF(Infra[[#This Row],[railml 2.4 existence]]=TRUE, INDEX(core[Excel type],MATCH(Infra[[#This Row],[Full path]],core[Full path],0)),
IF(Infra[[#This Row],[nor existence]]&lt;&gt;"", INDEX(nor[Excel type],MATCH(Infra[[#This Row],[nor existence]],nor[Full path],0)),"")))</f>
        <v>[enum]</v>
      </c>
      <c r="S226" s="7" t="str">
        <f>IF(AND(NOT(ISBLANK(Infra[[#This Row],[Attribute]])),LEFT(Infra[[#This Row],[Value]],1)="[",OR(Infra[[#This Row],[railml 2.4 existence]]=TRUE,Infra[[#This Row],[nor existence]]=TRUE)),IF(Infra[[#This Row],[Value]]=Infra[[#This Row],[type]],"OK","Wrong type"),"")</f>
        <v/>
      </c>
      <c r="T226" s="29" t="str">
        <f>IF(ISBLANK(Infra[[#This Row],[Attribute]]),"",
IF(Infra[[#This Row],[railml 2.4 existence]]=TRUE, INDEX(core[Restriction],MATCH(Infra[[#This Row],[Full path]],core[Full path],0)),
IF(Infra[[#This Row],[nor existence]]&lt;&gt;"", INDEX(nor[Restriction],MATCH(Infra[[#This Row],[nor existence]],nor[Full path],0)),"")))</f>
        <v>"straight", "left", "right", "other:*"</v>
      </c>
      <c r="U2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7" spans="1:21" x14ac:dyDescent="0.25">
      <c r="A227"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infrastructure/nor:routes/nor:route/nor:overlapSwitchAndPosition/@switchRef</v>
      </c>
      <c r="B2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7" s="23" t="s">
        <v>261</v>
      </c>
      <c r="E227" s="17" t="s">
        <v>262</v>
      </c>
      <c r="F227" s="7" t="s">
        <v>272</v>
      </c>
      <c r="G227" s="7" t="s">
        <v>46</v>
      </c>
      <c r="H227" s="13" t="s">
        <v>23</v>
      </c>
      <c r="I227" s="32"/>
      <c r="J227" s="8" t="s">
        <v>273</v>
      </c>
      <c r="K227" s="29" t="s">
        <v>268</v>
      </c>
      <c r="L227" s="29"/>
      <c r="M227" s="29"/>
      <c r="N22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infrastructure/nor:routes/nor:route/nor:overlapSwitchAndPosition/@switchRef</v>
      </c>
      <c r="P227" s="7" t="str">
        <f>IF(Infra[[#This Row],[railml 2.4 existence]]=TRUE, INDEX(core[Constraints],MATCH(Infra[[#This Row],[Full path]],core[Full path],0)),
IF(Infra[[#This Row],[nor existence]]&lt;&gt;"",INDEX(nor[Constraints],MATCH(Infra[[#This Row],[nor existence]],nor[Full path],0)),""))</f>
        <v>mandatory</v>
      </c>
      <c r="Q2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27" s="7" t="str">
        <f>IF(ISBLANK(Infra[[#This Row],[Attribute]]),"",
IF(Infra[[#This Row],[railml 2.4 existence]]=TRUE, INDEX(core[Excel type],MATCH(Infra[[#This Row],[Full path]],core[Full path],0)),
IF(Infra[[#This Row],[nor existence]]&lt;&gt;"", INDEX(nor[Excel type],MATCH(Infra[[#This Row],[nor existence]],nor[Full path],0)),"")))</f>
        <v>[reference]</v>
      </c>
      <c r="S227" s="7" t="str">
        <f>IF(AND(NOT(ISBLANK(Infra[[#This Row],[Attribute]])),LEFT(Infra[[#This Row],[Value]],1)="[",OR(Infra[[#This Row],[railml 2.4 existence]]=TRUE,Infra[[#This Row],[nor existence]]=TRUE)),IF(Infra[[#This Row],[Value]]=Infra[[#This Row],[type]],"OK","Wrong type"),"")</f>
        <v/>
      </c>
      <c r="T227" s="7" t="str">
        <f>IF(ISBLANK(Infra[[#This Row],[Attribute]]),"",
IF(Infra[[#This Row],[railml 2.4 existence]]=TRUE, INDEX(core[Restriction],MATCH(Infra[[#This Row],[Full path]],core[Full path],0)),
IF(Infra[[#This Row],[nor existence]]&lt;&gt;"", INDEX(nor[Restriction],MATCH(Infra[[#This Row],[nor existence]],nor[Full path],0)),"")))</f>
        <v/>
      </c>
      <c r="U2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8" spans="1:21" ht="30" x14ac:dyDescent="0.25">
      <c r="A228"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infrastructure/nor:routes/nor:route/nor:releaseGroup</v>
      </c>
      <c r="B2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28" s="23" t="s">
        <v>261</v>
      </c>
      <c r="E228" s="17" t="s">
        <v>274</v>
      </c>
      <c r="F228" s="7"/>
      <c r="G228" s="9"/>
      <c r="H228" s="13" t="s">
        <v>29</v>
      </c>
      <c r="I228" s="32"/>
      <c r="J228" s="8" t="s">
        <v>275</v>
      </c>
      <c r="K228" s="29"/>
      <c r="L228" s="29"/>
      <c r="M228" s="29"/>
      <c r="N22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infrastructure/nor:routes/nor:route/nor:releaseGroup</v>
      </c>
      <c r="P228" s="7" t="str">
        <f>IF(Infra[[#This Row],[railml 2.4 existence]]=TRUE, INDEX(core[Constraints],MATCH(Infra[[#This Row],[Full path]],core[Full path],0)),
IF(Infra[[#This Row],[nor existence]]&lt;&gt;"",INDEX(nor[Constraints],MATCH(Infra[[#This Row],[nor existence]],nor[Full path],0)),""))</f>
        <v>optional</v>
      </c>
      <c r="Q2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28" s="7" t="str">
        <f>IF(ISBLANK(Infra[[#This Row],[Attribute]]),"",
IF(Infra[[#This Row],[railml 2.4 existence]]=TRUE, INDEX(core[Excel type],MATCH(Infra[[#This Row],[Full path]],core[Full path],0)),
IF(Infra[[#This Row],[nor existence]]&lt;&gt;"", INDEX(nor[Excel type],MATCH(Infra[[#This Row],[nor existence]],nor[Full path],0)),"")))</f>
        <v/>
      </c>
      <c r="S228" s="7" t="str">
        <f>IF(AND(NOT(ISBLANK(Infra[[#This Row],[Attribute]])),LEFT(Infra[[#This Row],[Value]],1)="[",OR(Infra[[#This Row],[railml 2.4 existence]]=TRUE,Infra[[#This Row],[nor existence]]=TRUE)),IF(Infra[[#This Row],[Value]]=Infra[[#This Row],[type]],"OK","Wrong type"),"")</f>
        <v/>
      </c>
      <c r="T228" s="7" t="str">
        <f>IF(ISBLANK(Infra[[#This Row],[Attribute]]),"",
IF(Infra[[#This Row],[railml 2.4 existence]]=TRUE, INDEX(core[Restriction],MATCH(Infra[[#This Row],[Full path]],core[Full path],0)),
IF(Infra[[#This Row],[nor existence]]&lt;&gt;"", INDEX(nor[Restriction],MATCH(Infra[[#This Row],[nor existence]],nor[Full path],0)),"")))</f>
        <v/>
      </c>
      <c r="U2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29" spans="1:21" ht="45" x14ac:dyDescent="0.25">
      <c r="A229"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v>
      </c>
      <c r="B2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use</v>
      </c>
      <c r="D229" s="23" t="s">
        <v>261</v>
      </c>
      <c r="E229" s="17" t="s">
        <v>163</v>
      </c>
      <c r="F229" s="7"/>
      <c r="G229" s="9"/>
      <c r="H229" s="13" t="s">
        <v>66</v>
      </c>
      <c r="I229" s="32"/>
      <c r="J229" s="58" t="s">
        <v>67</v>
      </c>
      <c r="K229" s="29"/>
      <c r="L229" s="29"/>
      <c r="M229" s="29"/>
      <c r="N22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infrastructure/nor:routes/nor:route/nor:states</v>
      </c>
      <c r="P229" s="7" t="str">
        <f>IF(Infra[[#This Row],[railml 2.4 existence]]=TRUE, INDEX(core[Constraints],MATCH(Infra[[#This Row],[Full path]],core[Full path],0)),
IF(Infra[[#This Row],[nor existence]]&lt;&gt;"",INDEX(nor[Constraints],MATCH(Infra[[#This Row],[nor existence]],nor[Full path],0)),""))</f>
        <v>optional</v>
      </c>
      <c r="Q2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Mismatch</v>
      </c>
      <c r="R229" s="7" t="str">
        <f>IF(ISBLANK(Infra[[#This Row],[Attribute]]),"",
IF(Infra[[#This Row],[railml 2.4 existence]]=TRUE, INDEX(core[Excel type],MATCH(Infra[[#This Row],[Full path]],core[Full path],0)),
IF(Infra[[#This Row],[nor existence]]&lt;&gt;"", INDEX(nor[Excel type],MATCH(Infra[[#This Row],[nor existence]],nor[Full path],0)),"")))</f>
        <v/>
      </c>
      <c r="S229" s="7" t="str">
        <f>IF(AND(NOT(ISBLANK(Infra[[#This Row],[Attribute]])),LEFT(Infra[[#This Row],[Value]],1)="[",OR(Infra[[#This Row],[railml 2.4 existence]]=TRUE,Infra[[#This Row],[nor existence]]=TRUE)),IF(Infra[[#This Row],[Value]]=Infra[[#This Row],[type]],"OK","Wrong type"),"")</f>
        <v/>
      </c>
      <c r="T229" s="7" t="str">
        <f>IF(ISBLANK(Infra[[#This Row],[Attribute]]),"",
IF(Infra[[#This Row],[railml 2.4 existence]]=TRUE, INDEX(core[Restriction],MATCH(Infra[[#This Row],[Full path]],core[Full path],0)),
IF(Infra[[#This Row],[nor existence]]&lt;&gt;"", INDEX(nor[Restriction],MATCH(Infra[[#This Row],[nor existence]],nor[Full path],0)),"")))</f>
        <v/>
      </c>
      <c r="U2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0" spans="1:21" ht="30" x14ac:dyDescent="0.25">
      <c r="A230"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v>
      </c>
      <c r="B2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use</v>
      </c>
      <c r="D230" s="23" t="s">
        <v>261</v>
      </c>
      <c r="E230" s="17" t="s">
        <v>276</v>
      </c>
      <c r="F230" s="7"/>
      <c r="G230" s="9"/>
      <c r="H230" s="9" t="s">
        <v>277</v>
      </c>
      <c r="I230" s="33"/>
      <c r="J230" s="8" t="s">
        <v>278</v>
      </c>
      <c r="K230" s="29" t="s">
        <v>279</v>
      </c>
      <c r="L230" s="29"/>
      <c r="M230" s="29"/>
      <c r="N23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v>
      </c>
      <c r="P230" s="7" t="str">
        <f>IF(Infra[[#This Row],[railml 2.4 existence]]=TRUE, INDEX(core[Constraints],MATCH(Infra[[#This Row],[Full path]],core[Full path],0)),
IF(Infra[[#This Row],[nor existence]]&lt;&gt;"",INDEX(nor[Constraints],MATCH(Infra[[#This Row],[nor existence]],nor[Full path],0)),""))</f>
        <v>optional</v>
      </c>
      <c r="Q2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Mismatch</v>
      </c>
      <c r="R230" s="7" t="str">
        <f>IF(ISBLANK(Infra[[#This Row],[Attribute]]),"",
IF(Infra[[#This Row],[railml 2.4 existence]]=TRUE, INDEX(core[Excel type],MATCH(Infra[[#This Row],[Full path]],core[Full path],0)),
IF(Infra[[#This Row],[nor existence]]&lt;&gt;"", INDEX(nor[Excel type],MATCH(Infra[[#This Row],[nor existence]],nor[Full path],0)),"")))</f>
        <v/>
      </c>
      <c r="S230" s="7" t="str">
        <f>IF(AND(NOT(ISBLANK(Infra[[#This Row],[Attribute]])),LEFT(Infra[[#This Row],[Value]],1)="[",OR(Infra[[#This Row],[railml 2.4 existence]]=TRUE,Infra[[#This Row],[nor existence]]=TRUE)),IF(Infra[[#This Row],[Value]]=Infra[[#This Row],[type]],"OK","Wrong type"),"")</f>
        <v/>
      </c>
      <c r="T230" s="7" t="str">
        <f>IF(ISBLANK(Infra[[#This Row],[Attribute]]),"",
IF(Infra[[#This Row],[railml 2.4 existence]]=TRUE, INDEX(core[Restriction],MATCH(Infra[[#This Row],[Full path]],core[Full path],0)),
IF(Infra[[#This Row],[nor existence]]&lt;&gt;"", INDEX(nor[Restriction],MATCH(Infra[[#This Row],[nor existence]],nor[Full path],0)),"")))</f>
        <v/>
      </c>
      <c r="U2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1" spans="1:21" ht="45" x14ac:dyDescent="0.25">
      <c r="A231"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infrastructure/nor:routes/nor:route/nor:switchAndPosition/@flankProtection</v>
      </c>
      <c r="B2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1" s="23" t="s">
        <v>261</v>
      </c>
      <c r="E231" s="17" t="s">
        <v>276</v>
      </c>
      <c r="F231" s="7" t="s">
        <v>264</v>
      </c>
      <c r="G231" s="9" t="s">
        <v>125</v>
      </c>
      <c r="H231" s="9" t="s">
        <v>29</v>
      </c>
      <c r="I231" s="33"/>
      <c r="J231" s="8" t="s">
        <v>265</v>
      </c>
      <c r="K231" s="29"/>
      <c r="L231" s="29"/>
      <c r="M231" s="29"/>
      <c r="N23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infrastructure/nor:routes/nor:route/nor:switchAndPosition/@flankProtection</v>
      </c>
      <c r="P231" s="7" t="str">
        <f>IF(Infra[[#This Row],[railml 2.4 existence]]=TRUE, INDEX(core[Constraints],MATCH(Infra[[#This Row],[Full path]],core[Full path],0)),
IF(Infra[[#This Row],[nor existence]]&lt;&gt;"",INDEX(nor[Constraints],MATCH(Infra[[#This Row],[nor existence]],nor[Full path],0)),""))</f>
        <v>optional</v>
      </c>
      <c r="Q2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31" s="7" t="str">
        <f>IF(ISBLANK(Infra[[#This Row],[Attribute]]),"",
IF(Infra[[#This Row],[railml 2.4 existence]]=TRUE, INDEX(core[Excel type],MATCH(Infra[[#This Row],[Full path]],core[Full path],0)),
IF(Infra[[#This Row],[nor existence]]&lt;&gt;"", INDEX(nor[Excel type],MATCH(Infra[[#This Row],[nor existence]],nor[Full path],0)),"")))</f>
        <v>[boolean]</v>
      </c>
      <c r="S231" s="7" t="str">
        <f>IF(AND(NOT(ISBLANK(Infra[[#This Row],[Attribute]])),LEFT(Infra[[#This Row],[Value]],1)="[",OR(Infra[[#This Row],[railml 2.4 existence]]=TRUE,Infra[[#This Row],[nor existence]]=TRUE)),IF(Infra[[#This Row],[Value]]=Infra[[#This Row],[type]],"OK","Wrong type"),"")</f>
        <v/>
      </c>
      <c r="T231" s="7" t="str">
        <f>IF(ISBLANK(Infra[[#This Row],[Attribute]]),"",
IF(Infra[[#This Row],[railml 2.4 existence]]=TRUE, INDEX(core[Restriction],MATCH(Infra[[#This Row],[Full path]],core[Full path],0)),
IF(Infra[[#This Row],[nor existence]]&lt;&gt;"", INDEX(nor[Restriction],MATCH(Infra[[#This Row],[nor existence]],nor[Full path],0)),"")))</f>
        <v/>
      </c>
      <c r="U2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2" spans="1:21" ht="45" x14ac:dyDescent="0.25">
      <c r="A232"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infrastructure/nor:routes/nor:route/nor:switchAndPosition/@switchPosition</v>
      </c>
      <c r="B2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2" s="23" t="s">
        <v>261</v>
      </c>
      <c r="E232" s="17" t="s">
        <v>276</v>
      </c>
      <c r="F232" s="7" t="s">
        <v>266</v>
      </c>
      <c r="G232" s="9" t="s">
        <v>37</v>
      </c>
      <c r="H232" s="9" t="s">
        <v>23</v>
      </c>
      <c r="I232" s="33"/>
      <c r="J232" s="8" t="s">
        <v>267</v>
      </c>
      <c r="K232" s="29" t="s">
        <v>280</v>
      </c>
      <c r="L232" s="29"/>
      <c r="M232" s="29"/>
      <c r="N23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infrastructure/nor:routes/nor:route/nor:switchAndPosition/@switchPosition</v>
      </c>
      <c r="P232" s="7" t="str">
        <f>IF(Infra[[#This Row],[railml 2.4 existence]]=TRUE, INDEX(core[Constraints],MATCH(Infra[[#This Row],[Full path]],core[Full path],0)),
IF(Infra[[#This Row],[nor existence]]&lt;&gt;"",INDEX(nor[Constraints],MATCH(Infra[[#This Row],[nor existence]],nor[Full path],0)),""))</f>
        <v>mandatory</v>
      </c>
      <c r="Q2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32" s="7" t="str">
        <f>IF(ISBLANK(Infra[[#This Row],[Attribute]]),"",
IF(Infra[[#This Row],[railml 2.4 existence]]=TRUE, INDEX(core[Excel type],MATCH(Infra[[#This Row],[Full path]],core[Full path],0)),
IF(Infra[[#This Row],[nor existence]]&lt;&gt;"", INDEX(nor[Excel type],MATCH(Infra[[#This Row],[nor existence]],nor[Full path],0)),"")))</f>
        <v>[enum]</v>
      </c>
      <c r="S232" s="7" t="str">
        <f>IF(AND(NOT(ISBLANK(Infra[[#This Row],[Attribute]])),LEFT(Infra[[#This Row],[Value]],1)="[",OR(Infra[[#This Row],[railml 2.4 existence]]=TRUE,Infra[[#This Row],[nor existence]]=TRUE)),IF(Infra[[#This Row],[Value]]=Infra[[#This Row],[type]],"OK","Wrong type"),"")</f>
        <v/>
      </c>
      <c r="T232" s="7" t="str">
        <f>IF(ISBLANK(Infra[[#This Row],[Attribute]]),"",
IF(Infra[[#This Row],[railml 2.4 existence]]=TRUE, INDEX(core[Restriction],MATCH(Infra[[#This Row],[Full path]],core[Full path],0)),
IF(Infra[[#This Row],[nor existence]]&lt;&gt;"", INDEX(nor[Restriction],MATCH(Infra[[#This Row],[nor existence]],nor[Full path],0)),"")))</f>
        <v>"straight", "left", "right", "other:*"</v>
      </c>
      <c r="U2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3" spans="1:21" x14ac:dyDescent="0.25">
      <c r="A233"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infrastructure/nor:routes/nor:route/nor:switchAndPosition/@switchPosition</v>
      </c>
      <c r="B2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3" s="23" t="s">
        <v>261</v>
      </c>
      <c r="E233" s="17" t="s">
        <v>276</v>
      </c>
      <c r="F233" s="7" t="s">
        <v>266</v>
      </c>
      <c r="G233" s="9" t="s">
        <v>269</v>
      </c>
      <c r="H233" s="9"/>
      <c r="I233" s="33"/>
      <c r="J233" s="8"/>
      <c r="K233" s="29"/>
      <c r="L233" s="29"/>
      <c r="M233" s="29"/>
      <c r="N23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infrastructure/nor:routes/nor:route/nor:switchAndPosition/@switchPosition</v>
      </c>
      <c r="P233" s="7" t="str">
        <f>IF(Infra[[#This Row],[railml 2.4 existence]]=TRUE, INDEX(core[Constraints],MATCH(Infra[[#This Row],[Full path]],core[Full path],0)),
IF(Infra[[#This Row],[nor existence]]&lt;&gt;"",INDEX(nor[Constraints],MATCH(Infra[[#This Row],[nor existence]],nor[Full path],0)),""))</f>
        <v>mandatory</v>
      </c>
      <c r="Q2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33" s="7" t="str">
        <f>IF(ISBLANK(Infra[[#This Row],[Attribute]]),"",
IF(Infra[[#This Row],[railml 2.4 existence]]=TRUE, INDEX(core[Excel type],MATCH(Infra[[#This Row],[Full path]],core[Full path],0)),
IF(Infra[[#This Row],[nor existence]]&lt;&gt;"", INDEX(nor[Excel type],MATCH(Infra[[#This Row],[nor existence]],nor[Full path],0)),"")))</f>
        <v>[enum]</v>
      </c>
      <c r="S233" s="7" t="str">
        <f>IF(AND(NOT(ISBLANK(Infra[[#This Row],[Attribute]])),LEFT(Infra[[#This Row],[Value]],1)="[",OR(Infra[[#This Row],[railml 2.4 existence]]=TRUE,Infra[[#This Row],[nor existence]]=TRUE)),IF(Infra[[#This Row],[Value]]=Infra[[#This Row],[type]],"OK","Wrong type"),"")</f>
        <v/>
      </c>
      <c r="T233" s="29" t="str">
        <f>IF(ISBLANK(Infra[[#This Row],[Attribute]]),"",
IF(Infra[[#This Row],[railml 2.4 existence]]=TRUE, INDEX(core[Restriction],MATCH(Infra[[#This Row],[Full path]],core[Full path],0)),
IF(Infra[[#This Row],[nor existence]]&lt;&gt;"", INDEX(nor[Restriction],MATCH(Infra[[#This Row],[nor existence]],nor[Full path],0)),"")))</f>
        <v>"straight", "left", "right", "other:*"</v>
      </c>
      <c r="U2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4" spans="1:21" x14ac:dyDescent="0.25">
      <c r="A234"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infrastructure/nor:routes/nor:route/nor:switchAndPosition/@switchPosition</v>
      </c>
      <c r="B2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4" s="23" t="s">
        <v>261</v>
      </c>
      <c r="E234" s="17" t="s">
        <v>276</v>
      </c>
      <c r="F234" s="7" t="s">
        <v>266</v>
      </c>
      <c r="G234" s="9" t="s">
        <v>270</v>
      </c>
      <c r="H234" s="9"/>
      <c r="I234" s="33"/>
      <c r="J234" s="8"/>
      <c r="K234" s="29"/>
      <c r="L234" s="29"/>
      <c r="M234" s="29"/>
      <c r="N23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infrastructure/nor:routes/nor:route/nor:switchAndPosition/@switchPosition</v>
      </c>
      <c r="P234" s="7" t="str">
        <f>IF(Infra[[#This Row],[railml 2.4 existence]]=TRUE, INDEX(core[Constraints],MATCH(Infra[[#This Row],[Full path]],core[Full path],0)),
IF(Infra[[#This Row],[nor existence]]&lt;&gt;"",INDEX(nor[Constraints],MATCH(Infra[[#This Row],[nor existence]],nor[Full path],0)),""))</f>
        <v>mandatory</v>
      </c>
      <c r="Q2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34" s="7" t="str">
        <f>IF(ISBLANK(Infra[[#This Row],[Attribute]]),"",
IF(Infra[[#This Row],[railml 2.4 existence]]=TRUE, INDEX(core[Excel type],MATCH(Infra[[#This Row],[Full path]],core[Full path],0)),
IF(Infra[[#This Row],[nor existence]]&lt;&gt;"", INDEX(nor[Excel type],MATCH(Infra[[#This Row],[nor existence]],nor[Full path],0)),"")))</f>
        <v>[enum]</v>
      </c>
      <c r="S234" s="7" t="str">
        <f>IF(AND(NOT(ISBLANK(Infra[[#This Row],[Attribute]])),LEFT(Infra[[#This Row],[Value]],1)="[",OR(Infra[[#This Row],[railml 2.4 existence]]=TRUE,Infra[[#This Row],[nor existence]]=TRUE)),IF(Infra[[#This Row],[Value]]=Infra[[#This Row],[type]],"OK","Wrong type"),"")</f>
        <v/>
      </c>
      <c r="T234" s="29" t="str">
        <f>IF(ISBLANK(Infra[[#This Row],[Attribute]]),"",
IF(Infra[[#This Row],[railml 2.4 existence]]=TRUE, INDEX(core[Restriction],MATCH(Infra[[#This Row],[Full path]],core[Full path],0)),
IF(Infra[[#This Row],[nor existence]]&lt;&gt;"", INDEX(nor[Restriction],MATCH(Infra[[#This Row],[nor existence]],nor[Full path],0)),"")))</f>
        <v>"straight", "left", "right", "other:*"</v>
      </c>
      <c r="U2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5" spans="1:21" x14ac:dyDescent="0.25">
      <c r="A235"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infrastructure/nor:routes/nor:route/nor:switchAndPosition/@switchPosition</v>
      </c>
      <c r="B2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5" s="23" t="s">
        <v>261</v>
      </c>
      <c r="E235" s="17" t="s">
        <v>276</v>
      </c>
      <c r="F235" s="7" t="s">
        <v>266</v>
      </c>
      <c r="G235" s="9" t="s">
        <v>271</v>
      </c>
      <c r="H235" s="9"/>
      <c r="I235" s="33"/>
      <c r="J235" s="8"/>
      <c r="K235" s="29"/>
      <c r="L235" s="29"/>
      <c r="M235" s="29"/>
      <c r="N23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infrastructure/nor:routes/nor:route/nor:switchAndPosition/@switchPosition</v>
      </c>
      <c r="P235" s="7" t="str">
        <f>IF(Infra[[#This Row],[railml 2.4 existence]]=TRUE, INDEX(core[Constraints],MATCH(Infra[[#This Row],[Full path]],core[Full path],0)),
IF(Infra[[#This Row],[nor existence]]&lt;&gt;"",INDEX(nor[Constraints],MATCH(Infra[[#This Row],[nor existence]],nor[Full path],0)),""))</f>
        <v>mandatory</v>
      </c>
      <c r="Q2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35" s="7" t="str">
        <f>IF(ISBLANK(Infra[[#This Row],[Attribute]]),"",
IF(Infra[[#This Row],[railml 2.4 existence]]=TRUE, INDEX(core[Excel type],MATCH(Infra[[#This Row],[Full path]],core[Full path],0)),
IF(Infra[[#This Row],[nor existence]]&lt;&gt;"", INDEX(nor[Excel type],MATCH(Infra[[#This Row],[nor existence]],nor[Full path],0)),"")))</f>
        <v>[enum]</v>
      </c>
      <c r="S235" s="7" t="str">
        <f>IF(AND(NOT(ISBLANK(Infra[[#This Row],[Attribute]])),LEFT(Infra[[#This Row],[Value]],1)="[",OR(Infra[[#This Row],[railml 2.4 existence]]=TRUE,Infra[[#This Row],[nor existence]]=TRUE)),IF(Infra[[#This Row],[Value]]=Infra[[#This Row],[type]],"OK","Wrong type"),"")</f>
        <v/>
      </c>
      <c r="T235" s="29" t="str">
        <f>IF(ISBLANK(Infra[[#This Row],[Attribute]]),"",
IF(Infra[[#This Row],[railml 2.4 existence]]=TRUE, INDEX(core[Restriction],MATCH(Infra[[#This Row],[Full path]],core[Full path],0)),
IF(Infra[[#This Row],[nor existence]]&lt;&gt;"", INDEX(nor[Restriction],MATCH(Infra[[#This Row],[nor existence]],nor[Full path],0)),"")))</f>
        <v>"straight", "left", "right", "other:*"</v>
      </c>
      <c r="U2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6" spans="1:21" x14ac:dyDescent="0.25">
      <c r="A236"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infrastructure/nor:routes/nor:route/nor:switchAndPosition/@switchPosition</v>
      </c>
      <c r="B2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6" s="23" t="s">
        <v>261</v>
      </c>
      <c r="E236" s="17" t="s">
        <v>276</v>
      </c>
      <c r="F236" s="7" t="s">
        <v>266</v>
      </c>
      <c r="G236" s="9" t="s">
        <v>95</v>
      </c>
      <c r="H236" s="9"/>
      <c r="I236" s="33"/>
      <c r="J236" s="8"/>
      <c r="K236" s="29"/>
      <c r="L236" s="29"/>
      <c r="M236" s="29"/>
      <c r="N23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infrastructure/nor:routes/nor:route/nor:switchAndPosition/@switchPosition</v>
      </c>
      <c r="P236" s="7" t="str">
        <f>IF(Infra[[#This Row],[railml 2.4 existence]]=TRUE, INDEX(core[Constraints],MATCH(Infra[[#This Row],[Full path]],core[Full path],0)),
IF(Infra[[#This Row],[nor existence]]&lt;&gt;"",INDEX(nor[Constraints],MATCH(Infra[[#This Row],[nor existence]],nor[Full path],0)),""))</f>
        <v>mandatory</v>
      </c>
      <c r="Q2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36" s="7" t="str">
        <f>IF(ISBLANK(Infra[[#This Row],[Attribute]]),"",
IF(Infra[[#This Row],[railml 2.4 existence]]=TRUE, INDEX(core[Excel type],MATCH(Infra[[#This Row],[Full path]],core[Full path],0)),
IF(Infra[[#This Row],[nor existence]]&lt;&gt;"", INDEX(nor[Excel type],MATCH(Infra[[#This Row],[nor existence]],nor[Full path],0)),"")))</f>
        <v>[enum]</v>
      </c>
      <c r="S236" s="7" t="str">
        <f>IF(AND(NOT(ISBLANK(Infra[[#This Row],[Attribute]])),LEFT(Infra[[#This Row],[Value]],1)="[",OR(Infra[[#This Row],[railml 2.4 existence]]=TRUE,Infra[[#This Row],[nor existence]]=TRUE)),IF(Infra[[#This Row],[Value]]=Infra[[#This Row],[type]],"OK","Wrong type"),"")</f>
        <v/>
      </c>
      <c r="T236" s="29" t="str">
        <f>IF(ISBLANK(Infra[[#This Row],[Attribute]]),"",
IF(Infra[[#This Row],[railml 2.4 existence]]=TRUE, INDEX(core[Restriction],MATCH(Infra[[#This Row],[Full path]],core[Full path],0)),
IF(Infra[[#This Row],[nor existence]]&lt;&gt;"", INDEX(nor[Restriction],MATCH(Infra[[#This Row],[nor existence]],nor[Full path],0)),"")))</f>
        <v>"straight", "left", "right", "other:*"</v>
      </c>
      <c r="U2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7" spans="1:21" ht="30" x14ac:dyDescent="0.25">
      <c r="A237"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infrastructure/nor:routes/nor:route/nor:switchAndPosition/@switchRef</v>
      </c>
      <c r="B2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7" s="23" t="s">
        <v>261</v>
      </c>
      <c r="E237" s="17" t="s">
        <v>276</v>
      </c>
      <c r="F237" s="7" t="s">
        <v>272</v>
      </c>
      <c r="G237" s="9" t="s">
        <v>46</v>
      </c>
      <c r="H237" s="9" t="s">
        <v>23</v>
      </c>
      <c r="I237" s="33"/>
      <c r="J237" s="8" t="s">
        <v>281</v>
      </c>
      <c r="K237" s="29" t="s">
        <v>282</v>
      </c>
      <c r="L237" s="29"/>
      <c r="M237" s="29"/>
      <c r="N23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infrastructure/nor:routes/nor:route/nor:switchAndPosition/@switchRef</v>
      </c>
      <c r="P237" s="7" t="str">
        <f>IF(Infra[[#This Row],[railml 2.4 existence]]=TRUE, INDEX(core[Constraints],MATCH(Infra[[#This Row],[Full path]],core[Full path],0)),
IF(Infra[[#This Row],[nor existence]]&lt;&gt;"",INDEX(nor[Constraints],MATCH(Infra[[#This Row],[nor existence]],nor[Full path],0)),""))</f>
        <v>mandatory</v>
      </c>
      <c r="Q2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37" s="7" t="str">
        <f>IF(ISBLANK(Infra[[#This Row],[Attribute]]),"",
IF(Infra[[#This Row],[railml 2.4 existence]]=TRUE, INDEX(core[Excel type],MATCH(Infra[[#This Row],[Full path]],core[Full path],0)),
IF(Infra[[#This Row],[nor existence]]&lt;&gt;"", INDEX(nor[Excel type],MATCH(Infra[[#This Row],[nor existence]],nor[Full path],0)),"")))</f>
        <v>[reference]</v>
      </c>
      <c r="S237" s="7" t="str">
        <f>IF(AND(NOT(ISBLANK(Infra[[#This Row],[Attribute]])),LEFT(Infra[[#This Row],[Value]],1)="[",OR(Infra[[#This Row],[railml 2.4 existence]]=TRUE,Infra[[#This Row],[nor existence]]=TRUE)),IF(Infra[[#This Row],[Value]]=Infra[[#This Row],[type]],"OK","Wrong type"),"")</f>
        <v/>
      </c>
      <c r="T237" s="7" t="str">
        <f>IF(ISBLANK(Infra[[#This Row],[Attribute]]),"",
IF(Infra[[#This Row],[railml 2.4 existence]]=TRUE, INDEX(core[Restriction],MATCH(Infra[[#This Row],[Full path]],core[Full path],0)),
IF(Infra[[#This Row],[nor existence]]&lt;&gt;"", INDEX(nor[Restriction],MATCH(Infra[[#This Row],[nor existence]],nor[Full path],0)),"")))</f>
        <v/>
      </c>
      <c r="U2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8" spans="1:21" x14ac:dyDescent="0.25">
      <c r="A238"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infrastructure/nor:routes/nor:route/nor:releaseGroup/nor:trackSectionRef</v>
      </c>
      <c r="B2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8" s="23" t="s">
        <v>283</v>
      </c>
      <c r="E238" s="17" t="s">
        <v>284</v>
      </c>
      <c r="F238" s="7"/>
      <c r="G238" s="9"/>
      <c r="H238" s="13" t="s">
        <v>23</v>
      </c>
      <c r="I238" s="32"/>
      <c r="J238" s="8" t="s">
        <v>74</v>
      </c>
      <c r="K238" s="29"/>
      <c r="L238" s="29"/>
      <c r="M238" s="29"/>
      <c r="N23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infrastructure/nor:routes/nor:route/nor:releaseGroup/nor:trackSectionRef</v>
      </c>
      <c r="P238" s="7" t="str">
        <f>IF(Infra[[#This Row],[railml 2.4 existence]]=TRUE, INDEX(core[Constraints],MATCH(Infra[[#This Row],[Full path]],core[Full path],0)),
IF(Infra[[#This Row],[nor existence]]&lt;&gt;"",INDEX(nor[Constraints],MATCH(Infra[[#This Row],[nor existence]],nor[Full path],0)),""))</f>
        <v>mandatory</v>
      </c>
      <c r="Q2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38" s="7" t="str">
        <f>IF(ISBLANK(Infra[[#This Row],[Attribute]]),"",
IF(Infra[[#This Row],[railml 2.4 existence]]=TRUE, INDEX(core[Excel type],MATCH(Infra[[#This Row],[Full path]],core[Full path],0)),
IF(Infra[[#This Row],[nor existence]]&lt;&gt;"", INDEX(nor[Excel type],MATCH(Infra[[#This Row],[nor existence]],nor[Full path],0)),"")))</f>
        <v/>
      </c>
      <c r="S238" s="7" t="str">
        <f>IF(AND(NOT(ISBLANK(Infra[[#This Row],[Attribute]])),LEFT(Infra[[#This Row],[Value]],1)="[",OR(Infra[[#This Row],[railml 2.4 existence]]=TRUE,Infra[[#This Row],[nor existence]]=TRUE)),IF(Infra[[#This Row],[Value]]=Infra[[#This Row],[type]],"OK","Wrong type"),"")</f>
        <v/>
      </c>
      <c r="T238" s="7" t="str">
        <f>IF(ISBLANK(Infra[[#This Row],[Attribute]]),"",
IF(Infra[[#This Row],[railml 2.4 existence]]=TRUE, INDEX(core[Restriction],MATCH(Infra[[#This Row],[Full path]],core[Full path],0)),
IF(Infra[[#This Row],[nor existence]]&lt;&gt;"", INDEX(nor[Restriction],MATCH(Infra[[#This Row],[nor existence]],nor[Full path],0)),"")))</f>
        <v/>
      </c>
      <c r="U2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39" spans="1:21" ht="45" x14ac:dyDescent="0.25">
      <c r="A239"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infrastructure/nor:routes/nor:route/nor:releaseGroup/nor:trackSectionRef/@flankProtection</v>
      </c>
      <c r="B2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39" s="23" t="s">
        <v>283</v>
      </c>
      <c r="E239" s="17" t="s">
        <v>284</v>
      </c>
      <c r="F239" s="7" t="s">
        <v>264</v>
      </c>
      <c r="G239" s="9" t="s">
        <v>125</v>
      </c>
      <c r="H239" s="13" t="s">
        <v>29</v>
      </c>
      <c r="I239" s="32"/>
      <c r="J239" s="8" t="s">
        <v>285</v>
      </c>
      <c r="K239" s="29"/>
      <c r="L239" s="29"/>
      <c r="M239" s="29"/>
      <c r="N23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infrastructure/nor:routes/nor:route/nor:releaseGroup/nor:trackSectionRef/@flankProtection</v>
      </c>
      <c r="P239" s="7" t="str">
        <f>IF(Infra[[#This Row],[railml 2.4 existence]]=TRUE, INDEX(core[Constraints],MATCH(Infra[[#This Row],[Full path]],core[Full path],0)),
IF(Infra[[#This Row],[nor existence]]&lt;&gt;"",INDEX(nor[Constraints],MATCH(Infra[[#This Row],[nor existence]],nor[Full path],0)),""))</f>
        <v>optional</v>
      </c>
      <c r="Q2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39" s="7" t="str">
        <f>IF(ISBLANK(Infra[[#This Row],[Attribute]]),"",
IF(Infra[[#This Row],[railml 2.4 existence]]=TRUE, INDEX(core[Excel type],MATCH(Infra[[#This Row],[Full path]],core[Full path],0)),
IF(Infra[[#This Row],[nor existence]]&lt;&gt;"", INDEX(nor[Excel type],MATCH(Infra[[#This Row],[nor existence]],nor[Full path],0)),"")))</f>
        <v>[boolean]</v>
      </c>
      <c r="S239" s="7" t="str">
        <f>IF(AND(NOT(ISBLANK(Infra[[#This Row],[Attribute]])),LEFT(Infra[[#This Row],[Value]],1)="[",OR(Infra[[#This Row],[railml 2.4 existence]]=TRUE,Infra[[#This Row],[nor existence]]=TRUE)),IF(Infra[[#This Row],[Value]]=Infra[[#This Row],[type]],"OK","Wrong type"),"")</f>
        <v/>
      </c>
      <c r="T239" s="7" t="str">
        <f>IF(ISBLANK(Infra[[#This Row],[Attribute]]),"",
IF(Infra[[#This Row],[railml 2.4 existence]]=TRUE, INDEX(core[Restriction],MATCH(Infra[[#This Row],[Full path]],core[Full path],0)),
IF(Infra[[#This Row],[nor existence]]&lt;&gt;"", INDEX(nor[Restriction],MATCH(Infra[[#This Row],[nor existence]],nor[Full path],0)),"")))</f>
        <v/>
      </c>
      <c r="U2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0" spans="1:21" x14ac:dyDescent="0.25">
      <c r="A240"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infrastructure/nor:routes/nor:route/nor:releaseGroup/nor:trackSectionRef/@ref</v>
      </c>
      <c r="B2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0" s="23" t="s">
        <v>283</v>
      </c>
      <c r="E240" s="17" t="s">
        <v>284</v>
      </c>
      <c r="F240" s="7" t="s">
        <v>120</v>
      </c>
      <c r="G240" s="9" t="s">
        <v>46</v>
      </c>
      <c r="H240" s="13" t="s">
        <v>23</v>
      </c>
      <c r="I240" s="32"/>
      <c r="J240" s="8"/>
      <c r="K240" s="29"/>
      <c r="L240" s="29"/>
      <c r="M240" s="29"/>
      <c r="N24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infrastructure/nor:routes/nor:route/nor:releaseGroup/nor:trackSectionRef/@ref</v>
      </c>
      <c r="P240" s="7" t="str">
        <f>IF(Infra[[#This Row],[railml 2.4 existence]]=TRUE, INDEX(core[Constraints],MATCH(Infra[[#This Row],[Full path]],core[Full path],0)),
IF(Infra[[#This Row],[nor existence]]&lt;&gt;"",INDEX(nor[Constraints],MATCH(Infra[[#This Row],[nor existence]],nor[Full path],0)),""))</f>
        <v>mandatory</v>
      </c>
      <c r="Q2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0" s="7" t="str">
        <f>IF(ISBLANK(Infra[[#This Row],[Attribute]]),"",
IF(Infra[[#This Row],[railml 2.4 existence]]=TRUE, INDEX(core[Excel type],MATCH(Infra[[#This Row],[Full path]],core[Full path],0)),
IF(Infra[[#This Row],[nor existence]]&lt;&gt;"", INDEX(nor[Excel type],MATCH(Infra[[#This Row],[nor existence]],nor[Full path],0)),"")))</f>
        <v>[reference]</v>
      </c>
      <c r="S240" s="7" t="str">
        <f>IF(AND(NOT(ISBLANK(Infra[[#This Row],[Attribute]])),LEFT(Infra[[#This Row],[Value]],1)="[",OR(Infra[[#This Row],[railml 2.4 existence]]=TRUE,Infra[[#This Row],[nor existence]]=TRUE)),IF(Infra[[#This Row],[Value]]=Infra[[#This Row],[type]],"OK","Wrong type"),"")</f>
        <v/>
      </c>
      <c r="T240" s="7" t="str">
        <f>IF(ISBLANK(Infra[[#This Row],[Attribute]]),"",
IF(Infra[[#This Row],[railml 2.4 existence]]=TRUE, INDEX(core[Restriction],MATCH(Infra[[#This Row],[Full path]],core[Full path],0)),
IF(Infra[[#This Row],[nor existence]]&lt;&gt;"", INDEX(nor[Restriction],MATCH(Infra[[#This Row],[nor existence]],nor[Full path],0)),"")))</f>
        <v/>
      </c>
      <c r="U2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1" spans="1:21" x14ac:dyDescent="0.25">
      <c r="A241"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v>
      </c>
      <c r="B2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1" s="23" t="s">
        <v>286</v>
      </c>
      <c r="E241" s="17" t="s">
        <v>123</v>
      </c>
      <c r="F241" s="9"/>
      <c r="G241" s="9"/>
      <c r="H241" s="13" t="s">
        <v>23</v>
      </c>
      <c r="I241" s="32"/>
      <c r="J241" s="8" t="s">
        <v>74</v>
      </c>
      <c r="K241" s="29"/>
      <c r="L241" s="29"/>
      <c r="M241" s="29"/>
      <c r="N24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infrastructure/nor:routes/nor:route/nor:states/state</v>
      </c>
      <c r="P241" s="7" t="str">
        <f>IF(Infra[[#This Row],[railml 2.4 existence]]=TRUE, INDEX(core[Constraints],MATCH(Infra[[#This Row],[Full path]],core[Full path],0)),
IF(Infra[[#This Row],[nor existence]]&lt;&gt;"",INDEX(nor[Constraints],MATCH(Infra[[#This Row],[nor existence]],nor[Full path],0)),""))</f>
        <v>mandatory</v>
      </c>
      <c r="Q2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1" s="7" t="str">
        <f>IF(ISBLANK(Infra[[#This Row],[Attribute]]),"",
IF(Infra[[#This Row],[railml 2.4 existence]]=TRUE, INDEX(core[Excel type],MATCH(Infra[[#This Row],[Full path]],core[Full path],0)),
IF(Infra[[#This Row],[nor existence]]&lt;&gt;"", INDEX(nor[Excel type],MATCH(Infra[[#This Row],[nor existence]],nor[Full path],0)),"")))</f>
        <v/>
      </c>
      <c r="S241" s="7" t="str">
        <f>IF(AND(NOT(ISBLANK(Infra[[#This Row],[Attribute]])),LEFT(Infra[[#This Row],[Value]],1)="[",OR(Infra[[#This Row],[railml 2.4 existence]]=TRUE,Infra[[#This Row],[nor existence]]=TRUE)),IF(Infra[[#This Row],[Value]]=Infra[[#This Row],[type]],"OK","Wrong type"),"")</f>
        <v/>
      </c>
      <c r="T241" s="7" t="str">
        <f>IF(ISBLANK(Infra[[#This Row],[Attribute]]),"",
IF(Infra[[#This Row],[railml 2.4 existence]]=TRUE, INDEX(core[Restriction],MATCH(Infra[[#This Row],[Full path]],core[Full path],0)),
IF(Infra[[#This Row],[nor existence]]&lt;&gt;"", INDEX(nor[Restriction],MATCH(Infra[[#This Row],[nor existence]],nor[Full path],0)),"")))</f>
        <v/>
      </c>
      <c r="U2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2" spans="1:21" ht="45" x14ac:dyDescent="0.25">
      <c r="A242"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infrastructure/nor:routes/nor:route/nor:states/state/@disabled</v>
      </c>
      <c r="B2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2" s="23" t="s">
        <v>286</v>
      </c>
      <c r="E242" s="49" t="s">
        <v>123</v>
      </c>
      <c r="F242" s="7" t="s">
        <v>124</v>
      </c>
      <c r="G242" s="9" t="s">
        <v>125</v>
      </c>
      <c r="H242" s="9" t="s">
        <v>23</v>
      </c>
      <c r="I242" s="32"/>
      <c r="J242" s="8" t="s">
        <v>126</v>
      </c>
      <c r="K242" s="29"/>
      <c r="L242" s="29"/>
      <c r="M242" s="57"/>
      <c r="N24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//state/@disabled</v>
      </c>
      <c r="P242" s="7" t="str">
        <f>IF(Infra[[#This Row],[railml 2.4 existence]]=TRUE, INDEX(core[Constraints],MATCH(Infra[[#This Row],[Full path]],core[Full path],0)),
IF(Infra[[#This Row],[nor existence]]&lt;&gt;"",INDEX(nor[Constraints],MATCH(Infra[[#This Row],[nor existence]],nor[Full path],0)),""))</f>
        <v>mandatory</v>
      </c>
      <c r="Q2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2" s="7" t="str">
        <f>IF(ISBLANK(Infra[[#This Row],[Attribute]]),"",
IF(Infra[[#This Row],[railml 2.4 existence]]=TRUE, INDEX(core[Excel type],MATCH(Infra[[#This Row],[Full path]],core[Full path],0)),
IF(Infra[[#This Row],[nor existence]]&lt;&gt;"", INDEX(nor[Excel type],MATCH(Infra[[#This Row],[nor existence]],nor[Full path],0)),"")))</f>
        <v>[boolean]</v>
      </c>
      <c r="S242" s="9" t="str">
        <f>IF(AND(NOT(ISBLANK(Infra[[#This Row],[Attribute]])),LEFT(Infra[[#This Row],[Value]],1)="[",OR(Infra[[#This Row],[railml 2.4 existence]]=TRUE,Infra[[#This Row],[nor existence]]=TRUE)),IF(Infra[[#This Row],[Value]]=Infra[[#This Row],[type]],"OK","Wrong type"),"")</f>
        <v/>
      </c>
      <c r="T242" s="7" t="str">
        <f>IF(ISBLANK(Infra[[#This Row],[Attribute]]),"",
IF(Infra[[#This Row],[railml 2.4 existence]]=TRUE, INDEX(core[Restriction],MATCH(Infra[[#This Row],[Full path]],core[Full path],0)),
IF(Infra[[#This Row],[nor existence]]&lt;&gt;"", INDEX(nor[Restriction],MATCH(Infra[[#This Row],[nor existence]],nor[Full path],0)),"")))</f>
        <v/>
      </c>
      <c r="U2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3" spans="1:21" ht="30" x14ac:dyDescent="0.25">
      <c r="A243"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infrastructure/nor:routes/nor:route/nor:states/state/@nor:change</v>
      </c>
      <c r="B2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3" s="23" t="s">
        <v>286</v>
      </c>
      <c r="E243" s="49" t="s">
        <v>123</v>
      </c>
      <c r="F243" s="7" t="s">
        <v>36</v>
      </c>
      <c r="G243" s="9" t="s">
        <v>37</v>
      </c>
      <c r="H243" s="9" t="s">
        <v>29</v>
      </c>
      <c r="I243" s="32"/>
      <c r="J243" s="1" t="s">
        <v>38</v>
      </c>
      <c r="K243" s="29"/>
      <c r="L243" s="29"/>
      <c r="M243" s="57"/>
      <c r="N24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43" s="7" t="str">
        <f>IF(Infra[[#This Row],[railml 2.4 existence]]=TRUE, INDEX(core[Constraints],MATCH(Infra[[#This Row],[Full path]],core[Full path],0)),
IF(Infra[[#This Row],[nor existence]]&lt;&gt;"",INDEX(nor[Constraints],MATCH(Infra[[#This Row],[nor existence]],nor[Full path],0)),""))</f>
        <v>optional</v>
      </c>
      <c r="Q2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3" s="7" t="str">
        <f>IF(ISBLANK(Infra[[#This Row],[Attribute]]),"",
IF(Infra[[#This Row],[railml 2.4 existence]]=TRUE, INDEX(core[Excel type],MATCH(Infra[[#This Row],[Full path]],core[Full path],0)),
IF(Infra[[#This Row],[nor existence]]&lt;&gt;"", INDEX(nor[Excel type],MATCH(Infra[[#This Row],[nor existence]],nor[Full path],0)),"")))</f>
        <v>[enum]</v>
      </c>
      <c r="S243" s="9" t="str">
        <f>IF(AND(NOT(ISBLANK(Infra[[#This Row],[Attribute]])),LEFT(Infra[[#This Row],[Value]],1)="[",OR(Infra[[#This Row],[railml 2.4 existence]]=TRUE,Infra[[#This Row],[nor existence]]=TRUE)),IF(Infra[[#This Row],[Value]]=Infra[[#This Row],[type]],"OK","Wrong type"),"")</f>
        <v/>
      </c>
      <c r="T243" s="7" t="str">
        <f>IF(ISBLANK(Infra[[#This Row],[Attribute]]),"",
IF(Infra[[#This Row],[railml 2.4 existence]]=TRUE, INDEX(core[Restriction],MATCH(Infra[[#This Row],[Full path]],core[Full path],0)),
IF(Infra[[#This Row],[nor existence]]&lt;&gt;"", INDEX(nor[Restriction],MATCH(Infra[[#This Row],[nor existence]],nor[Full path],0)),"")))</f>
        <v>"new", "modified", "removed"</v>
      </c>
      <c r="U2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4" spans="1:21" ht="30" x14ac:dyDescent="0.25">
      <c r="A244"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infrastructure/nor:routes/nor:route/nor:states/state/@nor:change</v>
      </c>
      <c r="B2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4" s="23" t="s">
        <v>286</v>
      </c>
      <c r="E244" s="49" t="s">
        <v>123</v>
      </c>
      <c r="F244" s="7" t="s">
        <v>36</v>
      </c>
      <c r="G244" s="9" t="s">
        <v>39</v>
      </c>
      <c r="H244" s="9"/>
      <c r="I244" s="32"/>
      <c r="J244" s="1" t="s">
        <v>40</v>
      </c>
      <c r="K244" s="29"/>
      <c r="L244" s="29"/>
      <c r="M244" s="57"/>
      <c r="N24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44" s="7" t="str">
        <f>IF(Infra[[#This Row],[railml 2.4 existence]]=TRUE, INDEX(core[Constraints],MATCH(Infra[[#This Row],[Full path]],core[Full path],0)),
IF(Infra[[#This Row],[nor existence]]&lt;&gt;"",INDEX(nor[Constraints],MATCH(Infra[[#This Row],[nor existence]],nor[Full path],0)),""))</f>
        <v>optional</v>
      </c>
      <c r="Q2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44" s="7" t="str">
        <f>IF(ISBLANK(Infra[[#This Row],[Attribute]]),"",
IF(Infra[[#This Row],[railml 2.4 existence]]=TRUE, INDEX(core[Excel type],MATCH(Infra[[#This Row],[Full path]],core[Full path],0)),
IF(Infra[[#This Row],[nor existence]]&lt;&gt;"", INDEX(nor[Excel type],MATCH(Infra[[#This Row],[nor existence]],nor[Full path],0)),"")))</f>
        <v>[enum]</v>
      </c>
      <c r="S244" s="9" t="str">
        <f>IF(AND(NOT(ISBLANK(Infra[[#This Row],[Attribute]])),LEFT(Infra[[#This Row],[Value]],1)="[",OR(Infra[[#This Row],[railml 2.4 existence]]=TRUE,Infra[[#This Row],[nor existence]]=TRUE)),IF(Infra[[#This Row],[Value]]=Infra[[#This Row],[type]],"OK","Wrong type"),"")</f>
        <v/>
      </c>
      <c r="T244" s="7" t="str">
        <f>IF(ISBLANK(Infra[[#This Row],[Attribute]]),"",
IF(Infra[[#This Row],[railml 2.4 existence]]=TRUE, INDEX(core[Restriction],MATCH(Infra[[#This Row],[Full path]],core[Full path],0)),
IF(Infra[[#This Row],[nor existence]]&lt;&gt;"", INDEX(nor[Restriction],MATCH(Infra[[#This Row],[nor existence]],nor[Full path],0)),"")))</f>
        <v>"new", "modified", "removed"</v>
      </c>
      <c r="U2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5" spans="1:21" ht="30" x14ac:dyDescent="0.25">
      <c r="A245"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infrastructure/nor:routes/nor:route/nor:states/state/@nor:change</v>
      </c>
      <c r="B2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5" s="23" t="s">
        <v>286</v>
      </c>
      <c r="E245" s="49" t="s">
        <v>123</v>
      </c>
      <c r="F245" s="7" t="s">
        <v>36</v>
      </c>
      <c r="G245" s="9" t="s">
        <v>41</v>
      </c>
      <c r="H245" s="9"/>
      <c r="I245" s="32"/>
      <c r="J245" s="1" t="s">
        <v>42</v>
      </c>
      <c r="K245" s="29"/>
      <c r="L245" s="29"/>
      <c r="M245" s="57"/>
      <c r="N24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45" s="7" t="str">
        <f>IF(Infra[[#This Row],[railml 2.4 existence]]=TRUE, INDEX(core[Constraints],MATCH(Infra[[#This Row],[Full path]],core[Full path],0)),
IF(Infra[[#This Row],[nor existence]]&lt;&gt;"",INDEX(nor[Constraints],MATCH(Infra[[#This Row],[nor existence]],nor[Full path],0)),""))</f>
        <v>optional</v>
      </c>
      <c r="Q2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45" s="7" t="str">
        <f>IF(ISBLANK(Infra[[#This Row],[Attribute]]),"",
IF(Infra[[#This Row],[railml 2.4 existence]]=TRUE, INDEX(core[Excel type],MATCH(Infra[[#This Row],[Full path]],core[Full path],0)),
IF(Infra[[#This Row],[nor existence]]&lt;&gt;"", INDEX(nor[Excel type],MATCH(Infra[[#This Row],[nor existence]],nor[Full path],0)),"")))</f>
        <v>[enum]</v>
      </c>
      <c r="S245" s="9" t="str">
        <f>IF(AND(NOT(ISBLANK(Infra[[#This Row],[Attribute]])),LEFT(Infra[[#This Row],[Value]],1)="[",OR(Infra[[#This Row],[railml 2.4 existence]]=TRUE,Infra[[#This Row],[nor existence]]=TRUE)),IF(Infra[[#This Row],[Value]]=Infra[[#This Row],[type]],"OK","Wrong type"),"")</f>
        <v/>
      </c>
      <c r="T245" s="7" t="str">
        <f>IF(ISBLANK(Infra[[#This Row],[Attribute]]),"",
IF(Infra[[#This Row],[railml 2.4 existence]]=TRUE, INDEX(core[Restriction],MATCH(Infra[[#This Row],[Full path]],core[Full path],0)),
IF(Infra[[#This Row],[nor existence]]&lt;&gt;"", INDEX(nor[Restriction],MATCH(Infra[[#This Row],[nor existence]],nor[Full path],0)),"")))</f>
        <v>"new", "modified", "removed"</v>
      </c>
      <c r="U2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6" spans="1:21" x14ac:dyDescent="0.25">
      <c r="A246"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infrastructure/nor:routes/nor:route/nor:states/state/@nor:change</v>
      </c>
      <c r="B2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6" s="23" t="s">
        <v>286</v>
      </c>
      <c r="E246" s="49" t="s">
        <v>123</v>
      </c>
      <c r="F246" s="7" t="s">
        <v>36</v>
      </c>
      <c r="G246" s="9" t="s">
        <v>43</v>
      </c>
      <c r="H246" s="9"/>
      <c r="I246" s="32"/>
      <c r="J246" s="1" t="s">
        <v>44</v>
      </c>
      <c r="K246" s="29"/>
      <c r="L246" s="29"/>
      <c r="M246" s="57"/>
      <c r="N24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46" s="7" t="str">
        <f>IF(Infra[[#This Row],[railml 2.4 existence]]=TRUE, INDEX(core[Constraints],MATCH(Infra[[#This Row],[Full path]],core[Full path],0)),
IF(Infra[[#This Row],[nor existence]]&lt;&gt;"",INDEX(nor[Constraints],MATCH(Infra[[#This Row],[nor existence]],nor[Full path],0)),""))</f>
        <v>optional</v>
      </c>
      <c r="Q2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46" s="7" t="str">
        <f>IF(ISBLANK(Infra[[#This Row],[Attribute]]),"",
IF(Infra[[#This Row],[railml 2.4 existence]]=TRUE, INDEX(core[Excel type],MATCH(Infra[[#This Row],[Full path]],core[Full path],0)),
IF(Infra[[#This Row],[nor existence]]&lt;&gt;"", INDEX(nor[Excel type],MATCH(Infra[[#This Row],[nor existence]],nor[Full path],0)),"")))</f>
        <v>[enum]</v>
      </c>
      <c r="S246" s="9" t="str">
        <f>IF(AND(NOT(ISBLANK(Infra[[#This Row],[Attribute]])),LEFT(Infra[[#This Row],[Value]],1)="[",OR(Infra[[#This Row],[railml 2.4 existence]]=TRUE,Infra[[#This Row],[nor existence]]=TRUE)),IF(Infra[[#This Row],[Value]]=Infra[[#This Row],[type]],"OK","Wrong type"),"")</f>
        <v/>
      </c>
      <c r="T246" s="7" t="str">
        <f>IF(ISBLANK(Infra[[#This Row],[Attribute]]),"",
IF(Infra[[#This Row],[railml 2.4 existence]]=TRUE, INDEX(core[Restriction],MATCH(Infra[[#This Row],[Full path]],core[Full path],0)),
IF(Infra[[#This Row],[nor existence]]&lt;&gt;"", INDEX(nor[Restriction],MATCH(Infra[[#This Row],[nor existence]],nor[Full path],0)),"")))</f>
        <v>"new", "modified", "removed"</v>
      </c>
      <c r="U2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7" spans="1:21" x14ac:dyDescent="0.25">
      <c r="A247"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infrastructure/nor:routes/nor:route/nor:states/state/@nor:endDate</v>
      </c>
      <c r="B2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7" s="23" t="s">
        <v>286</v>
      </c>
      <c r="E247" s="49" t="s">
        <v>123</v>
      </c>
      <c r="F247" s="7" t="s">
        <v>127</v>
      </c>
      <c r="G247" s="9" t="s">
        <v>128</v>
      </c>
      <c r="H247" s="9" t="s">
        <v>29</v>
      </c>
      <c r="I247" s="32"/>
      <c r="J247" s="1" t="s">
        <v>129</v>
      </c>
      <c r="K247" s="29"/>
      <c r="L247" s="29"/>
      <c r="M247" s="57"/>
      <c r="N24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247" s="7" t="str">
        <f>IF(Infra[[#This Row],[railml 2.4 existence]]=TRUE, INDEX(core[Constraints],MATCH(Infra[[#This Row],[Full path]],core[Full path],0)),
IF(Infra[[#This Row],[nor existence]]&lt;&gt;"",INDEX(nor[Constraints],MATCH(Infra[[#This Row],[nor existence]],nor[Full path],0)),""))</f>
        <v>optional</v>
      </c>
      <c r="Q2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7" s="7" t="str">
        <f>IF(ISBLANK(Infra[[#This Row],[Attribute]]),"",
IF(Infra[[#This Row],[railml 2.4 existence]]=TRUE, INDEX(core[Excel type],MATCH(Infra[[#This Row],[Full path]],core[Full path],0)),
IF(Infra[[#This Row],[nor existence]]&lt;&gt;"", INDEX(nor[Excel type],MATCH(Infra[[#This Row],[nor existence]],nor[Full path],0)),"")))</f>
        <v>[date]</v>
      </c>
      <c r="S247" s="9" t="str">
        <f>IF(AND(NOT(ISBLANK(Infra[[#This Row],[Attribute]])),LEFT(Infra[[#This Row],[Value]],1)="[",OR(Infra[[#This Row],[railml 2.4 existence]]=TRUE,Infra[[#This Row],[nor existence]]=TRUE)),IF(Infra[[#This Row],[Value]]=Infra[[#This Row],[type]],"OK","Wrong type"),"")</f>
        <v/>
      </c>
      <c r="T247" s="7" t="str">
        <f>IF(ISBLANK(Infra[[#This Row],[Attribute]]),"",
IF(Infra[[#This Row],[railml 2.4 existence]]=TRUE, INDEX(core[Restriction],MATCH(Infra[[#This Row],[Full path]],core[Full path],0)),
IF(Infra[[#This Row],[nor existence]]&lt;&gt;"", INDEX(nor[Restriction],MATCH(Infra[[#This Row],[nor existence]],nor[Full path],0)),"")))</f>
        <v/>
      </c>
      <c r="U2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8" spans="1:21" x14ac:dyDescent="0.25">
      <c r="A248"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infrastructure/nor:routes/nor:route/nor:states/state/@nor:projectRef</v>
      </c>
      <c r="B2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8" s="23" t="s">
        <v>286</v>
      </c>
      <c r="E248" s="49" t="s">
        <v>123</v>
      </c>
      <c r="F248" s="7" t="s">
        <v>130</v>
      </c>
      <c r="G248" s="9" t="s">
        <v>46</v>
      </c>
      <c r="H248" s="9" t="s">
        <v>29</v>
      </c>
      <c r="I248" s="32"/>
      <c r="J248" s="1" t="s">
        <v>131</v>
      </c>
      <c r="K248" s="29"/>
      <c r="L248" s="29"/>
      <c r="M248" s="57"/>
      <c r="N24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248" s="7" t="str">
        <f>IF(Infra[[#This Row],[railml 2.4 existence]]=TRUE, INDEX(core[Constraints],MATCH(Infra[[#This Row],[Full path]],core[Full path],0)),
IF(Infra[[#This Row],[nor existence]]&lt;&gt;"",INDEX(nor[Constraints],MATCH(Infra[[#This Row],[nor existence]],nor[Full path],0)),""))</f>
        <v>optional</v>
      </c>
      <c r="Q2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8" s="7" t="str">
        <f>IF(ISBLANK(Infra[[#This Row],[Attribute]]),"",
IF(Infra[[#This Row],[railml 2.4 existence]]=TRUE, INDEX(core[Excel type],MATCH(Infra[[#This Row],[Full path]],core[Full path],0)),
IF(Infra[[#This Row],[nor existence]]&lt;&gt;"", INDEX(nor[Excel type],MATCH(Infra[[#This Row],[nor existence]],nor[Full path],0)),"")))</f>
        <v>[reference]</v>
      </c>
      <c r="S248" s="9" t="str">
        <f>IF(AND(NOT(ISBLANK(Infra[[#This Row],[Attribute]])),LEFT(Infra[[#This Row],[Value]],1)="[",OR(Infra[[#This Row],[railml 2.4 existence]]=TRUE,Infra[[#This Row],[nor existence]]=TRUE)),IF(Infra[[#This Row],[Value]]=Infra[[#This Row],[type]],"OK","Wrong type"),"")</f>
        <v/>
      </c>
      <c r="T248" s="7" t="str">
        <f>IF(ISBLANK(Infra[[#This Row],[Attribute]]),"",
IF(Infra[[#This Row],[railml 2.4 existence]]=TRUE, INDEX(core[Restriction],MATCH(Infra[[#This Row],[Full path]],core[Full path],0)),
IF(Infra[[#This Row],[nor existence]]&lt;&gt;"", INDEX(nor[Restriction],MATCH(Infra[[#This Row],[nor existence]],nor[Full path],0)),"")))</f>
        <v/>
      </c>
      <c r="U2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49" spans="1:21" x14ac:dyDescent="0.25">
      <c r="A249"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infrastructure/nor:routes/nor:route/nor:states/state/@nor:ruleRef</v>
      </c>
      <c r="B2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49" s="23" t="s">
        <v>286</v>
      </c>
      <c r="E249" s="49" t="s">
        <v>123</v>
      </c>
      <c r="F249" s="7" t="s">
        <v>45</v>
      </c>
      <c r="G249" s="9" t="s">
        <v>46</v>
      </c>
      <c r="H249" s="9" t="s">
        <v>29</v>
      </c>
      <c r="I249" s="33"/>
      <c r="J249" s="8" t="s">
        <v>47</v>
      </c>
      <c r="K249" s="29"/>
      <c r="L249" s="29"/>
      <c r="M249" s="57"/>
      <c r="N24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249" s="7" t="str">
        <f>IF(Infra[[#This Row],[railml 2.4 existence]]=TRUE, INDEX(core[Constraints],MATCH(Infra[[#This Row],[Full path]],core[Full path],0)),
IF(Infra[[#This Row],[nor existence]]&lt;&gt;"",INDEX(nor[Constraints],MATCH(Infra[[#This Row],[nor existence]],nor[Full path],0)),""))</f>
        <v>optional</v>
      </c>
      <c r="Q2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49" s="7" t="str">
        <f>IF(ISBLANK(Infra[[#This Row],[Attribute]]),"",
IF(Infra[[#This Row],[railml 2.4 existence]]=TRUE, INDEX(core[Excel type],MATCH(Infra[[#This Row],[Full path]],core[Full path],0)),
IF(Infra[[#This Row],[nor existence]]&lt;&gt;"", INDEX(nor[Excel type],MATCH(Infra[[#This Row],[nor existence]],nor[Full path],0)),"")))</f>
        <v>[reference]</v>
      </c>
      <c r="S249" s="9" t="str">
        <f>IF(AND(NOT(ISBLANK(Infra[[#This Row],[Attribute]])),LEFT(Infra[[#This Row],[Value]],1)="[",OR(Infra[[#This Row],[railml 2.4 existence]]=TRUE,Infra[[#This Row],[nor existence]]=TRUE)),IF(Infra[[#This Row],[Value]]=Infra[[#This Row],[type]],"OK","Wrong type"),"")</f>
        <v/>
      </c>
      <c r="T249" s="7" t="str">
        <f>IF(ISBLANK(Infra[[#This Row],[Attribute]]),"",
IF(Infra[[#This Row],[railml 2.4 existence]]=TRUE, INDEX(core[Restriction],MATCH(Infra[[#This Row],[Full path]],core[Full path],0)),
IF(Infra[[#This Row],[nor existence]]&lt;&gt;"", INDEX(nor[Restriction],MATCH(Infra[[#This Row],[nor existence]],nor[Full path],0)),"")))</f>
        <v/>
      </c>
      <c r="U2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0" spans="1:21" x14ac:dyDescent="0.25">
      <c r="A250"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infrastructure/nor:routes/nor:route/nor:states/state/@nor:startDate</v>
      </c>
      <c r="B2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0" s="23" t="s">
        <v>286</v>
      </c>
      <c r="E250" s="49" t="s">
        <v>123</v>
      </c>
      <c r="F250" s="7" t="s">
        <v>132</v>
      </c>
      <c r="G250" s="9" t="s">
        <v>128</v>
      </c>
      <c r="H250" s="9" t="s">
        <v>29</v>
      </c>
      <c r="I250" s="32"/>
      <c r="J250" s="1" t="s">
        <v>129</v>
      </c>
      <c r="K250" s="29"/>
      <c r="L250" s="29"/>
      <c r="M250" s="57"/>
      <c r="N25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250" s="7" t="str">
        <f>IF(Infra[[#This Row],[railml 2.4 existence]]=TRUE, INDEX(core[Constraints],MATCH(Infra[[#This Row],[Full path]],core[Full path],0)),
IF(Infra[[#This Row],[nor existence]]&lt;&gt;"",INDEX(nor[Constraints],MATCH(Infra[[#This Row],[nor existence]],nor[Full path],0)),""))</f>
        <v>optional</v>
      </c>
      <c r="Q2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50" s="7" t="str">
        <f>IF(ISBLANK(Infra[[#This Row],[Attribute]]),"",
IF(Infra[[#This Row],[railml 2.4 existence]]=TRUE, INDEX(core[Excel type],MATCH(Infra[[#This Row],[Full path]],core[Full path],0)),
IF(Infra[[#This Row],[nor existence]]&lt;&gt;"", INDEX(nor[Excel type],MATCH(Infra[[#This Row],[nor existence]],nor[Full path],0)),"")))</f>
        <v>[date]</v>
      </c>
      <c r="S250" s="9" t="str">
        <f>IF(AND(NOT(ISBLANK(Infra[[#This Row],[Attribute]])),LEFT(Infra[[#This Row],[Value]],1)="[",OR(Infra[[#This Row],[railml 2.4 existence]]=TRUE,Infra[[#This Row],[nor existence]]=TRUE)),IF(Infra[[#This Row],[Value]]=Infra[[#This Row],[type]],"OK","Wrong type"),"")</f>
        <v/>
      </c>
      <c r="T250" s="7" t="str">
        <f>IF(ISBLANK(Infra[[#This Row],[Attribute]]),"",
IF(Infra[[#This Row],[railml 2.4 existence]]=TRUE, INDEX(core[Restriction],MATCH(Infra[[#This Row],[Full path]],core[Full path],0)),
IF(Infra[[#This Row],[nor existence]]&lt;&gt;"", INDEX(nor[Restriction],MATCH(Infra[[#This Row],[nor existence]],nor[Full path],0)),"")))</f>
        <v/>
      </c>
      <c r="U2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1" spans="1:21" x14ac:dyDescent="0.25">
      <c r="A251"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infrastructure/nor:routes/nor:route/nor:states/state/@operatingPeriodRef</v>
      </c>
      <c r="B2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1" s="23" t="s">
        <v>286</v>
      </c>
      <c r="E251" s="49" t="s">
        <v>123</v>
      </c>
      <c r="F251" s="7" t="s">
        <v>133</v>
      </c>
      <c r="G251" s="9" t="s">
        <v>46</v>
      </c>
      <c r="H251" s="9" t="s">
        <v>29</v>
      </c>
      <c r="I251" s="32"/>
      <c r="J251" s="1" t="s">
        <v>134</v>
      </c>
      <c r="K251" s="29"/>
      <c r="L251" s="29"/>
      <c r="M251" s="57"/>
      <c r="N25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//state/@operatingPeriodRef</v>
      </c>
      <c r="P251" s="7" t="str">
        <f>IF(Infra[[#This Row],[railml 2.4 existence]]=TRUE, INDEX(core[Constraints],MATCH(Infra[[#This Row],[Full path]],core[Full path],0)),
IF(Infra[[#This Row],[nor existence]]&lt;&gt;"",INDEX(nor[Constraints],MATCH(Infra[[#This Row],[nor existence]],nor[Full path],0)),""))</f>
        <v>optional</v>
      </c>
      <c r="Q2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51" s="7" t="str">
        <f>IF(ISBLANK(Infra[[#This Row],[Attribute]]),"",
IF(Infra[[#This Row],[railml 2.4 existence]]=TRUE, INDEX(core[Excel type],MATCH(Infra[[#This Row],[Full path]],core[Full path],0)),
IF(Infra[[#This Row],[nor existence]]&lt;&gt;"", INDEX(nor[Excel type],MATCH(Infra[[#This Row],[nor existence]],nor[Full path],0)),"")))</f>
        <v>[reference]</v>
      </c>
      <c r="S251" s="9" t="str">
        <f>IF(AND(NOT(ISBLANK(Infra[[#This Row],[Attribute]])),LEFT(Infra[[#This Row],[Value]],1)="[",OR(Infra[[#This Row],[railml 2.4 existence]]=TRUE,Infra[[#This Row],[nor existence]]=TRUE)),IF(Infra[[#This Row],[Value]]=Infra[[#This Row],[type]],"OK","Wrong type"),"")</f>
        <v/>
      </c>
      <c r="T251" s="7" t="str">
        <f>IF(ISBLANK(Infra[[#This Row],[Attribute]]),"",
IF(Infra[[#This Row],[railml 2.4 existence]]=TRUE, INDEX(core[Restriction],MATCH(Infra[[#This Row],[Full path]],core[Full path],0)),
IF(Infra[[#This Row],[nor existence]]&lt;&gt;"", INDEX(nor[Restriction],MATCH(Infra[[#This Row],[nor existence]],nor[Full path],0)),"")))</f>
        <v/>
      </c>
      <c r="U2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2" spans="1:21" x14ac:dyDescent="0.25">
      <c r="A252"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infrastructure/nor:routes/nor:route/nor:states/state/@status</v>
      </c>
      <c r="B2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2" s="23" t="s">
        <v>286</v>
      </c>
      <c r="E252" s="49" t="s">
        <v>123</v>
      </c>
      <c r="F252" s="7" t="s">
        <v>135</v>
      </c>
      <c r="G252" s="9" t="s">
        <v>37</v>
      </c>
      <c r="H252" s="9" t="s">
        <v>29</v>
      </c>
      <c r="I252" s="32"/>
      <c r="K252" s="29"/>
      <c r="L252" s="29"/>
      <c r="M252" s="57"/>
      <c r="N25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252" s="7" t="str">
        <f>IF(Infra[[#This Row],[railml 2.4 existence]]=TRUE, INDEX(core[Constraints],MATCH(Infra[[#This Row],[Full path]],core[Full path],0)),
IF(Infra[[#This Row],[nor existence]]&lt;&gt;"",INDEX(nor[Constraints],MATCH(Infra[[#This Row],[nor existence]],nor[Full path],0)),""))</f>
        <v>optional</v>
      </c>
      <c r="Q2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52" s="7" t="str">
        <f>IF(ISBLANK(Infra[[#This Row],[Attribute]]),"",
IF(Infra[[#This Row],[railml 2.4 existence]]=TRUE, INDEX(core[Excel type],MATCH(Infra[[#This Row],[Full path]],core[Full path],0)),
IF(Infra[[#This Row],[nor existence]]&lt;&gt;"", INDEX(nor[Excel type],MATCH(Infra[[#This Row],[nor existence]],nor[Full path],0)),"")))</f>
        <v>[enum]</v>
      </c>
      <c r="S252" s="9" t="str">
        <f>IF(AND(NOT(ISBLANK(Infra[[#This Row],[Attribute]])),LEFT(Infra[[#This Row],[Value]],1)="[",OR(Infra[[#This Row],[railml 2.4 existence]]=TRUE,Infra[[#This Row],[nor existence]]=TRUE)),IF(Infra[[#This Row],[Value]]=Infra[[#This Row],[type]],"OK","Wrong type"),"")</f>
        <v/>
      </c>
      <c r="T25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2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3" spans="1:21" x14ac:dyDescent="0.25">
      <c r="A253"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infrastructure/nor:routes/nor:route/nor:states/state/@status</v>
      </c>
      <c r="B2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3" s="23" t="s">
        <v>286</v>
      </c>
      <c r="E253" s="49" t="s">
        <v>123</v>
      </c>
      <c r="F253" s="7" t="s">
        <v>135</v>
      </c>
      <c r="G253" s="9" t="s">
        <v>136</v>
      </c>
      <c r="H253" s="9"/>
      <c r="I253" s="32"/>
      <c r="K253" s="29"/>
      <c r="L253" s="29"/>
      <c r="M253" s="57"/>
      <c r="N25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253" s="7" t="str">
        <f>IF(Infra[[#This Row],[railml 2.4 existence]]=TRUE, INDEX(core[Constraints],MATCH(Infra[[#This Row],[Full path]],core[Full path],0)),
IF(Infra[[#This Row],[nor existence]]&lt;&gt;"",INDEX(nor[Constraints],MATCH(Infra[[#This Row],[nor existence]],nor[Full path],0)),""))</f>
        <v>optional</v>
      </c>
      <c r="Q2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53" s="7" t="str">
        <f>IF(ISBLANK(Infra[[#This Row],[Attribute]]),"",
IF(Infra[[#This Row],[railml 2.4 existence]]=TRUE, INDEX(core[Excel type],MATCH(Infra[[#This Row],[Full path]],core[Full path],0)),
IF(Infra[[#This Row],[nor existence]]&lt;&gt;"", INDEX(nor[Excel type],MATCH(Infra[[#This Row],[nor existence]],nor[Full path],0)),"")))</f>
        <v>[enum]</v>
      </c>
      <c r="S253" s="9" t="str">
        <f>IF(AND(NOT(ISBLANK(Infra[[#This Row],[Attribute]])),LEFT(Infra[[#This Row],[Value]],1)="[",OR(Infra[[#This Row],[railml 2.4 existence]]=TRUE,Infra[[#This Row],[nor existence]]=TRUE)),IF(Infra[[#This Row],[Value]]=Infra[[#This Row],[type]],"OK","Wrong type"),"")</f>
        <v/>
      </c>
      <c r="T25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2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4" spans="1:21" ht="105" x14ac:dyDescent="0.25">
      <c r="A254"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infrastructure/nor:routes/nor:route/nor:states/state/@status</v>
      </c>
      <c r="B2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4" s="23" t="s">
        <v>286</v>
      </c>
      <c r="E254" s="49" t="s">
        <v>123</v>
      </c>
      <c r="F254" s="7" t="s">
        <v>135</v>
      </c>
      <c r="G254" s="9" t="s">
        <v>137</v>
      </c>
      <c r="H254" s="9"/>
      <c r="I254" s="32"/>
      <c r="J254" s="1" t="s">
        <v>138</v>
      </c>
      <c r="K254" s="29"/>
      <c r="L254" s="29"/>
      <c r="M254" s="57"/>
      <c r="N25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254" s="7" t="str">
        <f>IF(Infra[[#This Row],[railml 2.4 existence]]=TRUE, INDEX(core[Constraints],MATCH(Infra[[#This Row],[Full path]],core[Full path],0)),
IF(Infra[[#This Row],[nor existence]]&lt;&gt;"",INDEX(nor[Constraints],MATCH(Infra[[#This Row],[nor existence]],nor[Full path],0)),""))</f>
        <v>optional</v>
      </c>
      <c r="Q2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54" s="7" t="str">
        <f>IF(ISBLANK(Infra[[#This Row],[Attribute]]),"",
IF(Infra[[#This Row],[railml 2.4 existence]]=TRUE, INDEX(core[Excel type],MATCH(Infra[[#This Row],[Full path]],core[Full path],0)),
IF(Infra[[#This Row],[nor existence]]&lt;&gt;"", INDEX(nor[Excel type],MATCH(Infra[[#This Row],[nor existence]],nor[Full path],0)),"")))</f>
        <v>[enum]</v>
      </c>
      <c r="S254" s="9" t="str">
        <f>IF(AND(NOT(ISBLANK(Infra[[#This Row],[Attribute]])),LEFT(Infra[[#This Row],[Value]],1)="[",OR(Infra[[#This Row],[railml 2.4 existence]]=TRUE,Infra[[#This Row],[nor existence]]=TRUE)),IF(Infra[[#This Row],[Value]]=Infra[[#This Row],[type]],"OK","Wrong type"),"")</f>
        <v/>
      </c>
      <c r="T25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2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5" spans="1:21" ht="30" x14ac:dyDescent="0.25">
      <c r="A255"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infrastructure/nor:routes/nor:route/nor:states/state/@status</v>
      </c>
      <c r="B2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5" s="23" t="s">
        <v>286</v>
      </c>
      <c r="E255" s="49" t="s">
        <v>123</v>
      </c>
      <c r="F255" s="7" t="s">
        <v>135</v>
      </c>
      <c r="G255" s="9" t="s">
        <v>139</v>
      </c>
      <c r="H255" s="9"/>
      <c r="I255" s="32"/>
      <c r="J255" s="1" t="s">
        <v>140</v>
      </c>
      <c r="K255" s="29"/>
      <c r="L255" s="29"/>
      <c r="M255" s="57"/>
      <c r="N25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255" s="7" t="str">
        <f>IF(Infra[[#This Row],[railml 2.4 existence]]=TRUE, INDEX(core[Constraints],MATCH(Infra[[#This Row],[Full path]],core[Full path],0)),
IF(Infra[[#This Row],[nor existence]]&lt;&gt;"",INDEX(nor[Constraints],MATCH(Infra[[#This Row],[nor existence]],nor[Full path],0)),""))</f>
        <v>optional</v>
      </c>
      <c r="Q2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55" s="7" t="str">
        <f>IF(ISBLANK(Infra[[#This Row],[Attribute]]),"",
IF(Infra[[#This Row],[railml 2.4 existence]]=TRUE, INDEX(core[Excel type],MATCH(Infra[[#This Row],[Full path]],core[Full path],0)),
IF(Infra[[#This Row],[nor existence]]&lt;&gt;"", INDEX(nor[Excel type],MATCH(Infra[[#This Row],[nor existence]],nor[Full path],0)),"")))</f>
        <v>[enum]</v>
      </c>
      <c r="S255" s="9" t="str">
        <f>IF(AND(NOT(ISBLANK(Infra[[#This Row],[Attribute]])),LEFT(Infra[[#This Row],[Value]],1)="[",OR(Infra[[#This Row],[railml 2.4 existence]]=TRUE,Infra[[#This Row],[nor existence]]=TRUE)),IF(Infra[[#This Row],[Value]]=Infra[[#This Row],[type]],"OK","Wrong type"),"")</f>
        <v/>
      </c>
      <c r="T25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2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6" spans="1:21" ht="75" x14ac:dyDescent="0.25">
      <c r="A256"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infrastructure/nor:routes/nor:route/nor:states/state/@status</v>
      </c>
      <c r="B2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6" s="23" t="s">
        <v>286</v>
      </c>
      <c r="E256" s="49" t="s">
        <v>123</v>
      </c>
      <c r="F256" s="7" t="s">
        <v>135</v>
      </c>
      <c r="G256" s="9" t="s">
        <v>124</v>
      </c>
      <c r="H256" s="9"/>
      <c r="I256" s="32"/>
      <c r="J256" s="1" t="s">
        <v>141</v>
      </c>
      <c r="K256" s="29"/>
      <c r="L256" s="29"/>
      <c r="M256" s="57"/>
      <c r="N25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256" s="7" t="str">
        <f>IF(Infra[[#This Row],[railml 2.4 existence]]=TRUE, INDEX(core[Constraints],MATCH(Infra[[#This Row],[Full path]],core[Full path],0)),
IF(Infra[[#This Row],[nor existence]]&lt;&gt;"",INDEX(nor[Constraints],MATCH(Infra[[#This Row],[nor existence]],nor[Full path],0)),""))</f>
        <v>optional</v>
      </c>
      <c r="Q2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56" s="7" t="str">
        <f>IF(ISBLANK(Infra[[#This Row],[Attribute]]),"",
IF(Infra[[#This Row],[railml 2.4 existence]]=TRUE, INDEX(core[Excel type],MATCH(Infra[[#This Row],[Full path]],core[Full path],0)),
IF(Infra[[#This Row],[nor existence]]&lt;&gt;"", INDEX(nor[Excel type],MATCH(Infra[[#This Row],[nor existence]],nor[Full path],0)),"")))</f>
        <v>[enum]</v>
      </c>
      <c r="S256" s="9" t="str">
        <f>IF(AND(NOT(ISBLANK(Infra[[#This Row],[Attribute]])),LEFT(Infra[[#This Row],[Value]],1)="[",OR(Infra[[#This Row],[railml 2.4 existence]]=TRUE,Infra[[#This Row],[nor existence]]=TRUE)),IF(Infra[[#This Row],[Value]]=Infra[[#This Row],[type]],"OK","Wrong type"),"")</f>
        <v/>
      </c>
      <c r="T25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2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7" spans="1:21" ht="60" x14ac:dyDescent="0.25">
      <c r="A257"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infrastructure/nor:routes/nor:route/nor:states/state/@status</v>
      </c>
      <c r="B2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7" s="23" t="s">
        <v>286</v>
      </c>
      <c r="E257" s="49" t="s">
        <v>123</v>
      </c>
      <c r="F257" s="7" t="s">
        <v>135</v>
      </c>
      <c r="G257" s="9" t="s">
        <v>142</v>
      </c>
      <c r="H257" s="9"/>
      <c r="I257" s="32"/>
      <c r="J257" s="1" t="s">
        <v>143</v>
      </c>
      <c r="K257" s="29"/>
      <c r="L257" s="29"/>
      <c r="M257" s="57"/>
      <c r="N25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257" s="7" t="str">
        <f>IF(Infra[[#This Row],[railml 2.4 existence]]=TRUE, INDEX(core[Constraints],MATCH(Infra[[#This Row],[Full path]],core[Full path],0)),
IF(Infra[[#This Row],[nor existence]]&lt;&gt;"",INDEX(nor[Constraints],MATCH(Infra[[#This Row],[nor existence]],nor[Full path],0)),""))</f>
        <v>optional</v>
      </c>
      <c r="Q2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57" s="7" t="str">
        <f>IF(ISBLANK(Infra[[#This Row],[Attribute]]),"",
IF(Infra[[#This Row],[railml 2.4 existence]]=TRUE, INDEX(core[Excel type],MATCH(Infra[[#This Row],[Full path]],core[Full path],0)),
IF(Infra[[#This Row],[nor existence]]&lt;&gt;"", INDEX(nor[Excel type],MATCH(Infra[[#This Row],[nor existence]],nor[Full path],0)),"")))</f>
        <v>[enum]</v>
      </c>
      <c r="S257" s="9" t="str">
        <f>IF(AND(NOT(ISBLANK(Infra[[#This Row],[Attribute]])),LEFT(Infra[[#This Row],[Value]],1)="[",OR(Infra[[#This Row],[railml 2.4 existence]]=TRUE,Infra[[#This Row],[nor existence]]=TRUE)),IF(Infra[[#This Row],[Value]]=Infra[[#This Row],[type]],"OK","Wrong type"),"")</f>
        <v/>
      </c>
      <c r="T25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2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8" spans="1:21" x14ac:dyDescent="0.25">
      <c r="A258" s="23" t="str">
        <f>IF(Infra[[#This Row],[Element hierarchy (XPATH)]]="/railml/","",Infra[[#This Row],[Element hierarchy (XPATH)]])&amp;IF(ISERROR(FIND(",",Infra[[#This Row],[Element]])),Infra[[#This Row],[Element]],"*")&amp;IF(OR(ISBLANK(Infra[[#This Row],[Attribute]]),Infra[[#This Row],[Attribute]]="See top of document"),"","/@"&amp;Infra[[#This Row],[Attribute]])</f>
        <v>infrastructure/nor:routes/nor:route/nor:states/state/@status</v>
      </c>
      <c r="B2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8" s="23" t="s">
        <v>286</v>
      </c>
      <c r="E258" s="49" t="s">
        <v>123</v>
      </c>
      <c r="F258" s="7" t="s">
        <v>135</v>
      </c>
      <c r="G258" s="9" t="s">
        <v>144</v>
      </c>
      <c r="H258" s="9"/>
      <c r="I258" s="32"/>
      <c r="K258" s="29"/>
      <c r="L258" s="29"/>
      <c r="M258" s="57"/>
      <c r="N25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//state/@status</v>
      </c>
      <c r="P258" s="7" t="str">
        <f>IF(Infra[[#This Row],[railml 2.4 existence]]=TRUE, INDEX(core[Constraints],MATCH(Infra[[#This Row],[Full path]],core[Full path],0)),
IF(Infra[[#This Row],[nor existence]]&lt;&gt;"",INDEX(nor[Constraints],MATCH(Infra[[#This Row],[nor existence]],nor[Full path],0)),""))</f>
        <v>optional</v>
      </c>
      <c r="Q2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58" s="7" t="str">
        <f>IF(ISBLANK(Infra[[#This Row],[Attribute]]),"",
IF(Infra[[#This Row],[railml 2.4 existence]]=TRUE, INDEX(core[Excel type],MATCH(Infra[[#This Row],[Full path]],core[Full path],0)),
IF(Infra[[#This Row],[nor existence]]&lt;&gt;"", INDEX(nor[Excel type],MATCH(Infra[[#This Row],[nor existence]],nor[Full path],0)),"")))</f>
        <v>[enum]</v>
      </c>
      <c r="S258" s="9" t="str">
        <f>IF(AND(NOT(ISBLANK(Infra[[#This Row],[Attribute]])),LEFT(Infra[[#This Row],[Value]],1)="[",OR(Infra[[#This Row],[railml 2.4 existence]]=TRUE,Infra[[#This Row],[nor existence]]=TRUE)),IF(Infra[[#This Row],[Value]]=Infra[[#This Row],[type]],"OK","Wrong type"),"")</f>
        <v/>
      </c>
      <c r="T25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2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59" spans="1:21" ht="60" x14ac:dyDescent="0.25">
      <c r="A25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v>
      </c>
      <c r="B2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59" s="23" t="s">
        <v>287</v>
      </c>
      <c r="E259" s="17" t="s">
        <v>288</v>
      </c>
      <c r="F259" s="7"/>
      <c r="G259" s="9"/>
      <c r="H259" s="9" t="s">
        <v>23</v>
      </c>
      <c r="I259" s="35"/>
      <c r="J259" s="8" t="s">
        <v>289</v>
      </c>
      <c r="K259" s="7"/>
      <c r="L259" s="29"/>
      <c r="M259" s="29"/>
      <c r="N2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59" s="7" t="str">
        <f>IF(Infra[[#This Row],[railml 2.4 existence]]=TRUE, INDEX(core[Constraints],MATCH(Infra[[#This Row],[Full path]],core[Full path],0)),
IF(Infra[[#This Row],[nor existence]]&lt;&gt;"",INDEX(nor[Constraints],MATCH(Infra[[#This Row],[nor existence]],nor[Full path],0)),""))</f>
        <v>mandatory</v>
      </c>
      <c r="Q2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59" s="7" t="str">
        <f>IF(ISBLANK(Infra[[#This Row],[Attribute]]),"",
IF(Infra[[#This Row],[railml 2.4 existence]]=TRUE, INDEX(core[Excel type],MATCH(Infra[[#This Row],[Full path]],core[Full path],0)),
IF(Infra[[#This Row],[nor existence]]&lt;&gt;"", INDEX(nor[Excel type],MATCH(Infra[[#This Row],[nor existence]],nor[Full path],0)),"")))</f>
        <v/>
      </c>
      <c r="S259" s="7" t="str">
        <f>IF(AND(NOT(ISBLANK(Infra[[#This Row],[Attribute]])),LEFT(Infra[[#This Row],[Value]],1)="[",OR(Infra[[#This Row],[railml 2.4 existence]]=TRUE,Infra[[#This Row],[nor existence]]=TRUE)),IF(Infra[[#This Row],[Value]]=Infra[[#This Row],[type]],"OK","Wrong type"),"")</f>
        <v/>
      </c>
      <c r="T259" s="7" t="str">
        <f>IF(ISBLANK(Infra[[#This Row],[Attribute]]),"",
IF(Infra[[#This Row],[railml 2.4 existence]]=TRUE, INDEX(core[Restriction],MATCH(Infra[[#This Row],[Full path]],core[Full path],0)),
IF(Infra[[#This Row],[nor existence]]&lt;&gt;"", INDEX(nor[Restriction],MATCH(Infra[[#This Row],[nor existence]],nor[Full path],0)),"")))</f>
        <v/>
      </c>
      <c r="U2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0" spans="1:21" ht="135" x14ac:dyDescent="0.25">
      <c r="A26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infrastructure/operationControlPoints/ocp/@code</v>
      </c>
      <c r="B2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0" s="23" t="s">
        <v>287</v>
      </c>
      <c r="E260" s="49" t="s">
        <v>288</v>
      </c>
      <c r="F260" s="7" t="s">
        <v>24</v>
      </c>
      <c r="G260" s="9" t="s">
        <v>25</v>
      </c>
      <c r="H260" s="9" t="s">
        <v>26</v>
      </c>
      <c r="I260" s="32"/>
      <c r="J260" s="8" t="s">
        <v>27</v>
      </c>
      <c r="K260" s="29"/>
      <c r="L260" s="29"/>
      <c r="M260" s="57"/>
      <c r="N2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60" s="7" t="str">
        <f>IF(Infra[[#This Row],[railml 2.4 existence]]=TRUE, INDEX(core[Constraints],MATCH(Infra[[#This Row],[Full path]],core[Full path],0)),
IF(Infra[[#This Row],[nor existence]]&lt;&gt;"",INDEX(nor[Constraints],MATCH(Infra[[#This Row],[nor existence]],nor[Full path],0)),""))</f>
        <v>optional</v>
      </c>
      <c r="Q2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0" s="9" t="str">
        <f>IF(ISBLANK(Infra[[#This Row],[Attribute]]),"",
IF(Infra[[#This Row],[railml 2.4 existence]]=TRUE, INDEX(core[Excel type],MATCH(Infra[[#This Row],[Full path]],core[Full path],0)),
IF(Infra[[#This Row],[nor existence]]&lt;&gt;"", INDEX(nor[Excel type],MATCH(Infra[[#This Row],[nor existence]],nor[Full path],0)),"")))</f>
        <v>[string]</v>
      </c>
      <c r="S260" s="7" t="str">
        <f>IF(AND(NOT(ISBLANK(Infra[[#This Row],[Attribute]])),LEFT(Infra[[#This Row],[Value]],1)="[",OR(Infra[[#This Row],[railml 2.4 existence]]=TRUE,Infra[[#This Row],[nor existence]]=TRUE)),IF(Infra[[#This Row],[Value]]=Infra[[#This Row],[type]],"OK","Wrong type"),"")</f>
        <v>OK</v>
      </c>
      <c r="T260" s="7" t="str">
        <f>IF(ISBLANK(Infra[[#This Row],[Attribute]]),"",
IF(Infra[[#This Row],[railml 2.4 existence]]=TRUE, INDEX(core[Restriction],MATCH(Infra[[#This Row],[Full path]],core[Full path],0)),
IF(Infra[[#This Row],[nor existence]]&lt;&gt;"", INDEX(nor[Restriction],MATCH(Infra[[#This Row],[nor existence]],nor[Full path],0)),"")))</f>
        <v/>
      </c>
      <c r="U2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1" spans="1:21" ht="45" x14ac:dyDescent="0.25">
      <c r="A26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infrastructure/operationControlPoints/ocp/@description</v>
      </c>
      <c r="B2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1" s="23" t="s">
        <v>287</v>
      </c>
      <c r="E261" s="49" t="s">
        <v>288</v>
      </c>
      <c r="F261" s="7" t="s">
        <v>28</v>
      </c>
      <c r="G261" s="9" t="s">
        <v>25</v>
      </c>
      <c r="H261" s="9" t="s">
        <v>29</v>
      </c>
      <c r="I261" s="32"/>
      <c r="J261" s="8" t="s">
        <v>30</v>
      </c>
      <c r="K261" s="29" t="s">
        <v>31</v>
      </c>
      <c r="L261" s="29"/>
      <c r="M261" s="57"/>
      <c r="N2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61" s="7" t="str">
        <f>IF(Infra[[#This Row],[railml 2.4 existence]]=TRUE, INDEX(core[Constraints],MATCH(Infra[[#This Row],[Full path]],core[Full path],0)),
IF(Infra[[#This Row],[nor existence]]&lt;&gt;"",INDEX(nor[Constraints],MATCH(Infra[[#This Row],[nor existence]],nor[Full path],0)),""))</f>
        <v>optional</v>
      </c>
      <c r="Q2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1" s="9" t="str">
        <f>IF(ISBLANK(Infra[[#This Row],[Attribute]]),"",
IF(Infra[[#This Row],[railml 2.4 existence]]=TRUE, INDEX(core[Excel type],MATCH(Infra[[#This Row],[Full path]],core[Full path],0)),
IF(Infra[[#This Row],[nor existence]]&lt;&gt;"", INDEX(nor[Excel type],MATCH(Infra[[#This Row],[nor existence]],nor[Full path],0)),"")))</f>
        <v>[string]</v>
      </c>
      <c r="S261" s="7" t="str">
        <f>IF(AND(NOT(ISBLANK(Infra[[#This Row],[Attribute]])),LEFT(Infra[[#This Row],[Value]],1)="[",OR(Infra[[#This Row],[railml 2.4 existence]]=TRUE,Infra[[#This Row],[nor existence]]=TRUE)),IF(Infra[[#This Row],[Value]]=Infra[[#This Row],[type]],"OK","Wrong type"),"")</f>
        <v>OK</v>
      </c>
      <c r="T261" s="7" t="str">
        <f>IF(ISBLANK(Infra[[#This Row],[Attribute]]),"",
IF(Infra[[#This Row],[railml 2.4 existence]]=TRUE, INDEX(core[Restriction],MATCH(Infra[[#This Row],[Full path]],core[Full path],0)),
IF(Infra[[#This Row],[nor existence]]&lt;&gt;"", INDEX(nor[Restriction],MATCH(Infra[[#This Row],[nor existence]],nor[Full path],0)),"")))</f>
        <v/>
      </c>
      <c r="U2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2" spans="1:21" x14ac:dyDescent="0.25">
      <c r="A26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infrastructure/operationControlPoints/ocp/@id</v>
      </c>
      <c r="B2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2" s="23" t="s">
        <v>287</v>
      </c>
      <c r="E262" s="49" t="s">
        <v>288</v>
      </c>
      <c r="F262" s="7" t="s">
        <v>32</v>
      </c>
      <c r="G262" s="9" t="s">
        <v>25</v>
      </c>
      <c r="H262" s="9" t="s">
        <v>23</v>
      </c>
      <c r="I262" s="32"/>
      <c r="J262" s="8" t="s">
        <v>33</v>
      </c>
      <c r="K262" s="29"/>
      <c r="L262" s="29"/>
      <c r="M262" s="57"/>
      <c r="N2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62" s="7" t="str">
        <f>IF(Infra[[#This Row],[railml 2.4 existence]]=TRUE, INDEX(core[Constraints],MATCH(Infra[[#This Row],[Full path]],core[Full path],0)),
IF(Infra[[#This Row],[nor existence]]&lt;&gt;"",INDEX(nor[Constraints],MATCH(Infra[[#This Row],[nor existence]],nor[Full path],0)),""))</f>
        <v>mandatory</v>
      </c>
      <c r="Q2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2" s="9" t="str">
        <f>IF(ISBLANK(Infra[[#This Row],[Attribute]]),"",
IF(Infra[[#This Row],[railml 2.4 existence]]=TRUE, INDEX(core[Excel type],MATCH(Infra[[#This Row],[Full path]],core[Full path],0)),
IF(Infra[[#This Row],[nor existence]]&lt;&gt;"", INDEX(nor[Excel type],MATCH(Infra[[#This Row],[nor existence]],nor[Full path],0)),"")))</f>
        <v>[string]</v>
      </c>
      <c r="S262" s="7" t="str">
        <f>IF(AND(NOT(ISBLANK(Infra[[#This Row],[Attribute]])),LEFT(Infra[[#This Row],[Value]],1)="[",OR(Infra[[#This Row],[railml 2.4 existence]]=TRUE,Infra[[#This Row],[nor existence]]=TRUE)),IF(Infra[[#This Row],[Value]]=Infra[[#This Row],[type]],"OK","Wrong type"),"")</f>
        <v>OK</v>
      </c>
      <c r="T262" s="7" t="str">
        <f>IF(ISBLANK(Infra[[#This Row],[Attribute]]),"",
IF(Infra[[#This Row],[railml 2.4 existence]]=TRUE, INDEX(core[Restriction],MATCH(Infra[[#This Row],[Full path]],core[Full path],0)),
IF(Infra[[#This Row],[nor existence]]&lt;&gt;"", INDEX(nor[Restriction],MATCH(Infra[[#This Row],[nor existence]],nor[Full path],0)),"")))</f>
        <v/>
      </c>
      <c r="U2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3" spans="1:21" ht="30" x14ac:dyDescent="0.25">
      <c r="A26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infrastructure/operationControlPoints/ocp/@name</v>
      </c>
      <c r="B2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3"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3" s="23" t="s">
        <v>287</v>
      </c>
      <c r="E263" s="17" t="s">
        <v>288</v>
      </c>
      <c r="F263" s="7" t="s">
        <v>34</v>
      </c>
      <c r="G263" s="9" t="s">
        <v>25</v>
      </c>
      <c r="H263" s="9" t="s">
        <v>23</v>
      </c>
      <c r="I263" s="35"/>
      <c r="J263" s="8" t="s">
        <v>290</v>
      </c>
      <c r="K263" s="29"/>
      <c r="L263" s="29"/>
      <c r="M263" s="29"/>
      <c r="N263"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63"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63" s="15" t="str">
        <f>IF(Infra[[#This Row],[railml 2.4 existence]]=TRUE, INDEX(core[Constraints],MATCH(Infra[[#This Row],[Full path]],core[Full path],0)),
IF(Infra[[#This Row],[nor existence]]&lt;&gt;"",INDEX(nor[Constraints],MATCH(Infra[[#This Row],[nor existence]],nor[Full path],0)),""))</f>
        <v>optional</v>
      </c>
      <c r="Q263"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3" s="15" t="str">
        <f>IF(ISBLANK(Infra[[#This Row],[Attribute]]),"",
IF(Infra[[#This Row],[railml 2.4 existence]]=TRUE, INDEX(core[Excel type],MATCH(Infra[[#This Row],[Full path]],core[Full path],0)),
IF(Infra[[#This Row],[nor existence]]&lt;&gt;"", INDEX(nor[Excel type],MATCH(Infra[[#This Row],[nor existence]],nor[Full path],0)),"")))</f>
        <v>[string]</v>
      </c>
      <c r="S263" s="15" t="str">
        <f>IF(AND(NOT(ISBLANK(Infra[[#This Row],[Attribute]])),LEFT(Infra[[#This Row],[Value]],1)="[",OR(Infra[[#This Row],[railml 2.4 existence]]=TRUE,Infra[[#This Row],[nor existence]]=TRUE)),IF(Infra[[#This Row],[Value]]=Infra[[#This Row],[type]],"OK","Wrong type"),"")</f>
        <v>OK</v>
      </c>
      <c r="T263" s="15" t="str">
        <f>IF(ISBLANK(Infra[[#This Row],[Attribute]]),"",
IF(Infra[[#This Row],[railml 2.4 existence]]=TRUE, INDEX(core[Restriction],MATCH(Infra[[#This Row],[Full path]],core[Full path],0)),
IF(Infra[[#This Row],[nor existence]]&lt;&gt;"", INDEX(nor[Restriction],MATCH(Infra[[#This Row],[nor existence]],nor[Full path],0)),"")))</f>
        <v/>
      </c>
      <c r="U263"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4" spans="1:21" ht="30" x14ac:dyDescent="0.25">
      <c r="A26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infrastructure/operationControlPoints/ocp/@nor:change</v>
      </c>
      <c r="B2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4" s="23" t="s">
        <v>287</v>
      </c>
      <c r="E264" s="49" t="s">
        <v>288</v>
      </c>
      <c r="F264" s="7" t="s">
        <v>36</v>
      </c>
      <c r="G264" s="9" t="s">
        <v>37</v>
      </c>
      <c r="H264" s="9" t="s">
        <v>29</v>
      </c>
      <c r="I264" s="32"/>
      <c r="J264" s="8" t="s">
        <v>38</v>
      </c>
      <c r="K264" s="29"/>
      <c r="L264" s="29"/>
      <c r="M264" s="57"/>
      <c r="N26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64" s="7" t="str">
        <f>IF(Infra[[#This Row],[railml 2.4 existence]]=TRUE, INDEX(core[Constraints],MATCH(Infra[[#This Row],[Full path]],core[Full path],0)),
IF(Infra[[#This Row],[nor existence]]&lt;&gt;"",INDEX(nor[Constraints],MATCH(Infra[[#This Row],[nor existence]],nor[Full path],0)),""))</f>
        <v>optional</v>
      </c>
      <c r="Q2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4" s="9" t="str">
        <f>IF(ISBLANK(Infra[[#This Row],[Attribute]]),"",
IF(Infra[[#This Row],[railml 2.4 existence]]=TRUE, INDEX(core[Excel type],MATCH(Infra[[#This Row],[Full path]],core[Full path],0)),
IF(Infra[[#This Row],[nor existence]]&lt;&gt;"", INDEX(nor[Excel type],MATCH(Infra[[#This Row],[nor existence]],nor[Full path],0)),"")))</f>
        <v>[enum]</v>
      </c>
      <c r="S264" s="7" t="str">
        <f>IF(AND(NOT(ISBLANK(Infra[[#This Row],[Attribute]])),LEFT(Infra[[#This Row],[Value]],1)="[",OR(Infra[[#This Row],[railml 2.4 existence]]=TRUE,Infra[[#This Row],[nor existence]]=TRUE)),IF(Infra[[#This Row],[Value]]=Infra[[#This Row],[type]],"OK","Wrong type"),"")</f>
        <v/>
      </c>
      <c r="T264" s="7" t="str">
        <f>IF(ISBLANK(Infra[[#This Row],[Attribute]]),"",
IF(Infra[[#This Row],[railml 2.4 existence]]=TRUE, INDEX(core[Restriction],MATCH(Infra[[#This Row],[Full path]],core[Full path],0)),
IF(Infra[[#This Row],[nor existence]]&lt;&gt;"", INDEX(nor[Restriction],MATCH(Infra[[#This Row],[nor existence]],nor[Full path],0)),"")))</f>
        <v>"new", "modified", "removed"</v>
      </c>
      <c r="U2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5" spans="1:21" ht="30" x14ac:dyDescent="0.25">
      <c r="A26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infrastructure/operationControlPoints/ocp/@nor:change</v>
      </c>
      <c r="B2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5" s="23" t="s">
        <v>287</v>
      </c>
      <c r="E265" s="49" t="s">
        <v>288</v>
      </c>
      <c r="F265" s="7" t="s">
        <v>36</v>
      </c>
      <c r="G265" s="9" t="s">
        <v>39</v>
      </c>
      <c r="H265" s="9"/>
      <c r="I265" s="32"/>
      <c r="J265" s="8" t="s">
        <v>40</v>
      </c>
      <c r="K265" s="29"/>
      <c r="L265" s="29"/>
      <c r="M265" s="57"/>
      <c r="N26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65" s="7" t="str">
        <f>IF(Infra[[#This Row],[railml 2.4 existence]]=TRUE, INDEX(core[Constraints],MATCH(Infra[[#This Row],[Full path]],core[Full path],0)),
IF(Infra[[#This Row],[nor existence]]&lt;&gt;"",INDEX(nor[Constraints],MATCH(Infra[[#This Row],[nor existence]],nor[Full path],0)),""))</f>
        <v>optional</v>
      </c>
      <c r="Q2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65" s="9" t="str">
        <f>IF(ISBLANK(Infra[[#This Row],[Attribute]]),"",
IF(Infra[[#This Row],[railml 2.4 existence]]=TRUE, INDEX(core[Excel type],MATCH(Infra[[#This Row],[Full path]],core[Full path],0)),
IF(Infra[[#This Row],[nor existence]]&lt;&gt;"", INDEX(nor[Excel type],MATCH(Infra[[#This Row],[nor existence]],nor[Full path],0)),"")))</f>
        <v>[enum]</v>
      </c>
      <c r="S265" s="7" t="str">
        <f>IF(AND(NOT(ISBLANK(Infra[[#This Row],[Attribute]])),LEFT(Infra[[#This Row],[Value]],1)="[",OR(Infra[[#This Row],[railml 2.4 existence]]=TRUE,Infra[[#This Row],[nor existence]]=TRUE)),IF(Infra[[#This Row],[Value]]=Infra[[#This Row],[type]],"OK","Wrong type"),"")</f>
        <v/>
      </c>
      <c r="T265" s="7" t="str">
        <f>IF(ISBLANK(Infra[[#This Row],[Attribute]]),"",
IF(Infra[[#This Row],[railml 2.4 existence]]=TRUE, INDEX(core[Restriction],MATCH(Infra[[#This Row],[Full path]],core[Full path],0)),
IF(Infra[[#This Row],[nor existence]]&lt;&gt;"", INDEX(nor[Restriction],MATCH(Infra[[#This Row],[nor existence]],nor[Full path],0)),"")))</f>
        <v>"new", "modified", "removed"</v>
      </c>
      <c r="U2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6" spans="1:21" ht="30" x14ac:dyDescent="0.25">
      <c r="A26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infrastructure/operationControlPoints/ocp/@nor:change</v>
      </c>
      <c r="B2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6" s="23" t="s">
        <v>287</v>
      </c>
      <c r="E266" s="49" t="s">
        <v>288</v>
      </c>
      <c r="F266" s="7" t="s">
        <v>36</v>
      </c>
      <c r="G266" s="9" t="s">
        <v>41</v>
      </c>
      <c r="H266" s="9"/>
      <c r="I266" s="32"/>
      <c r="J266" s="8" t="s">
        <v>42</v>
      </c>
      <c r="K266" s="29"/>
      <c r="L266" s="29"/>
      <c r="M266" s="57"/>
      <c r="N26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66" s="7" t="str">
        <f>IF(Infra[[#This Row],[railml 2.4 existence]]=TRUE, INDEX(core[Constraints],MATCH(Infra[[#This Row],[Full path]],core[Full path],0)),
IF(Infra[[#This Row],[nor existence]]&lt;&gt;"",INDEX(nor[Constraints],MATCH(Infra[[#This Row],[nor existence]],nor[Full path],0)),""))</f>
        <v>optional</v>
      </c>
      <c r="Q2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66" s="9" t="str">
        <f>IF(ISBLANK(Infra[[#This Row],[Attribute]]),"",
IF(Infra[[#This Row],[railml 2.4 existence]]=TRUE, INDEX(core[Excel type],MATCH(Infra[[#This Row],[Full path]],core[Full path],0)),
IF(Infra[[#This Row],[nor existence]]&lt;&gt;"", INDEX(nor[Excel type],MATCH(Infra[[#This Row],[nor existence]],nor[Full path],0)),"")))</f>
        <v>[enum]</v>
      </c>
      <c r="S266" s="7" t="str">
        <f>IF(AND(NOT(ISBLANK(Infra[[#This Row],[Attribute]])),LEFT(Infra[[#This Row],[Value]],1)="[",OR(Infra[[#This Row],[railml 2.4 existence]]=TRUE,Infra[[#This Row],[nor existence]]=TRUE)),IF(Infra[[#This Row],[Value]]=Infra[[#This Row],[type]],"OK","Wrong type"),"")</f>
        <v/>
      </c>
      <c r="T266" s="7" t="str">
        <f>IF(ISBLANK(Infra[[#This Row],[Attribute]]),"",
IF(Infra[[#This Row],[railml 2.4 existence]]=TRUE, INDEX(core[Restriction],MATCH(Infra[[#This Row],[Full path]],core[Full path],0)),
IF(Infra[[#This Row],[nor existence]]&lt;&gt;"", INDEX(nor[Restriction],MATCH(Infra[[#This Row],[nor existence]],nor[Full path],0)),"")))</f>
        <v>"new", "modified", "removed"</v>
      </c>
      <c r="U2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7" spans="1:21" x14ac:dyDescent="0.25">
      <c r="A26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infrastructure/operationControlPoints/ocp/@nor:change</v>
      </c>
      <c r="B2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7" s="23" t="s">
        <v>287</v>
      </c>
      <c r="E267" s="49" t="s">
        <v>288</v>
      </c>
      <c r="F267" s="7" t="s">
        <v>36</v>
      </c>
      <c r="G267" s="9" t="s">
        <v>43</v>
      </c>
      <c r="H267" s="9"/>
      <c r="I267" s="32"/>
      <c r="J267" s="8" t="s">
        <v>44</v>
      </c>
      <c r="K267" s="29"/>
      <c r="L267" s="29"/>
      <c r="M267" s="57"/>
      <c r="N26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67" s="7" t="str">
        <f>IF(Infra[[#This Row],[railml 2.4 existence]]=TRUE, INDEX(core[Constraints],MATCH(Infra[[#This Row],[Full path]],core[Full path],0)),
IF(Infra[[#This Row],[nor existence]]&lt;&gt;"",INDEX(nor[Constraints],MATCH(Infra[[#This Row],[nor existence]],nor[Full path],0)),""))</f>
        <v>optional</v>
      </c>
      <c r="Q2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67" s="9" t="str">
        <f>IF(ISBLANK(Infra[[#This Row],[Attribute]]),"",
IF(Infra[[#This Row],[railml 2.4 existence]]=TRUE, INDEX(core[Excel type],MATCH(Infra[[#This Row],[Full path]],core[Full path],0)),
IF(Infra[[#This Row],[nor existence]]&lt;&gt;"", INDEX(nor[Excel type],MATCH(Infra[[#This Row],[nor existence]],nor[Full path],0)),"")))</f>
        <v>[enum]</v>
      </c>
      <c r="S267" s="7" t="str">
        <f>IF(AND(NOT(ISBLANK(Infra[[#This Row],[Attribute]])),LEFT(Infra[[#This Row],[Value]],1)="[",OR(Infra[[#This Row],[railml 2.4 existence]]=TRUE,Infra[[#This Row],[nor existence]]=TRUE)),IF(Infra[[#This Row],[Value]]=Infra[[#This Row],[type]],"OK","Wrong type"),"")</f>
        <v/>
      </c>
      <c r="T267" s="7" t="str">
        <f>IF(ISBLANK(Infra[[#This Row],[Attribute]]),"",
IF(Infra[[#This Row],[railml 2.4 existence]]=TRUE, INDEX(core[Restriction],MATCH(Infra[[#This Row],[Full path]],core[Full path],0)),
IF(Infra[[#This Row],[nor existence]]&lt;&gt;"", INDEX(nor[Restriction],MATCH(Infra[[#This Row],[nor existence]],nor[Full path],0)),"")))</f>
        <v>"new", "modified", "removed"</v>
      </c>
      <c r="U2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8" spans="1:21" x14ac:dyDescent="0.25">
      <c r="A26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infrastructure/operationControlPoints/ocp/@nor:ruleRef</v>
      </c>
      <c r="B2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8" s="23" t="s">
        <v>287</v>
      </c>
      <c r="E268" s="49" t="s">
        <v>288</v>
      </c>
      <c r="F268" s="7" t="s">
        <v>45</v>
      </c>
      <c r="G268" s="9" t="s">
        <v>46</v>
      </c>
      <c r="H268" s="9" t="s">
        <v>29</v>
      </c>
      <c r="I268" s="33"/>
      <c r="J268" s="8" t="s">
        <v>47</v>
      </c>
      <c r="K268" s="29"/>
      <c r="L268" s="29"/>
      <c r="M268" s="57"/>
      <c r="N26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268" s="7" t="str">
        <f>IF(Infra[[#This Row],[railml 2.4 existence]]=TRUE, INDEX(core[Constraints],MATCH(Infra[[#This Row],[Full path]],core[Full path],0)),
IF(Infra[[#This Row],[nor existence]]&lt;&gt;"",INDEX(nor[Constraints],MATCH(Infra[[#This Row],[nor existence]],nor[Full path],0)),""))</f>
        <v>optional</v>
      </c>
      <c r="Q2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8" s="9" t="str">
        <f>IF(ISBLANK(Infra[[#This Row],[Attribute]]),"",
IF(Infra[[#This Row],[railml 2.4 existence]]=TRUE, INDEX(core[Excel type],MATCH(Infra[[#This Row],[Full path]],core[Full path],0)),
IF(Infra[[#This Row],[nor existence]]&lt;&gt;"", INDEX(nor[Excel type],MATCH(Infra[[#This Row],[nor existence]],nor[Full path],0)),"")))</f>
        <v>[reference]</v>
      </c>
      <c r="S268" s="7" t="str">
        <f>IF(AND(NOT(ISBLANK(Infra[[#This Row],[Attribute]])),LEFT(Infra[[#This Row],[Value]],1)="[",OR(Infra[[#This Row],[railml 2.4 existence]]=TRUE,Infra[[#This Row],[nor existence]]=TRUE)),IF(Infra[[#This Row],[Value]]=Infra[[#This Row],[type]],"OK","Wrong type"),"")</f>
        <v/>
      </c>
      <c r="T268" s="7" t="str">
        <f>IF(ISBLANK(Infra[[#This Row],[Attribute]]),"",
IF(Infra[[#This Row],[railml 2.4 existence]]=TRUE, INDEX(core[Restriction],MATCH(Infra[[#This Row],[Full path]],core[Full path],0)),
IF(Infra[[#This Row],[nor existence]]&lt;&gt;"", INDEX(nor[Restriction],MATCH(Infra[[#This Row],[nor existence]],nor[Full path],0)),"")))</f>
        <v/>
      </c>
      <c r="U2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69" spans="1:21" ht="30" x14ac:dyDescent="0.25">
      <c r="A26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infrastructure/operationControlPoints/ocp/@parentOcpRef</v>
      </c>
      <c r="B2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69"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69" s="23" t="s">
        <v>287</v>
      </c>
      <c r="E269" s="17" t="s">
        <v>288</v>
      </c>
      <c r="F269" s="7" t="s">
        <v>291</v>
      </c>
      <c r="G269" s="9" t="s">
        <v>46</v>
      </c>
      <c r="H269" s="9" t="s">
        <v>29</v>
      </c>
      <c r="I269" s="35"/>
      <c r="J269" s="8" t="s">
        <v>292</v>
      </c>
      <c r="K269" s="29" t="s">
        <v>293</v>
      </c>
      <c r="L269" s="29"/>
      <c r="M269" s="7"/>
      <c r="N269"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69"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69" s="15" t="str">
        <f>IF(Infra[[#This Row],[railml 2.4 existence]]=TRUE, INDEX(core[Constraints],MATCH(Infra[[#This Row],[Full path]],core[Full path],0)),
IF(Infra[[#This Row],[nor existence]]&lt;&gt;"",INDEX(nor[Constraints],MATCH(Infra[[#This Row],[nor existence]],nor[Full path],0)),""))</f>
        <v>optional</v>
      </c>
      <c r="Q269"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69" s="15" t="str">
        <f>IF(ISBLANK(Infra[[#This Row],[Attribute]]),"",
IF(Infra[[#This Row],[railml 2.4 existence]]=TRUE, INDEX(core[Excel type],MATCH(Infra[[#This Row],[Full path]],core[Full path],0)),
IF(Infra[[#This Row],[nor existence]]&lt;&gt;"", INDEX(nor[Excel type],MATCH(Infra[[#This Row],[nor existence]],nor[Full path],0)),"")))</f>
        <v>[reference]</v>
      </c>
      <c r="S269" s="15" t="str">
        <f>IF(AND(NOT(ISBLANK(Infra[[#This Row],[Attribute]])),LEFT(Infra[[#This Row],[Value]],1)="[",OR(Infra[[#This Row],[railml 2.4 existence]]=TRUE,Infra[[#This Row],[nor existence]]=TRUE)),IF(Infra[[#This Row],[Value]]=Infra[[#This Row],[type]],"OK","Wrong type"),"")</f>
        <v>OK</v>
      </c>
      <c r="T269" s="15" t="str">
        <f>IF(ISBLANK(Infra[[#This Row],[Attribute]]),"",
IF(Infra[[#This Row],[railml 2.4 existence]]=TRUE, INDEX(core[Restriction],MATCH(Infra[[#This Row],[Full path]],core[Full path],0)),
IF(Infra[[#This Row],[nor existence]]&lt;&gt;"", INDEX(nor[Restriction],MATCH(Infra[[#This Row],[nor existence]],nor[Full path],0)),"")))</f>
        <v/>
      </c>
      <c r="U269"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0" spans="1:21" s="6" customFormat="1" x14ac:dyDescent="0.25">
      <c r="A27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v>
      </c>
      <c r="B2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0"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0" s="24" t="s">
        <v>294</v>
      </c>
      <c r="E270" s="17" t="s">
        <v>295</v>
      </c>
      <c r="F270" s="7"/>
      <c r="G270" s="9"/>
      <c r="H270" s="9" t="s">
        <v>29</v>
      </c>
      <c r="I270" s="35"/>
      <c r="J270" s="8"/>
      <c r="K270" s="29"/>
      <c r="L270" s="29"/>
      <c r="M270" s="7"/>
      <c r="N270"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70"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70" s="15" t="str">
        <f>IF(Infra[[#This Row],[railml 2.4 existence]]=TRUE, INDEX(core[Constraints],MATCH(Infra[[#This Row],[Full path]],core[Full path],0)),
IF(Infra[[#This Row],[nor existence]]&lt;&gt;"",INDEX(nor[Constraints],MATCH(Infra[[#This Row],[nor existence]],nor[Full path],0)),""))</f>
        <v>optional</v>
      </c>
      <c r="Q270"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0" s="15" t="str">
        <f>IF(ISBLANK(Infra[[#This Row],[Attribute]]),"",
IF(Infra[[#This Row],[railml 2.4 existence]]=TRUE, INDEX(core[Excel type],MATCH(Infra[[#This Row],[Full path]],core[Full path],0)),
IF(Infra[[#This Row],[nor existence]]&lt;&gt;"", INDEX(nor[Excel type],MATCH(Infra[[#This Row],[nor existence]],nor[Full path],0)),"")))</f>
        <v/>
      </c>
      <c r="S270" s="15" t="str">
        <f>IF(AND(NOT(ISBLANK(Infra[[#This Row],[Attribute]])),LEFT(Infra[[#This Row],[Value]],1)="[",OR(Infra[[#This Row],[railml 2.4 existence]]=TRUE,Infra[[#This Row],[nor existence]]=TRUE)),IF(Infra[[#This Row],[Value]]=Infra[[#This Row],[type]],"OK","Wrong type"),"")</f>
        <v/>
      </c>
      <c r="T270" s="15" t="str">
        <f>IF(ISBLANK(Infra[[#This Row],[Attribute]]),"",
IF(Infra[[#This Row],[railml 2.4 existence]]=TRUE, INDEX(core[Restriction],MATCH(Infra[[#This Row],[Full path]],core[Full path],0)),
IF(Infra[[#This Row],[nor existence]]&lt;&gt;"", INDEX(nor[Restriction],MATCH(Infra[[#This Row],[nor existence]],nor[Full path],0)),"")))</f>
        <v/>
      </c>
      <c r="U270"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1" spans="1:21" s="6" customFormat="1" ht="30" x14ac:dyDescent="0.25">
      <c r="A27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infrastructure/operationControlPoints/ocp/designator/@entry</v>
      </c>
      <c r="B2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1" s="24" t="s">
        <v>294</v>
      </c>
      <c r="E271" s="17" t="s">
        <v>295</v>
      </c>
      <c r="F271" s="7" t="s">
        <v>206</v>
      </c>
      <c r="G271" s="7" t="s">
        <v>25</v>
      </c>
      <c r="H271" s="9" t="s">
        <v>23</v>
      </c>
      <c r="I271" s="35"/>
      <c r="J271" s="8" t="s">
        <v>296</v>
      </c>
      <c r="K271" s="29" t="s">
        <v>297</v>
      </c>
      <c r="L271" s="29"/>
      <c r="M271" s="29"/>
      <c r="N27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71" s="7" t="str">
        <f>IF(Infra[[#This Row],[railml 2.4 existence]]=TRUE, INDEX(core[Constraints],MATCH(Infra[[#This Row],[Full path]],core[Full path],0)),
IF(Infra[[#This Row],[nor existence]]&lt;&gt;"",INDEX(nor[Constraints],MATCH(Infra[[#This Row],[nor existence]],nor[Full path],0)),""))</f>
        <v>mandatory</v>
      </c>
      <c r="Q2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1" s="7" t="str">
        <f>IF(ISBLANK(Infra[[#This Row],[Attribute]]),"",
IF(Infra[[#This Row],[railml 2.4 existence]]=TRUE, INDEX(core[Excel type],MATCH(Infra[[#This Row],[Full path]],core[Full path],0)),
IF(Infra[[#This Row],[nor existence]]&lt;&gt;"", INDEX(nor[Excel type],MATCH(Infra[[#This Row],[nor existence]],nor[Full path],0)),"")))</f>
        <v>[string]</v>
      </c>
      <c r="S271" s="7" t="str">
        <f>IF(AND(NOT(ISBLANK(Infra[[#This Row],[Attribute]])),LEFT(Infra[[#This Row],[Value]],1)="[",OR(Infra[[#This Row],[railml 2.4 existence]]=TRUE,Infra[[#This Row],[nor existence]]=TRUE)),IF(Infra[[#This Row],[Value]]=Infra[[#This Row],[type]],"OK","Wrong type"),"")</f>
        <v>OK</v>
      </c>
      <c r="T271" s="7" t="str">
        <f>IF(ISBLANK(Infra[[#This Row],[Attribute]]),"",
IF(Infra[[#This Row],[railml 2.4 existence]]=TRUE, INDEX(core[Restriction],MATCH(Infra[[#This Row],[Full path]],core[Full path],0)),
IF(Infra[[#This Row],[nor existence]]&lt;&gt;"", INDEX(nor[Restriction],MATCH(Infra[[#This Row],[nor existence]],nor[Full path],0)),"")))</f>
        <v/>
      </c>
      <c r="U2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2" spans="1:21" s="6" customFormat="1" ht="30" x14ac:dyDescent="0.25">
      <c r="A27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infrastructure/operationControlPoints/ocp/designator/@nor:change</v>
      </c>
      <c r="B2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2" s="23" t="s">
        <v>294</v>
      </c>
      <c r="E272" s="49" t="s">
        <v>295</v>
      </c>
      <c r="F272" s="7" t="s">
        <v>36</v>
      </c>
      <c r="G272" s="9" t="s">
        <v>37</v>
      </c>
      <c r="H272" s="9" t="s">
        <v>29</v>
      </c>
      <c r="I272" s="32"/>
      <c r="J272" s="8" t="s">
        <v>38</v>
      </c>
      <c r="K272" s="29"/>
      <c r="L272" s="29"/>
      <c r="M272" s="57"/>
      <c r="N27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72" s="7" t="str">
        <f>IF(Infra[[#This Row],[railml 2.4 existence]]=TRUE, INDEX(core[Constraints],MATCH(Infra[[#This Row],[Full path]],core[Full path],0)),
IF(Infra[[#This Row],[nor existence]]&lt;&gt;"",INDEX(nor[Constraints],MATCH(Infra[[#This Row],[nor existence]],nor[Full path],0)),""))</f>
        <v>optional</v>
      </c>
      <c r="Q2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2" s="9" t="str">
        <f>IF(ISBLANK(Infra[[#This Row],[Attribute]]),"",
IF(Infra[[#This Row],[railml 2.4 existence]]=TRUE, INDEX(core[Excel type],MATCH(Infra[[#This Row],[Full path]],core[Full path],0)),
IF(Infra[[#This Row],[nor existence]]&lt;&gt;"", INDEX(nor[Excel type],MATCH(Infra[[#This Row],[nor existence]],nor[Full path],0)),"")))</f>
        <v>[enum]</v>
      </c>
      <c r="S272" s="7" t="str">
        <f>IF(AND(NOT(ISBLANK(Infra[[#This Row],[Attribute]])),LEFT(Infra[[#This Row],[Value]],1)="[",OR(Infra[[#This Row],[railml 2.4 existence]]=TRUE,Infra[[#This Row],[nor existence]]=TRUE)),IF(Infra[[#This Row],[Value]]=Infra[[#This Row],[type]],"OK","Wrong type"),"")</f>
        <v/>
      </c>
      <c r="T272" s="7" t="str">
        <f>IF(ISBLANK(Infra[[#This Row],[Attribute]]),"",
IF(Infra[[#This Row],[railml 2.4 existence]]=TRUE, INDEX(core[Restriction],MATCH(Infra[[#This Row],[Full path]],core[Full path],0)),
IF(Infra[[#This Row],[nor existence]]&lt;&gt;"", INDEX(nor[Restriction],MATCH(Infra[[#This Row],[nor existence]],nor[Full path],0)),"")))</f>
        <v>"new", "modified", "removed"</v>
      </c>
      <c r="U2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3" spans="1:21" s="6" customFormat="1" ht="30" x14ac:dyDescent="0.25">
      <c r="A27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infrastructure/operationControlPoints/ocp/designator/@nor:change</v>
      </c>
      <c r="B2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3" s="23" t="s">
        <v>294</v>
      </c>
      <c r="E273" s="49" t="s">
        <v>295</v>
      </c>
      <c r="F273" s="7" t="s">
        <v>36</v>
      </c>
      <c r="G273" s="9" t="s">
        <v>39</v>
      </c>
      <c r="H273" s="9"/>
      <c r="I273" s="32"/>
      <c r="J273" s="8" t="s">
        <v>40</v>
      </c>
      <c r="K273" s="29"/>
      <c r="L273" s="29"/>
      <c r="M273" s="57"/>
      <c r="N27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73" s="7" t="str">
        <f>IF(Infra[[#This Row],[railml 2.4 existence]]=TRUE, INDEX(core[Constraints],MATCH(Infra[[#This Row],[Full path]],core[Full path],0)),
IF(Infra[[#This Row],[nor existence]]&lt;&gt;"",INDEX(nor[Constraints],MATCH(Infra[[#This Row],[nor existence]],nor[Full path],0)),""))</f>
        <v>optional</v>
      </c>
      <c r="Q2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73" s="9" t="str">
        <f>IF(ISBLANK(Infra[[#This Row],[Attribute]]),"",
IF(Infra[[#This Row],[railml 2.4 existence]]=TRUE, INDEX(core[Excel type],MATCH(Infra[[#This Row],[Full path]],core[Full path],0)),
IF(Infra[[#This Row],[nor existence]]&lt;&gt;"", INDEX(nor[Excel type],MATCH(Infra[[#This Row],[nor existence]],nor[Full path],0)),"")))</f>
        <v>[enum]</v>
      </c>
      <c r="S273" s="7" t="str">
        <f>IF(AND(NOT(ISBLANK(Infra[[#This Row],[Attribute]])),LEFT(Infra[[#This Row],[Value]],1)="[",OR(Infra[[#This Row],[railml 2.4 existence]]=TRUE,Infra[[#This Row],[nor existence]]=TRUE)),IF(Infra[[#This Row],[Value]]=Infra[[#This Row],[type]],"OK","Wrong type"),"")</f>
        <v/>
      </c>
      <c r="T273" s="7" t="str">
        <f>IF(ISBLANK(Infra[[#This Row],[Attribute]]),"",
IF(Infra[[#This Row],[railml 2.4 existence]]=TRUE, INDEX(core[Restriction],MATCH(Infra[[#This Row],[Full path]],core[Full path],0)),
IF(Infra[[#This Row],[nor existence]]&lt;&gt;"", INDEX(nor[Restriction],MATCH(Infra[[#This Row],[nor existence]],nor[Full path],0)),"")))</f>
        <v>"new", "modified", "removed"</v>
      </c>
      <c r="U2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4" spans="1:21" s="6" customFormat="1" ht="30" x14ac:dyDescent="0.25">
      <c r="A27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infrastructure/operationControlPoints/ocp/designator/@nor:change</v>
      </c>
      <c r="B2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4" s="23" t="s">
        <v>294</v>
      </c>
      <c r="E274" s="49" t="s">
        <v>295</v>
      </c>
      <c r="F274" s="7" t="s">
        <v>36</v>
      </c>
      <c r="G274" s="9" t="s">
        <v>41</v>
      </c>
      <c r="H274" s="9"/>
      <c r="I274" s="32"/>
      <c r="J274" s="8" t="s">
        <v>42</v>
      </c>
      <c r="K274" s="29"/>
      <c r="L274" s="29"/>
      <c r="M274" s="57"/>
      <c r="N27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74" s="7" t="str">
        <f>IF(Infra[[#This Row],[railml 2.4 existence]]=TRUE, INDEX(core[Constraints],MATCH(Infra[[#This Row],[Full path]],core[Full path],0)),
IF(Infra[[#This Row],[nor existence]]&lt;&gt;"",INDEX(nor[Constraints],MATCH(Infra[[#This Row],[nor existence]],nor[Full path],0)),""))</f>
        <v>optional</v>
      </c>
      <c r="Q2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74" s="9" t="str">
        <f>IF(ISBLANK(Infra[[#This Row],[Attribute]]),"",
IF(Infra[[#This Row],[railml 2.4 existence]]=TRUE, INDEX(core[Excel type],MATCH(Infra[[#This Row],[Full path]],core[Full path],0)),
IF(Infra[[#This Row],[nor existence]]&lt;&gt;"", INDEX(nor[Excel type],MATCH(Infra[[#This Row],[nor existence]],nor[Full path],0)),"")))</f>
        <v>[enum]</v>
      </c>
      <c r="S274" s="7" t="str">
        <f>IF(AND(NOT(ISBLANK(Infra[[#This Row],[Attribute]])),LEFT(Infra[[#This Row],[Value]],1)="[",OR(Infra[[#This Row],[railml 2.4 existence]]=TRUE,Infra[[#This Row],[nor existence]]=TRUE)),IF(Infra[[#This Row],[Value]]=Infra[[#This Row],[type]],"OK","Wrong type"),"")</f>
        <v/>
      </c>
      <c r="T274" s="7" t="str">
        <f>IF(ISBLANK(Infra[[#This Row],[Attribute]]),"",
IF(Infra[[#This Row],[railml 2.4 existence]]=TRUE, INDEX(core[Restriction],MATCH(Infra[[#This Row],[Full path]],core[Full path],0)),
IF(Infra[[#This Row],[nor existence]]&lt;&gt;"", INDEX(nor[Restriction],MATCH(Infra[[#This Row],[nor existence]],nor[Full path],0)),"")))</f>
        <v>"new", "modified", "removed"</v>
      </c>
      <c r="U2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5" spans="1:21" x14ac:dyDescent="0.25">
      <c r="A27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infrastructure/operationControlPoints/ocp/designator/@nor:change</v>
      </c>
      <c r="B2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5" s="23" t="s">
        <v>294</v>
      </c>
      <c r="E275" s="49" t="s">
        <v>295</v>
      </c>
      <c r="F275" s="7" t="s">
        <v>36</v>
      </c>
      <c r="G275" s="9" t="s">
        <v>43</v>
      </c>
      <c r="H275" s="9"/>
      <c r="I275" s="32"/>
      <c r="J275" s="8" t="s">
        <v>44</v>
      </c>
      <c r="K275" s="29"/>
      <c r="L275" s="29"/>
      <c r="M275" s="57"/>
      <c r="N27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275" s="7" t="str">
        <f>IF(Infra[[#This Row],[railml 2.4 existence]]=TRUE, INDEX(core[Constraints],MATCH(Infra[[#This Row],[Full path]],core[Full path],0)),
IF(Infra[[#This Row],[nor existence]]&lt;&gt;"",INDEX(nor[Constraints],MATCH(Infra[[#This Row],[nor existence]],nor[Full path],0)),""))</f>
        <v>optional</v>
      </c>
      <c r="Q2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75" s="9" t="str">
        <f>IF(ISBLANK(Infra[[#This Row],[Attribute]]),"",
IF(Infra[[#This Row],[railml 2.4 existence]]=TRUE, INDEX(core[Excel type],MATCH(Infra[[#This Row],[Full path]],core[Full path],0)),
IF(Infra[[#This Row],[nor existence]]&lt;&gt;"", INDEX(nor[Excel type],MATCH(Infra[[#This Row],[nor existence]],nor[Full path],0)),"")))</f>
        <v>[enum]</v>
      </c>
      <c r="S275" s="7" t="str">
        <f>IF(AND(NOT(ISBLANK(Infra[[#This Row],[Attribute]])),LEFT(Infra[[#This Row],[Value]],1)="[",OR(Infra[[#This Row],[railml 2.4 existence]]=TRUE,Infra[[#This Row],[nor existence]]=TRUE)),IF(Infra[[#This Row],[Value]]=Infra[[#This Row],[type]],"OK","Wrong type"),"")</f>
        <v/>
      </c>
      <c r="T275" s="7" t="str">
        <f>IF(ISBLANK(Infra[[#This Row],[Attribute]]),"",
IF(Infra[[#This Row],[railml 2.4 existence]]=TRUE, INDEX(core[Restriction],MATCH(Infra[[#This Row],[Full path]],core[Full path],0)),
IF(Infra[[#This Row],[nor existence]]&lt;&gt;"", INDEX(nor[Restriction],MATCH(Infra[[#This Row],[nor existence]],nor[Full path],0)),"")))</f>
        <v>"new", "modified", "removed"</v>
      </c>
      <c r="U2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6" spans="1:21" x14ac:dyDescent="0.25">
      <c r="A27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infrastructure/operationControlPoints/ocp/designator/@nor:ruleRef</v>
      </c>
      <c r="B2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6" s="23" t="s">
        <v>294</v>
      </c>
      <c r="E276" s="49" t="s">
        <v>295</v>
      </c>
      <c r="F276" s="7" t="s">
        <v>45</v>
      </c>
      <c r="G276" s="9" t="s">
        <v>46</v>
      </c>
      <c r="H276" s="9" t="s">
        <v>29</v>
      </c>
      <c r="I276" s="33"/>
      <c r="J276" s="8" t="s">
        <v>47</v>
      </c>
      <c r="K276" s="29"/>
      <c r="L276" s="29"/>
      <c r="M276" s="57"/>
      <c r="N27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276" s="7" t="str">
        <f>IF(Infra[[#This Row],[railml 2.4 existence]]=TRUE, INDEX(core[Constraints],MATCH(Infra[[#This Row],[Full path]],core[Full path],0)),
IF(Infra[[#This Row],[nor existence]]&lt;&gt;"",INDEX(nor[Constraints],MATCH(Infra[[#This Row],[nor existence]],nor[Full path],0)),""))</f>
        <v>optional</v>
      </c>
      <c r="Q2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6" s="9" t="str">
        <f>IF(ISBLANK(Infra[[#This Row],[Attribute]]),"",
IF(Infra[[#This Row],[railml 2.4 existence]]=TRUE, INDEX(core[Excel type],MATCH(Infra[[#This Row],[Full path]],core[Full path],0)),
IF(Infra[[#This Row],[nor existence]]&lt;&gt;"", INDEX(nor[Excel type],MATCH(Infra[[#This Row],[nor existence]],nor[Full path],0)),"")))</f>
        <v>[reference]</v>
      </c>
      <c r="S276" s="7" t="str">
        <f>IF(AND(NOT(ISBLANK(Infra[[#This Row],[Attribute]])),LEFT(Infra[[#This Row],[Value]],1)="[",OR(Infra[[#This Row],[railml 2.4 existence]]=TRUE,Infra[[#This Row],[nor existence]]=TRUE)),IF(Infra[[#This Row],[Value]]=Infra[[#This Row],[type]],"OK","Wrong type"),"")</f>
        <v/>
      </c>
      <c r="T276" s="7" t="str">
        <f>IF(ISBLANK(Infra[[#This Row],[Attribute]]),"",
IF(Infra[[#This Row],[railml 2.4 existence]]=TRUE, INDEX(core[Restriction],MATCH(Infra[[#This Row],[Full path]],core[Full path],0)),
IF(Infra[[#This Row],[nor existence]]&lt;&gt;"", INDEX(nor[Restriction],MATCH(Infra[[#This Row],[nor existence]],nor[Full path],0)),"")))</f>
        <v/>
      </c>
      <c r="U2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7" spans="1:21" ht="45" x14ac:dyDescent="0.25">
      <c r="A27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infrastructure/operationControlPoints/ocp/designator/@register</v>
      </c>
      <c r="B2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7" s="24" t="s">
        <v>294</v>
      </c>
      <c r="E277" s="17" t="s">
        <v>295</v>
      </c>
      <c r="F277" s="7" t="s">
        <v>208</v>
      </c>
      <c r="G277" s="7" t="s">
        <v>25</v>
      </c>
      <c r="H277" s="9" t="s">
        <v>23</v>
      </c>
      <c r="I277" s="35"/>
      <c r="J277" s="8" t="s">
        <v>298</v>
      </c>
      <c r="K277" s="29" t="s">
        <v>299</v>
      </c>
      <c r="L277" s="29"/>
      <c r="M277" s="29"/>
      <c r="N27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77" s="7" t="str">
        <f>IF(Infra[[#This Row],[railml 2.4 existence]]=TRUE, INDEX(core[Constraints],MATCH(Infra[[#This Row],[Full path]],core[Full path],0)),
IF(Infra[[#This Row],[nor existence]]&lt;&gt;"",INDEX(nor[Constraints],MATCH(Infra[[#This Row],[nor existence]],nor[Full path],0)),""))</f>
        <v>mandatory</v>
      </c>
      <c r="Q2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7" s="7" t="str">
        <f>IF(ISBLANK(Infra[[#This Row],[Attribute]]),"",
IF(Infra[[#This Row],[railml 2.4 existence]]=TRUE, INDEX(core[Excel type],MATCH(Infra[[#This Row],[Full path]],core[Full path],0)),
IF(Infra[[#This Row],[nor existence]]&lt;&gt;"", INDEX(nor[Excel type],MATCH(Infra[[#This Row],[nor existence]],nor[Full path],0)),"")))</f>
        <v>[string]</v>
      </c>
      <c r="S277" s="7" t="str">
        <f>IF(AND(NOT(ISBLANK(Infra[[#This Row],[Attribute]])),LEFT(Infra[[#This Row],[Value]],1)="[",OR(Infra[[#This Row],[railml 2.4 existence]]=TRUE,Infra[[#This Row],[nor existence]]=TRUE)),IF(Infra[[#This Row],[Value]]=Infra[[#This Row],[type]],"OK","Wrong type"),"")</f>
        <v>OK</v>
      </c>
      <c r="T277" s="7" t="str">
        <f>IF(ISBLANK(Infra[[#This Row],[Attribute]]),"",
IF(Infra[[#This Row],[railml 2.4 existence]]=TRUE, INDEX(core[Restriction],MATCH(Infra[[#This Row],[Full path]],core[Full path],0)),
IF(Infra[[#This Row],[nor existence]]&lt;&gt;"", INDEX(nor[Restriction],MATCH(Infra[[#This Row],[nor existence]],nor[Full path],0)),"")))</f>
        <v/>
      </c>
      <c r="U2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8" spans="1:21" x14ac:dyDescent="0.25">
      <c r="A27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infrastructure/operationControlPoints/ocp/geoCoord</v>
      </c>
      <c r="B2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8" s="24" t="s">
        <v>294</v>
      </c>
      <c r="E278" s="17" t="s">
        <v>300</v>
      </c>
      <c r="F278" s="7"/>
      <c r="G278" s="7"/>
      <c r="H278" s="9" t="s">
        <v>29</v>
      </c>
      <c r="I278" s="35"/>
      <c r="J278" s="8"/>
      <c r="K278" s="29"/>
      <c r="L278" s="29"/>
      <c r="M278" s="29"/>
      <c r="N27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78" s="7" t="str">
        <f>IF(Infra[[#This Row],[railml 2.4 existence]]=TRUE, INDEX(core[Constraints],MATCH(Infra[[#This Row],[Full path]],core[Full path],0)),
IF(Infra[[#This Row],[nor existence]]&lt;&gt;"",INDEX(nor[Constraints],MATCH(Infra[[#This Row],[nor existence]],nor[Full path],0)),""))</f>
        <v>optional</v>
      </c>
      <c r="Q2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8" s="7" t="str">
        <f>IF(ISBLANK(Infra[[#This Row],[Attribute]]),"",
IF(Infra[[#This Row],[railml 2.4 existence]]=TRUE, INDEX(core[Excel type],MATCH(Infra[[#This Row],[Full path]],core[Full path],0)),
IF(Infra[[#This Row],[nor existence]]&lt;&gt;"", INDEX(nor[Excel type],MATCH(Infra[[#This Row],[nor existence]],nor[Full path],0)),"")))</f>
        <v/>
      </c>
      <c r="S278" s="7" t="str">
        <f>IF(AND(NOT(ISBLANK(Infra[[#This Row],[Attribute]])),LEFT(Infra[[#This Row],[Value]],1)="[",OR(Infra[[#This Row],[railml 2.4 existence]]=TRUE,Infra[[#This Row],[nor existence]]=TRUE)),IF(Infra[[#This Row],[Value]]=Infra[[#This Row],[type]],"OK","Wrong type"),"")</f>
        <v/>
      </c>
      <c r="T278" s="7" t="str">
        <f>IF(ISBLANK(Infra[[#This Row],[Attribute]]),"",
IF(Infra[[#This Row],[railml 2.4 existence]]=TRUE, INDEX(core[Restriction],MATCH(Infra[[#This Row],[Full path]],core[Full path],0)),
IF(Infra[[#This Row],[nor existence]]&lt;&gt;"", INDEX(nor[Restriction],MATCH(Infra[[#This Row],[nor existence]],nor[Full path],0)),"")))</f>
        <v/>
      </c>
      <c r="U2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79" spans="1:21" ht="75" x14ac:dyDescent="0.25">
      <c r="A27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infrastructure/operationControlPoints/ocp/geoCoord/@coord</v>
      </c>
      <c r="B2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79" s="24" t="s">
        <v>294</v>
      </c>
      <c r="E279" s="17" t="s">
        <v>300</v>
      </c>
      <c r="F279" s="7" t="s">
        <v>301</v>
      </c>
      <c r="G279" s="7" t="s">
        <v>302</v>
      </c>
      <c r="H279" s="9" t="s">
        <v>23</v>
      </c>
      <c r="I279" s="35"/>
      <c r="J279" s="58" t="s">
        <v>303</v>
      </c>
      <c r="K279" s="29" t="s">
        <v>304</v>
      </c>
      <c r="L279" s="29"/>
      <c r="M279" s="29" t="s">
        <v>305</v>
      </c>
      <c r="N27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79" s="7" t="str">
        <f>IF(Infra[[#This Row],[railml 2.4 existence]]=TRUE, INDEX(core[Constraints],MATCH(Infra[[#This Row],[Full path]],core[Full path],0)),
IF(Infra[[#This Row],[nor existence]]&lt;&gt;"",INDEX(nor[Constraints],MATCH(Infra[[#This Row],[nor existence]],nor[Full path],0)),""))</f>
        <v>mandatory</v>
      </c>
      <c r="Q2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79" s="7" t="str">
        <f>IF(ISBLANK(Infra[[#This Row],[Attribute]]),"",
IF(Infra[[#This Row],[railml 2.4 existence]]=TRUE, INDEX(core[Excel type],MATCH(Infra[[#This Row],[Full path]],core[Full path],0)),
IF(Infra[[#This Row],[nor existence]]&lt;&gt;"", INDEX(nor[Excel type],MATCH(Infra[[#This Row],[nor existence]],nor[Full path],0)),"")))</f>
        <v>[list][double]</v>
      </c>
      <c r="S279" s="7" t="str">
        <f>IF(AND(NOT(ISBLANK(Infra[[#This Row],[Attribute]])),LEFT(Infra[[#This Row],[Value]],1)="[",OR(Infra[[#This Row],[railml 2.4 existence]]=TRUE,Infra[[#This Row],[nor existence]]=TRUE)),IF(Infra[[#This Row],[Value]]=Infra[[#This Row],[type]],"OK","Wrong type"),"")</f>
        <v>OK</v>
      </c>
      <c r="T279" s="7" t="str">
        <f>IF(ISBLANK(Infra[[#This Row],[Attribute]]),"",
IF(Infra[[#This Row],[railml 2.4 existence]]=TRUE, INDEX(core[Restriction],MATCH(Infra[[#This Row],[Full path]],core[Full path],0)),
IF(Infra[[#This Row],[nor existence]]&lt;&gt;"", INDEX(nor[Restriction],MATCH(Infra[[#This Row],[nor existence]],nor[Full path],0)),"")))</f>
        <v>xs:double</v>
      </c>
      <c r="U2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0" spans="1:21" ht="60" x14ac:dyDescent="0.25">
      <c r="A28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v>
      </c>
      <c r="B2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0" s="24" t="s">
        <v>294</v>
      </c>
      <c r="E280" s="25" t="s">
        <v>306</v>
      </c>
      <c r="F280" s="7"/>
      <c r="G280" s="9"/>
      <c r="H280" s="9" t="s">
        <v>29</v>
      </c>
      <c r="I280" s="35"/>
      <c r="J280" s="8" t="s">
        <v>307</v>
      </c>
      <c r="K280" s="29" t="s">
        <v>308</v>
      </c>
      <c r="L280" s="29"/>
      <c r="M280" s="29"/>
      <c r="N28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2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v>
      </c>
      <c r="P280" s="7" t="str">
        <f>IF(Infra[[#This Row],[railml 2.4 existence]]=TRUE, INDEX(core[Constraints],MATCH(Infra[[#This Row],[Full path]],core[Full path],0)),
IF(Infra[[#This Row],[nor existence]]&lt;&gt;"",INDEX(nor[Constraints],MATCH(Infra[[#This Row],[nor existence]],nor[Full path],0)),""))</f>
        <v>optional</v>
      </c>
      <c r="Q2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80" s="7" t="str">
        <f>IF(ISBLANK(Infra[[#This Row],[Attribute]]),"",
IF(Infra[[#This Row],[railml 2.4 existence]]=TRUE, INDEX(core[Excel type],MATCH(Infra[[#This Row],[Full path]],core[Full path],0)),
IF(Infra[[#This Row],[nor existence]]&lt;&gt;"", INDEX(nor[Excel type],MATCH(Infra[[#This Row],[nor existence]],nor[Full path],0)),"")))</f>
        <v/>
      </c>
      <c r="S280" s="7" t="str">
        <f>IF(AND(NOT(ISBLANK(Infra[[#This Row],[Attribute]])),LEFT(Infra[[#This Row],[Value]],1)="[",OR(Infra[[#This Row],[railml 2.4 existence]]=TRUE,Infra[[#This Row],[nor existence]]=TRUE)),IF(Infra[[#This Row],[Value]]=Infra[[#This Row],[type]],"OK","Wrong type"),"")</f>
        <v/>
      </c>
      <c r="T280" s="7" t="str">
        <f>IF(ISBLANK(Infra[[#This Row],[Attribute]]),"",
IF(Infra[[#This Row],[railml 2.4 existence]]=TRUE, INDEX(core[Restriction],MATCH(Infra[[#This Row],[Full path]],core[Full path],0)),
IF(Infra[[#This Row],[nor existence]]&lt;&gt;"", INDEX(nor[Restriction],MATCH(Infra[[#This Row],[nor existence]],nor[Full path],0)),"")))</f>
        <v/>
      </c>
      <c r="U2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1" spans="1:21" ht="45" x14ac:dyDescent="0.25">
      <c r="A28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infrastructure/operationControlPoints/ocp/nor:propOperationalAdditional/@remoteControlled</v>
      </c>
      <c r="B2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1" s="24" t="s">
        <v>294</v>
      </c>
      <c r="E281" s="13" t="s">
        <v>306</v>
      </c>
      <c r="F281" s="7" t="s">
        <v>309</v>
      </c>
      <c r="G281" s="9" t="s">
        <v>125</v>
      </c>
      <c r="H281" s="9" t="s">
        <v>29</v>
      </c>
      <c r="I281" s="35"/>
      <c r="J281" s="8" t="s">
        <v>310</v>
      </c>
      <c r="K281" s="29"/>
      <c r="L281" s="29"/>
      <c r="M281" s="29"/>
      <c r="N28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infrastructure/operationControlPoints/ocp/nor:propOperationalAdditional/@remoteControlled</v>
      </c>
      <c r="P281" s="7" t="str">
        <f>IF(Infra[[#This Row],[railml 2.4 existence]]=TRUE, INDEX(core[Constraints],MATCH(Infra[[#This Row],[Full path]],core[Full path],0)),
IF(Infra[[#This Row],[nor existence]]&lt;&gt;"",INDEX(nor[Constraints],MATCH(Infra[[#This Row],[nor existence]],nor[Full path],0)),""))</f>
        <v>optional</v>
      </c>
      <c r="Q2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81" s="7" t="str">
        <f>IF(ISBLANK(Infra[[#This Row],[Attribute]]),"",
IF(Infra[[#This Row],[railml 2.4 existence]]=TRUE, INDEX(core[Excel type],MATCH(Infra[[#This Row],[Full path]],core[Full path],0)),
IF(Infra[[#This Row],[nor existence]]&lt;&gt;"", INDEX(nor[Excel type],MATCH(Infra[[#This Row],[nor existence]],nor[Full path],0)),"")))</f>
        <v>[boolean]</v>
      </c>
      <c r="S281" s="7" t="str">
        <f>IF(AND(NOT(ISBLANK(Infra[[#This Row],[Attribute]])),LEFT(Infra[[#This Row],[Value]],1)="[",OR(Infra[[#This Row],[railml 2.4 existence]]=TRUE,Infra[[#This Row],[nor existence]]=TRUE)),IF(Infra[[#This Row],[Value]]=Infra[[#This Row],[type]],"OK","Wrong type"),"")</f>
        <v/>
      </c>
      <c r="T281" s="7" t="str">
        <f>IF(ISBLANK(Infra[[#This Row],[Attribute]]),"",
IF(Infra[[#This Row],[railml 2.4 existence]]=TRUE, INDEX(core[Restriction],MATCH(Infra[[#This Row],[Full path]],core[Full path],0)),
IF(Infra[[#This Row],[nor existence]]&lt;&gt;"", INDEX(nor[Restriction],MATCH(Infra[[#This Row],[nor existence]],nor[Full path],0)),"")))</f>
        <v/>
      </c>
      <c r="U2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2" spans="1:21" ht="45" x14ac:dyDescent="0.25">
      <c r="A28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2" s="24" t="s">
        <v>294</v>
      </c>
      <c r="E282" s="13" t="s">
        <v>306</v>
      </c>
      <c r="F282" s="7" t="s">
        <v>311</v>
      </c>
      <c r="G282" s="7" t="s">
        <v>37</v>
      </c>
      <c r="H282" s="9" t="s">
        <v>29</v>
      </c>
      <c r="I282" s="35"/>
      <c r="J282" s="8" t="s">
        <v>312</v>
      </c>
      <c r="K282" s="29"/>
      <c r="L282" s="29" t="s">
        <v>313</v>
      </c>
      <c r="M282" s="29"/>
      <c r="N28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2" s="7" t="str">
        <f>IF(Infra[[#This Row],[railml 2.4 existence]]=TRUE, INDEX(core[Constraints],MATCH(Infra[[#This Row],[Full path]],core[Full path],0)),
IF(Infra[[#This Row],[nor existence]]&lt;&gt;"",INDEX(nor[Constraints],MATCH(Infra[[#This Row],[nor existence]],nor[Full path],0)),""))</f>
        <v>optional</v>
      </c>
      <c r="Q2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82" s="7" t="str">
        <f>IF(ISBLANK(Infra[[#This Row],[Attribute]]),"",
IF(Infra[[#This Row],[railml 2.4 existence]]=TRUE, INDEX(core[Excel type],MATCH(Infra[[#This Row],[Full path]],core[Full path],0)),
IF(Infra[[#This Row],[nor existence]]&lt;&gt;"", INDEX(nor[Excel type],MATCH(Infra[[#This Row],[nor existence]],nor[Full path],0)),"")))</f>
        <v>[enum]</v>
      </c>
      <c r="S282" s="7" t="str">
        <f>IF(AND(NOT(ISBLANK(Infra[[#This Row],[Attribute]])),LEFT(Infra[[#This Row],[Value]],1)="[",OR(Infra[[#This Row],[railml 2.4 existence]]=TRUE,Infra[[#This Row],[nor existence]]=TRUE)),IF(Infra[[#This Row],[Value]]=Infra[[#This Row],[type]],"OK","Wrong type"),"")</f>
        <v/>
      </c>
      <c r="T282" s="7"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3" spans="1:21" ht="30" x14ac:dyDescent="0.25">
      <c r="A28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3" s="24" t="s">
        <v>294</v>
      </c>
      <c r="E283" s="13" t="s">
        <v>306</v>
      </c>
      <c r="F283" s="7" t="s">
        <v>311</v>
      </c>
      <c r="G283" s="7" t="s">
        <v>314</v>
      </c>
      <c r="H283" s="9"/>
      <c r="I283" s="35"/>
      <c r="J283" s="8" t="s">
        <v>315</v>
      </c>
      <c r="K283" s="7"/>
      <c r="L283" s="29" t="s">
        <v>313</v>
      </c>
      <c r="M283" s="29"/>
      <c r="N28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3" s="7" t="str">
        <f>IF(Infra[[#This Row],[railml 2.4 existence]]=TRUE, INDEX(core[Constraints],MATCH(Infra[[#This Row],[Full path]],core[Full path],0)),
IF(Infra[[#This Row],[nor existence]]&lt;&gt;"",INDEX(nor[Constraints],MATCH(Infra[[#This Row],[nor existence]],nor[Full path],0)),""))</f>
        <v>optional</v>
      </c>
      <c r="Q2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83" s="7" t="str">
        <f>IF(ISBLANK(Infra[[#This Row],[Attribute]]),"",
IF(Infra[[#This Row],[railml 2.4 existence]]=TRUE, INDEX(core[Excel type],MATCH(Infra[[#This Row],[Full path]],core[Full path],0)),
IF(Infra[[#This Row],[nor existence]]&lt;&gt;"", INDEX(nor[Excel type],MATCH(Infra[[#This Row],[nor existence]],nor[Full path],0)),"")))</f>
        <v>[enum]</v>
      </c>
      <c r="S283" s="7" t="str">
        <f>IF(AND(NOT(ISBLANK(Infra[[#This Row],[Attribute]])),LEFT(Infra[[#This Row],[Value]],1)="[",OR(Infra[[#This Row],[railml 2.4 existence]]=TRUE,Infra[[#This Row],[nor existence]]=TRUE)),IF(Infra[[#This Row],[Value]]=Infra[[#This Row],[type]],"OK","Wrong type"),"")</f>
        <v/>
      </c>
      <c r="T283" s="29"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4" spans="1:21" ht="45" x14ac:dyDescent="0.25">
      <c r="A28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4" s="24" t="s">
        <v>294</v>
      </c>
      <c r="E284" s="13" t="s">
        <v>306</v>
      </c>
      <c r="F284" s="7" t="s">
        <v>311</v>
      </c>
      <c r="G284" s="7" t="s">
        <v>316</v>
      </c>
      <c r="H284" s="9"/>
      <c r="I284" s="35"/>
      <c r="J284" s="8" t="s">
        <v>317</v>
      </c>
      <c r="K284" s="7"/>
      <c r="L284" s="29" t="s">
        <v>313</v>
      </c>
      <c r="M284" s="29"/>
      <c r="N28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4" s="7" t="str">
        <f>IF(Infra[[#This Row],[railml 2.4 existence]]=TRUE, INDEX(core[Constraints],MATCH(Infra[[#This Row],[Full path]],core[Full path],0)),
IF(Infra[[#This Row],[nor existence]]&lt;&gt;"",INDEX(nor[Constraints],MATCH(Infra[[#This Row],[nor existence]],nor[Full path],0)),""))</f>
        <v>optional</v>
      </c>
      <c r="Q2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84" s="7" t="str">
        <f>IF(ISBLANK(Infra[[#This Row],[Attribute]]),"",
IF(Infra[[#This Row],[railml 2.4 existence]]=TRUE, INDEX(core[Excel type],MATCH(Infra[[#This Row],[Full path]],core[Full path],0)),
IF(Infra[[#This Row],[nor existence]]&lt;&gt;"", INDEX(nor[Excel type],MATCH(Infra[[#This Row],[nor existence]],nor[Full path],0)),"")))</f>
        <v>[enum]</v>
      </c>
      <c r="S284" s="7" t="str">
        <f>IF(AND(NOT(ISBLANK(Infra[[#This Row],[Attribute]])),LEFT(Infra[[#This Row],[Value]],1)="[",OR(Infra[[#This Row],[railml 2.4 existence]]=TRUE,Infra[[#This Row],[nor existence]]=TRUE)),IF(Infra[[#This Row],[Value]]=Infra[[#This Row],[type]],"OK","Wrong type"),"")</f>
        <v/>
      </c>
      <c r="T284" s="29"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5" spans="1:21" ht="30" x14ac:dyDescent="0.25">
      <c r="A28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5" s="24" t="s">
        <v>294</v>
      </c>
      <c r="E285" s="13" t="s">
        <v>306</v>
      </c>
      <c r="F285" s="7" t="s">
        <v>311</v>
      </c>
      <c r="G285" s="7" t="s">
        <v>318</v>
      </c>
      <c r="H285" s="9"/>
      <c r="I285" s="35"/>
      <c r="J285" s="8" t="s">
        <v>319</v>
      </c>
      <c r="K285" s="7"/>
      <c r="L285" s="29" t="s">
        <v>313</v>
      </c>
      <c r="M285" s="29"/>
      <c r="N28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5" s="7" t="str">
        <f>IF(Infra[[#This Row],[railml 2.4 existence]]=TRUE, INDEX(core[Constraints],MATCH(Infra[[#This Row],[Full path]],core[Full path],0)),
IF(Infra[[#This Row],[nor existence]]&lt;&gt;"",INDEX(nor[Constraints],MATCH(Infra[[#This Row],[nor existence]],nor[Full path],0)),""))</f>
        <v>optional</v>
      </c>
      <c r="Q2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85" s="7" t="str">
        <f>IF(ISBLANK(Infra[[#This Row],[Attribute]]),"",
IF(Infra[[#This Row],[railml 2.4 existence]]=TRUE, INDEX(core[Excel type],MATCH(Infra[[#This Row],[Full path]],core[Full path],0)),
IF(Infra[[#This Row],[nor existence]]&lt;&gt;"", INDEX(nor[Excel type],MATCH(Infra[[#This Row],[nor existence]],nor[Full path],0)),"")))</f>
        <v>[enum]</v>
      </c>
      <c r="S285" s="7" t="str">
        <f>IF(AND(NOT(ISBLANK(Infra[[#This Row],[Attribute]])),LEFT(Infra[[#This Row],[Value]],1)="[",OR(Infra[[#This Row],[railml 2.4 existence]]=TRUE,Infra[[#This Row],[nor existence]]=TRUE)),IF(Infra[[#This Row],[Value]]=Infra[[#This Row],[type]],"OK","Wrong type"),"")</f>
        <v/>
      </c>
      <c r="T285" s="29"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6" spans="1:21" ht="30" x14ac:dyDescent="0.25">
      <c r="A28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6" s="24" t="s">
        <v>294</v>
      </c>
      <c r="E286" s="13" t="s">
        <v>306</v>
      </c>
      <c r="F286" s="7" t="s">
        <v>311</v>
      </c>
      <c r="G286" s="7" t="s">
        <v>320</v>
      </c>
      <c r="H286" s="9"/>
      <c r="I286" s="35"/>
      <c r="J286" s="8" t="s">
        <v>321</v>
      </c>
      <c r="K286" s="7"/>
      <c r="L286" s="29" t="s">
        <v>313</v>
      </c>
      <c r="M286" s="29"/>
      <c r="N28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6" s="7" t="str">
        <f>IF(Infra[[#This Row],[railml 2.4 existence]]=TRUE, INDEX(core[Constraints],MATCH(Infra[[#This Row],[Full path]],core[Full path],0)),
IF(Infra[[#This Row],[nor existence]]&lt;&gt;"",INDEX(nor[Constraints],MATCH(Infra[[#This Row],[nor existence]],nor[Full path],0)),""))</f>
        <v>optional</v>
      </c>
      <c r="Q2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86" s="7" t="str">
        <f>IF(ISBLANK(Infra[[#This Row],[Attribute]]),"",
IF(Infra[[#This Row],[railml 2.4 existence]]=TRUE, INDEX(core[Excel type],MATCH(Infra[[#This Row],[Full path]],core[Full path],0)),
IF(Infra[[#This Row],[nor existence]]&lt;&gt;"", INDEX(nor[Excel type],MATCH(Infra[[#This Row],[nor existence]],nor[Full path],0)),"")))</f>
        <v>[enum]</v>
      </c>
      <c r="S286" s="7" t="str">
        <f>IF(AND(NOT(ISBLANK(Infra[[#This Row],[Attribute]])),LEFT(Infra[[#This Row],[Value]],1)="[",OR(Infra[[#This Row],[railml 2.4 existence]]=TRUE,Infra[[#This Row],[nor existence]]=TRUE)),IF(Infra[[#This Row],[Value]]=Infra[[#This Row],[type]],"OK","Wrong type"),"")</f>
        <v/>
      </c>
      <c r="T286" s="29"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7" spans="1:21" ht="30" x14ac:dyDescent="0.25">
      <c r="A28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7" s="24" t="s">
        <v>294</v>
      </c>
      <c r="E287" s="13" t="s">
        <v>306</v>
      </c>
      <c r="F287" s="7" t="s">
        <v>311</v>
      </c>
      <c r="G287" s="7" t="s">
        <v>322</v>
      </c>
      <c r="H287" s="9"/>
      <c r="I287" s="35"/>
      <c r="J287" s="8" t="s">
        <v>323</v>
      </c>
      <c r="K287" s="7"/>
      <c r="L287" s="29" t="s">
        <v>313</v>
      </c>
      <c r="M287" s="29"/>
      <c r="N28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7" s="7" t="str">
        <f>IF(Infra[[#This Row],[railml 2.4 existence]]=TRUE, INDEX(core[Constraints],MATCH(Infra[[#This Row],[Full path]],core[Full path],0)),
IF(Infra[[#This Row],[nor existence]]&lt;&gt;"",INDEX(nor[Constraints],MATCH(Infra[[#This Row],[nor existence]],nor[Full path],0)),""))</f>
        <v>optional</v>
      </c>
      <c r="Q2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87" s="7" t="str">
        <f>IF(ISBLANK(Infra[[#This Row],[Attribute]]),"",
IF(Infra[[#This Row],[railml 2.4 existence]]=TRUE, INDEX(core[Excel type],MATCH(Infra[[#This Row],[Full path]],core[Full path],0)),
IF(Infra[[#This Row],[nor existence]]&lt;&gt;"", INDEX(nor[Excel type],MATCH(Infra[[#This Row],[nor existence]],nor[Full path],0)),"")))</f>
        <v>[enum]</v>
      </c>
      <c r="S287" s="7" t="str">
        <f>IF(AND(NOT(ISBLANK(Infra[[#This Row],[Attribute]])),LEFT(Infra[[#This Row],[Value]],1)="[",OR(Infra[[#This Row],[railml 2.4 existence]]=TRUE,Infra[[#This Row],[nor existence]]=TRUE)),IF(Infra[[#This Row],[Value]]=Infra[[#This Row],[type]],"OK","Wrong type"),"")</f>
        <v/>
      </c>
      <c r="T287" s="29"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8" spans="1:21" ht="30" x14ac:dyDescent="0.25">
      <c r="A28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8" s="24" t="s">
        <v>294</v>
      </c>
      <c r="E288" s="17" t="s">
        <v>306</v>
      </c>
      <c r="F288" s="7" t="s">
        <v>311</v>
      </c>
      <c r="G288" s="7" t="s">
        <v>324</v>
      </c>
      <c r="H288" s="9"/>
      <c r="I288" s="35"/>
      <c r="J288" s="8" t="s">
        <v>325</v>
      </c>
      <c r="K288" s="7"/>
      <c r="L288" s="29" t="s">
        <v>313</v>
      </c>
      <c r="M288" s="29"/>
      <c r="N28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8" s="7" t="str">
        <f>IF(Infra[[#This Row],[railml 2.4 existence]]=TRUE, INDEX(core[Constraints],MATCH(Infra[[#This Row],[Full path]],core[Full path],0)),
IF(Infra[[#This Row],[nor existence]]&lt;&gt;"",INDEX(nor[Constraints],MATCH(Infra[[#This Row],[nor existence]],nor[Full path],0)),""))</f>
        <v>optional</v>
      </c>
      <c r="Q2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88" s="7" t="str">
        <f>IF(ISBLANK(Infra[[#This Row],[Attribute]]),"",
IF(Infra[[#This Row],[railml 2.4 existence]]=TRUE, INDEX(core[Excel type],MATCH(Infra[[#This Row],[Full path]],core[Full path],0)),
IF(Infra[[#This Row],[nor existence]]&lt;&gt;"", INDEX(nor[Excel type],MATCH(Infra[[#This Row],[nor existence]],nor[Full path],0)),"")))</f>
        <v>[enum]</v>
      </c>
      <c r="S288" s="7" t="str">
        <f>IF(AND(NOT(ISBLANK(Infra[[#This Row],[Attribute]])),LEFT(Infra[[#This Row],[Value]],1)="[",OR(Infra[[#This Row],[railml 2.4 existence]]=TRUE,Infra[[#This Row],[nor existence]]=TRUE)),IF(Infra[[#This Row],[Value]]=Infra[[#This Row],[type]],"OK","Wrong type"),"")</f>
        <v/>
      </c>
      <c r="T288" s="29"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89" spans="1:21" x14ac:dyDescent="0.25">
      <c r="A28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infrastructure/operationControlPoints/ocp/nor:propOperationalAdditional/@simultaneousEntry</v>
      </c>
      <c r="B2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89" s="24" t="s">
        <v>294</v>
      </c>
      <c r="E289" s="17" t="s">
        <v>306</v>
      </c>
      <c r="F289" s="7" t="s">
        <v>311</v>
      </c>
      <c r="G289" s="9" t="s">
        <v>95</v>
      </c>
      <c r="H289" s="9"/>
      <c r="I289" s="35"/>
      <c r="J289" s="8"/>
      <c r="K289" s="7"/>
      <c r="L289" s="29"/>
      <c r="M289" s="29"/>
      <c r="N28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2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infrastructure/operationControlPoints/ocp/nor:propOperationalAdditional/@simultaneousEntry</v>
      </c>
      <c r="P289" s="7" t="str">
        <f>IF(Infra[[#This Row],[railml 2.4 existence]]=TRUE, INDEX(core[Constraints],MATCH(Infra[[#This Row],[Full path]],core[Full path],0)),
IF(Infra[[#This Row],[nor existence]]&lt;&gt;"",INDEX(nor[Constraints],MATCH(Infra[[#This Row],[nor existence]],nor[Full path],0)),""))</f>
        <v>optional</v>
      </c>
      <c r="Q2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89" s="7" t="str">
        <f>IF(ISBLANK(Infra[[#This Row],[Attribute]]),"",
IF(Infra[[#This Row],[railml 2.4 existence]]=TRUE, INDEX(core[Excel type],MATCH(Infra[[#This Row],[Full path]],core[Full path],0)),
IF(Infra[[#This Row],[nor existence]]&lt;&gt;"", INDEX(nor[Excel type],MATCH(Infra[[#This Row],[nor existence]],nor[Full path],0)),"")))</f>
        <v>[enum]</v>
      </c>
      <c r="S289" s="7" t="str">
        <f>IF(AND(NOT(ISBLANK(Infra[[#This Row],[Attribute]])),LEFT(Infra[[#This Row],[Value]],1)="[",OR(Infra[[#This Row],[railml 2.4 existence]]=TRUE,Infra[[#This Row],[nor existence]]=TRUE)),IF(Infra[[#This Row],[Value]]=Infra[[#This Row],[type]],"OK","Wrong type"),"")</f>
        <v/>
      </c>
      <c r="T289" s="29" t="str">
        <f>IF(ISBLANK(Infra[[#This Row],[Attribute]]),"",
IF(Infra[[#This Row],[railml 2.4 existence]]=TRUE, INDEX(core[Restriction],MATCH(Infra[[#This Row],[Full path]],core[Full path],0)),
IF(Infra[[#This Row],[nor existence]]&lt;&gt;"", INDEX(nor[Restriction],MATCH(Infra[[#This Row],[nor existence]],nor[Full path],0)),"")))</f>
        <v>"trvAlt1", "trvAlt2", "trvAlt3", "partial", "none", "standard", "other:*"</v>
      </c>
      <c r="U2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90" spans="1:21" ht="60" x14ac:dyDescent="0.25">
      <c r="A29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v>
      </c>
      <c r="B2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0" s="24" t="s">
        <v>294</v>
      </c>
      <c r="E290" s="17" t="s">
        <v>326</v>
      </c>
      <c r="F290" s="7"/>
      <c r="G290" s="9"/>
      <c r="H290" s="9" t="s">
        <v>29</v>
      </c>
      <c r="I290" s="35"/>
      <c r="J290" s="8" t="s">
        <v>327</v>
      </c>
      <c r="K290" s="7" t="s">
        <v>328</v>
      </c>
      <c r="L290" s="29"/>
      <c r="M290" s="29"/>
      <c r="N29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0" s="7" t="str">
        <f>IF(Infra[[#This Row],[railml 2.4 existence]]=TRUE, INDEX(core[Constraints],MATCH(Infra[[#This Row],[Full path]],core[Full path],0)),
IF(Infra[[#This Row],[nor existence]]&lt;&gt;"",INDEX(nor[Constraints],MATCH(Infra[[#This Row],[nor existence]],nor[Full path],0)),""))</f>
        <v>optional</v>
      </c>
      <c r="Q2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90" s="7" t="str">
        <f>IF(ISBLANK(Infra[[#This Row],[Attribute]]),"",
IF(Infra[[#This Row],[railml 2.4 existence]]=TRUE, INDEX(core[Excel type],MATCH(Infra[[#This Row],[Full path]],core[Full path],0)),
IF(Infra[[#This Row],[nor existence]]&lt;&gt;"", INDEX(nor[Excel type],MATCH(Infra[[#This Row],[nor existence]],nor[Full path],0)),"")))</f>
        <v/>
      </c>
      <c r="S290" s="7" t="str">
        <f>IF(AND(NOT(ISBLANK(Infra[[#This Row],[Attribute]])),LEFT(Infra[[#This Row],[Value]],1)="[",OR(Infra[[#This Row],[railml 2.4 existence]]=TRUE,Infra[[#This Row],[nor existence]]=TRUE)),IF(Infra[[#This Row],[Value]]=Infra[[#This Row],[type]],"OK","Wrong type"),"")</f>
        <v/>
      </c>
      <c r="T290" s="7" t="str">
        <f>IF(ISBLANK(Infra[[#This Row],[Attribute]]),"",
IF(Infra[[#This Row],[railml 2.4 existence]]=TRUE, INDEX(core[Restriction],MATCH(Infra[[#This Row],[Full path]],core[Full path],0)),
IF(Infra[[#This Row],[nor existence]]&lt;&gt;"", INDEX(nor[Restriction],MATCH(Infra[[#This Row],[nor existence]],nor[Full path],0)),"")))</f>
        <v/>
      </c>
      <c r="U2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91" spans="1:21" ht="45" x14ac:dyDescent="0.25">
      <c r="A29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v>
      </c>
      <c r="B2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1" s="24" t="s">
        <v>294</v>
      </c>
      <c r="E291" s="17" t="s">
        <v>329</v>
      </c>
      <c r="F291" s="11"/>
      <c r="G291" s="12"/>
      <c r="H291" s="9" t="s">
        <v>29</v>
      </c>
      <c r="I291" s="35"/>
      <c r="J291" s="59" t="s">
        <v>330</v>
      </c>
      <c r="K291" s="7"/>
      <c r="L291" s="29"/>
      <c r="M291" s="29"/>
      <c r="N29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1" s="7" t="str">
        <f>IF(Infra[[#This Row],[railml 2.4 existence]]=TRUE, INDEX(core[Constraints],MATCH(Infra[[#This Row],[Full path]],core[Full path],0)),
IF(Infra[[#This Row],[nor existence]]&lt;&gt;"",INDEX(nor[Constraints],MATCH(Infra[[#This Row],[nor existence]],nor[Full path],0)),""))</f>
        <v>optional</v>
      </c>
      <c r="Q2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91" s="7" t="str">
        <f>IF(ISBLANK(Infra[[#This Row],[Attribute]]),"",
IF(Infra[[#This Row],[railml 2.4 existence]]=TRUE, INDEX(core[Excel type],MATCH(Infra[[#This Row],[Full path]],core[Full path],0)),
IF(Infra[[#This Row],[nor existence]]&lt;&gt;"", INDEX(nor[Excel type],MATCH(Infra[[#This Row],[nor existence]],nor[Full path],0)),"")))</f>
        <v/>
      </c>
      <c r="S291" s="7" t="str">
        <f>IF(AND(NOT(ISBLANK(Infra[[#This Row],[Attribute]])),LEFT(Infra[[#This Row],[Value]],1)="[",OR(Infra[[#This Row],[railml 2.4 existence]]=TRUE,Infra[[#This Row],[nor existence]]=TRUE)),IF(Infra[[#This Row],[Value]]=Infra[[#This Row],[type]],"OK","Wrong type"),"")</f>
        <v/>
      </c>
      <c r="T291" s="7" t="str">
        <f>IF(ISBLANK(Infra[[#This Row],[Attribute]]),"",
IF(Infra[[#This Row],[railml 2.4 existence]]=TRUE, INDEX(core[Restriction],MATCH(Infra[[#This Row],[Full path]],core[Full path],0)),
IF(Infra[[#This Row],[nor existence]]&lt;&gt;"", INDEX(nor[Restriction],MATCH(Infra[[#This Row],[nor existence]],nor[Full path],0)),"")))</f>
        <v/>
      </c>
      <c r="U2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92" spans="1:21" ht="30" x14ac:dyDescent="0.25">
      <c r="A29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2" s="24" t="s">
        <v>294</v>
      </c>
      <c r="E292" s="17" t="s">
        <v>329</v>
      </c>
      <c r="F292" s="7" t="s">
        <v>331</v>
      </c>
      <c r="G292" s="7" t="s">
        <v>37</v>
      </c>
      <c r="H292" s="9" t="s">
        <v>23</v>
      </c>
      <c r="I292" s="35"/>
      <c r="J292" s="8" t="s">
        <v>332</v>
      </c>
      <c r="K292" s="29"/>
      <c r="L292" s="29"/>
      <c r="M292" s="29"/>
      <c r="N29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2" s="7" t="str">
        <f>IF(Infra[[#This Row],[railml 2.4 existence]]=TRUE, INDEX(core[Constraints],MATCH(Infra[[#This Row],[Full path]],core[Full path],0)),
IF(Infra[[#This Row],[nor existence]]&lt;&gt;"",INDEX(nor[Constraints],MATCH(Infra[[#This Row],[nor existence]],nor[Full path],0)),""))</f>
        <v>optional</v>
      </c>
      <c r="Q2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292" s="7" t="str">
        <f>IF(ISBLANK(Infra[[#This Row],[Attribute]]),"",
IF(Infra[[#This Row],[railml 2.4 existence]]=TRUE, INDEX(core[Excel type],MATCH(Infra[[#This Row],[Full path]],core[Full path],0)),
IF(Infra[[#This Row],[nor existence]]&lt;&gt;"", INDEX(nor[Excel type],MATCH(Infra[[#This Row],[nor existence]],nor[Full path],0)),"")))</f>
        <v>[enum]</v>
      </c>
      <c r="S292" s="7" t="str">
        <f>IF(AND(NOT(ISBLANK(Infra[[#This Row],[Attribute]])),LEFT(Infra[[#This Row],[Value]],1)="[",OR(Infra[[#This Row],[railml 2.4 existence]]=TRUE,Infra[[#This Row],[nor existence]]=TRUE)),IF(Infra[[#This Row],[Value]]=Infra[[#This Row],[type]],"OK","Wrong type"),"")</f>
        <v>OK</v>
      </c>
      <c r="T292"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293" spans="1:21" ht="30" x14ac:dyDescent="0.25">
      <c r="A29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3" s="24" t="s">
        <v>294</v>
      </c>
      <c r="E293" s="17" t="s">
        <v>329</v>
      </c>
      <c r="F293" s="7" t="s">
        <v>331</v>
      </c>
      <c r="G293" s="7" t="s">
        <v>333</v>
      </c>
      <c r="H293" s="9"/>
      <c r="I293" s="35"/>
      <c r="J293" s="8" t="s">
        <v>334</v>
      </c>
      <c r="K293" s="7" t="s">
        <v>335</v>
      </c>
      <c r="L293" s="7"/>
      <c r="M293" s="7"/>
      <c r="N29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3" s="7" t="str">
        <f>IF(Infra[[#This Row],[railml 2.4 existence]]=TRUE, INDEX(core[Constraints],MATCH(Infra[[#This Row],[Full path]],core[Full path],0)),
IF(Infra[[#This Row],[nor existence]]&lt;&gt;"",INDEX(nor[Constraints],MATCH(Infra[[#This Row],[nor existence]],nor[Full path],0)),""))</f>
        <v>optional</v>
      </c>
      <c r="Q2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3" s="7" t="str">
        <f>IF(ISBLANK(Infra[[#This Row],[Attribute]]),"",
IF(Infra[[#This Row],[railml 2.4 existence]]=TRUE, INDEX(core[Excel type],MATCH(Infra[[#This Row],[Full path]],core[Full path],0)),
IF(Infra[[#This Row],[nor existence]]&lt;&gt;"", INDEX(nor[Excel type],MATCH(Infra[[#This Row],[nor existence]],nor[Full path],0)),"")))</f>
        <v>[enum]</v>
      </c>
      <c r="S293" s="7" t="str">
        <f>IF(AND(NOT(ISBLANK(Infra[[#This Row],[Attribute]])),LEFT(Infra[[#This Row],[Value]],1)="[",OR(Infra[[#This Row],[railml 2.4 existence]]=TRUE,Infra[[#This Row],[nor existence]]=TRUE)),IF(Infra[[#This Row],[Value]]=Infra[[#This Row],[type]],"OK","Wrong type"),"")</f>
        <v/>
      </c>
      <c r="T293"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294" spans="1:21" ht="45" x14ac:dyDescent="0.25">
      <c r="A29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4" s="24" t="s">
        <v>294</v>
      </c>
      <c r="E294" s="17" t="s">
        <v>329</v>
      </c>
      <c r="F294" s="7" t="s">
        <v>331</v>
      </c>
      <c r="G294" s="7" t="s">
        <v>336</v>
      </c>
      <c r="H294" s="9"/>
      <c r="I294" s="35"/>
      <c r="J294" s="8" t="s">
        <v>337</v>
      </c>
      <c r="K294" s="7" t="s">
        <v>338</v>
      </c>
      <c r="L294" s="29"/>
      <c r="M294" s="29"/>
      <c r="N29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4" s="7" t="str">
        <f>IF(Infra[[#This Row],[railml 2.4 existence]]=TRUE, INDEX(core[Constraints],MATCH(Infra[[#This Row],[Full path]],core[Full path],0)),
IF(Infra[[#This Row],[nor existence]]&lt;&gt;"",INDEX(nor[Constraints],MATCH(Infra[[#This Row],[nor existence]],nor[Full path],0)),""))</f>
        <v>optional</v>
      </c>
      <c r="Q2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4" s="7" t="str">
        <f>IF(ISBLANK(Infra[[#This Row],[Attribute]]),"",
IF(Infra[[#This Row],[railml 2.4 existence]]=TRUE, INDEX(core[Excel type],MATCH(Infra[[#This Row],[Full path]],core[Full path],0)),
IF(Infra[[#This Row],[nor existence]]&lt;&gt;"", INDEX(nor[Excel type],MATCH(Infra[[#This Row],[nor existence]],nor[Full path],0)),"")))</f>
        <v>[enum]</v>
      </c>
      <c r="S294" s="7" t="str">
        <f>IF(AND(NOT(ISBLANK(Infra[[#This Row],[Attribute]])),LEFT(Infra[[#This Row],[Value]],1)="[",OR(Infra[[#This Row],[railml 2.4 existence]]=TRUE,Infra[[#This Row],[nor existence]]=TRUE)),IF(Infra[[#This Row],[Value]]=Infra[[#This Row],[type]],"OK","Wrong type"),"")</f>
        <v/>
      </c>
      <c r="T294"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295" spans="1:21" ht="30" x14ac:dyDescent="0.25">
      <c r="A29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5" s="24" t="s">
        <v>294</v>
      </c>
      <c r="E295" s="17" t="s">
        <v>329</v>
      </c>
      <c r="F295" s="7" t="s">
        <v>331</v>
      </c>
      <c r="G295" s="7" t="s">
        <v>339</v>
      </c>
      <c r="H295" s="9"/>
      <c r="I295" s="35"/>
      <c r="J295" s="8" t="s">
        <v>340</v>
      </c>
      <c r="K295" s="7" t="s">
        <v>338</v>
      </c>
      <c r="L295" s="29"/>
      <c r="M295" s="29"/>
      <c r="N29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5" s="7" t="str">
        <f>IF(Infra[[#This Row],[railml 2.4 existence]]=TRUE, INDEX(core[Constraints],MATCH(Infra[[#This Row],[Full path]],core[Full path],0)),
IF(Infra[[#This Row],[nor existence]]&lt;&gt;"",INDEX(nor[Constraints],MATCH(Infra[[#This Row],[nor existence]],nor[Full path],0)),""))</f>
        <v>optional</v>
      </c>
      <c r="Q2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5" s="7" t="str">
        <f>IF(ISBLANK(Infra[[#This Row],[Attribute]]),"",
IF(Infra[[#This Row],[railml 2.4 existence]]=TRUE, INDEX(core[Excel type],MATCH(Infra[[#This Row],[Full path]],core[Full path],0)),
IF(Infra[[#This Row],[nor existence]]&lt;&gt;"", INDEX(nor[Excel type],MATCH(Infra[[#This Row],[nor existence]],nor[Full path],0)),"")))</f>
        <v>[enum]</v>
      </c>
      <c r="S295" s="7" t="str">
        <f>IF(AND(NOT(ISBLANK(Infra[[#This Row],[Attribute]])),LEFT(Infra[[#This Row],[Value]],1)="[",OR(Infra[[#This Row],[railml 2.4 existence]]=TRUE,Infra[[#This Row],[nor existence]]=TRUE)),IF(Infra[[#This Row],[Value]]=Infra[[#This Row],[type]],"OK","Wrong type"),"")</f>
        <v/>
      </c>
      <c r="T295"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296" spans="1:21" x14ac:dyDescent="0.25">
      <c r="A29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6" s="24" t="s">
        <v>294</v>
      </c>
      <c r="E296" s="17" t="s">
        <v>329</v>
      </c>
      <c r="F296" s="7" t="s">
        <v>331</v>
      </c>
      <c r="G296" s="7" t="s">
        <v>341</v>
      </c>
      <c r="H296" s="9"/>
      <c r="I296" s="35"/>
      <c r="J296" s="8" t="s">
        <v>342</v>
      </c>
      <c r="K296" s="7" t="s">
        <v>343</v>
      </c>
      <c r="L296" s="29"/>
      <c r="M296" s="29"/>
      <c r="N29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6" s="7" t="str">
        <f>IF(Infra[[#This Row],[railml 2.4 existence]]=TRUE, INDEX(core[Constraints],MATCH(Infra[[#This Row],[Full path]],core[Full path],0)),
IF(Infra[[#This Row],[nor existence]]&lt;&gt;"",INDEX(nor[Constraints],MATCH(Infra[[#This Row],[nor existence]],nor[Full path],0)),""))</f>
        <v>optional</v>
      </c>
      <c r="Q2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6" s="7" t="str">
        <f>IF(ISBLANK(Infra[[#This Row],[Attribute]]),"",
IF(Infra[[#This Row],[railml 2.4 existence]]=TRUE, INDEX(core[Excel type],MATCH(Infra[[#This Row],[Full path]],core[Full path],0)),
IF(Infra[[#This Row],[nor existence]]&lt;&gt;"", INDEX(nor[Excel type],MATCH(Infra[[#This Row],[nor existence]],nor[Full path],0)),"")))</f>
        <v>[enum]</v>
      </c>
      <c r="S296" s="7" t="str">
        <f>IF(AND(NOT(ISBLANK(Infra[[#This Row],[Attribute]])),LEFT(Infra[[#This Row],[Value]],1)="[",OR(Infra[[#This Row],[railml 2.4 existence]]=TRUE,Infra[[#This Row],[nor existence]]=TRUE)),IF(Infra[[#This Row],[Value]]=Infra[[#This Row],[type]],"OK","Wrong type"),"")</f>
        <v/>
      </c>
      <c r="T296"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297" spans="1:21" ht="45" x14ac:dyDescent="0.25">
      <c r="A29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7" s="24" t="s">
        <v>294</v>
      </c>
      <c r="E297" s="17" t="s">
        <v>329</v>
      </c>
      <c r="F297" s="7" t="s">
        <v>331</v>
      </c>
      <c r="G297" s="7" t="s">
        <v>344</v>
      </c>
      <c r="H297" s="9"/>
      <c r="I297" s="35"/>
      <c r="J297" s="8" t="s">
        <v>345</v>
      </c>
      <c r="K297" s="29" t="s">
        <v>346</v>
      </c>
      <c r="L297" s="29"/>
      <c r="M297" s="29"/>
      <c r="N29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7" s="7" t="str">
        <f>IF(Infra[[#This Row],[railml 2.4 existence]]=TRUE, INDEX(core[Constraints],MATCH(Infra[[#This Row],[Full path]],core[Full path],0)),
IF(Infra[[#This Row],[nor existence]]&lt;&gt;"",INDEX(nor[Constraints],MATCH(Infra[[#This Row],[nor existence]],nor[Full path],0)),""))</f>
        <v>optional</v>
      </c>
      <c r="Q2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7" s="7" t="str">
        <f>IF(ISBLANK(Infra[[#This Row],[Attribute]]),"",
IF(Infra[[#This Row],[railml 2.4 existence]]=TRUE, INDEX(core[Excel type],MATCH(Infra[[#This Row],[Full path]],core[Full path],0)),
IF(Infra[[#This Row],[nor existence]]&lt;&gt;"", INDEX(nor[Excel type],MATCH(Infra[[#This Row],[nor existence]],nor[Full path],0)),"")))</f>
        <v>[enum]</v>
      </c>
      <c r="S297" s="7" t="str">
        <f>IF(AND(NOT(ISBLANK(Infra[[#This Row],[Attribute]])),LEFT(Infra[[#This Row],[Value]],1)="[",OR(Infra[[#This Row],[railml 2.4 existence]]=TRUE,Infra[[#This Row],[nor existence]]=TRUE)),IF(Infra[[#This Row],[Value]]=Infra[[#This Row],[type]],"OK","Wrong type"),"")</f>
        <v/>
      </c>
      <c r="T297"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298" spans="1:21" ht="30" x14ac:dyDescent="0.25">
      <c r="A29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8" s="24" t="s">
        <v>294</v>
      </c>
      <c r="E298" s="17" t="s">
        <v>329</v>
      </c>
      <c r="F298" s="7" t="s">
        <v>331</v>
      </c>
      <c r="G298" s="7" t="s">
        <v>347</v>
      </c>
      <c r="H298" s="9"/>
      <c r="I298" s="35"/>
      <c r="J298" s="8" t="s">
        <v>348</v>
      </c>
      <c r="K298" s="29" t="s">
        <v>349</v>
      </c>
      <c r="L298" s="29"/>
      <c r="M298" s="29"/>
      <c r="N29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8" s="7" t="str">
        <f>IF(Infra[[#This Row],[railml 2.4 existence]]=TRUE, INDEX(core[Constraints],MATCH(Infra[[#This Row],[Full path]],core[Full path],0)),
IF(Infra[[#This Row],[nor existence]]&lt;&gt;"",INDEX(nor[Constraints],MATCH(Infra[[#This Row],[nor existence]],nor[Full path],0)),""))</f>
        <v>optional</v>
      </c>
      <c r="Q2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8" s="7" t="str">
        <f>IF(ISBLANK(Infra[[#This Row],[Attribute]]),"",
IF(Infra[[#This Row],[railml 2.4 existence]]=TRUE, INDEX(core[Excel type],MATCH(Infra[[#This Row],[Full path]],core[Full path],0)),
IF(Infra[[#This Row],[nor existence]]&lt;&gt;"", INDEX(nor[Excel type],MATCH(Infra[[#This Row],[nor existence]],nor[Full path],0)),"")))</f>
        <v>[enum]</v>
      </c>
      <c r="S298" s="7" t="str">
        <f>IF(AND(NOT(ISBLANK(Infra[[#This Row],[Attribute]])),LEFT(Infra[[#This Row],[Value]],1)="[",OR(Infra[[#This Row],[railml 2.4 existence]]=TRUE,Infra[[#This Row],[nor existence]]=TRUE)),IF(Infra[[#This Row],[Value]]=Infra[[#This Row],[type]],"OK","Wrong type"),"")</f>
        <v/>
      </c>
      <c r="T298"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299" spans="1:21" ht="60" x14ac:dyDescent="0.25">
      <c r="A29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infrastructure/operationControlPoints/ocp/propOperational/@operationalType</v>
      </c>
      <c r="B2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2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299" s="24" t="s">
        <v>294</v>
      </c>
      <c r="E299" s="17" t="s">
        <v>329</v>
      </c>
      <c r="F299" s="7" t="s">
        <v>331</v>
      </c>
      <c r="G299" s="7" t="s">
        <v>350</v>
      </c>
      <c r="H299" s="9"/>
      <c r="I299" s="35"/>
      <c r="J299" s="8" t="s">
        <v>351</v>
      </c>
      <c r="K299" s="29" t="s">
        <v>352</v>
      </c>
      <c r="L299" s="29"/>
      <c r="M299" s="29"/>
      <c r="N2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2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299" s="7" t="str">
        <f>IF(Infra[[#This Row],[railml 2.4 existence]]=TRUE, INDEX(core[Constraints],MATCH(Infra[[#This Row],[Full path]],core[Full path],0)),
IF(Infra[[#This Row],[nor existence]]&lt;&gt;"",INDEX(nor[Constraints],MATCH(Infra[[#This Row],[nor existence]],nor[Full path],0)),""))</f>
        <v>optional</v>
      </c>
      <c r="Q2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299" s="7" t="str">
        <f>IF(ISBLANK(Infra[[#This Row],[Attribute]]),"",
IF(Infra[[#This Row],[railml 2.4 existence]]=TRUE, INDEX(core[Excel type],MATCH(Infra[[#This Row],[Full path]],core[Full path],0)),
IF(Infra[[#This Row],[nor existence]]&lt;&gt;"", INDEX(nor[Excel type],MATCH(Infra[[#This Row],[nor existence]],nor[Full path],0)),"")))</f>
        <v>[enum]</v>
      </c>
      <c r="S299" s="7" t="str">
        <f>IF(AND(NOT(ISBLANK(Infra[[#This Row],[Attribute]])),LEFT(Infra[[#This Row],[Value]],1)="[",OR(Infra[[#This Row],[railml 2.4 existence]]=TRUE,Infra[[#This Row],[nor existence]]=TRUE)),IF(Infra[[#This Row],[Value]]=Infra[[#This Row],[type]],"OK","Wrong type"),"")</f>
        <v/>
      </c>
      <c r="T299" s="7" t="str">
        <f>IF(ISBLANK(Infra[[#This Row],[Attribute]]),"",
IF(Infra[[#This Row],[railml 2.4 existence]]=TRUE, INDEX(core[Restriction],MATCH(Infra[[#This Row],[Full path]],core[Full path],0)),
IF(Infra[[#This Row],[nor existence]]&lt;&gt;"", INDEX(nor[Restriction],MATCH(Infra[[#This Row],[nor existence]],nor[Full path],0)),"")))</f>
        <v>"station", "depot", "stoppingPoint", "crossover", "junction", "blockPost", "blockSignal", "siding", "other:*"</v>
      </c>
      <c r="U2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0" spans="1:21" ht="30" x14ac:dyDescent="0.25">
      <c r="A30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infrastructure/operationControlPoints/ocp/propOperational/@trafficType</v>
      </c>
      <c r="B3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0" s="24" t="s">
        <v>294</v>
      </c>
      <c r="E300" s="17" t="s">
        <v>329</v>
      </c>
      <c r="F300" s="7" t="s">
        <v>353</v>
      </c>
      <c r="G300" s="7" t="s">
        <v>37</v>
      </c>
      <c r="H300" s="9" t="s">
        <v>29</v>
      </c>
      <c r="I300" s="35"/>
      <c r="J300" s="8" t="s">
        <v>354</v>
      </c>
      <c r="K300" s="29"/>
      <c r="L300" s="7"/>
      <c r="M300" s="7"/>
      <c r="N3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0" s="7" t="str">
        <f>IF(Infra[[#This Row],[railml 2.4 existence]]=TRUE, INDEX(core[Constraints],MATCH(Infra[[#This Row],[Full path]],core[Full path],0)),
IF(Infra[[#This Row],[nor existence]]&lt;&gt;"",INDEX(nor[Constraints],MATCH(Infra[[#This Row],[nor existence]],nor[Full path],0)),""))</f>
        <v>optional</v>
      </c>
      <c r="Q3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00" s="7" t="str">
        <f>IF(ISBLANK(Infra[[#This Row],[Attribute]]),"",
IF(Infra[[#This Row],[railml 2.4 existence]]=TRUE, INDEX(core[Excel type],MATCH(Infra[[#This Row],[Full path]],core[Full path],0)),
IF(Infra[[#This Row],[nor existence]]&lt;&gt;"", INDEX(nor[Excel type],MATCH(Infra[[#This Row],[nor existence]],nor[Full path],0)),"")))</f>
        <v>[enum]</v>
      </c>
      <c r="S300" s="7" t="str">
        <f>IF(AND(NOT(ISBLANK(Infra[[#This Row],[Attribute]])),LEFT(Infra[[#This Row],[Value]],1)="[",OR(Infra[[#This Row],[railml 2.4 existence]]=TRUE,Infra[[#This Row],[nor existence]]=TRUE)),IF(Infra[[#This Row],[Value]]=Infra[[#This Row],[type]],"OK","Wrong type"),"")</f>
        <v>OK</v>
      </c>
      <c r="T300" s="7" t="str">
        <f>IF(ISBLANK(Infra[[#This Row],[Attribute]]),"",
IF(Infra[[#This Row],[railml 2.4 existence]]=TRUE, INDEX(core[Restriction],MATCH(Infra[[#This Row],[Full path]],core[Full path],0)),
IF(Infra[[#This Row],[nor existence]]&lt;&gt;"", INDEX(nor[Restriction],MATCH(Infra[[#This Row],[nor existence]],nor[Full path],0)),"")))</f>
        <v>"passenger", "freight", "shunting", "operational", "other:*"</v>
      </c>
      <c r="U3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01" spans="1:21" ht="30" x14ac:dyDescent="0.25">
      <c r="A30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infrastructure/operationControlPoints/ocp/propOperational/@trafficType</v>
      </c>
      <c r="B3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1" s="24" t="s">
        <v>294</v>
      </c>
      <c r="E301" s="17" t="s">
        <v>329</v>
      </c>
      <c r="F301" s="7" t="s">
        <v>353</v>
      </c>
      <c r="G301" s="7" t="s">
        <v>355</v>
      </c>
      <c r="H301" s="9"/>
      <c r="I301" s="35"/>
      <c r="J301" s="8" t="s">
        <v>356</v>
      </c>
      <c r="K301" s="29"/>
      <c r="L301" s="29"/>
      <c r="M301" s="29"/>
      <c r="N3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1" s="7" t="str">
        <f>IF(Infra[[#This Row],[railml 2.4 existence]]=TRUE, INDEX(core[Constraints],MATCH(Infra[[#This Row],[Full path]],core[Full path],0)),
IF(Infra[[#This Row],[nor existence]]&lt;&gt;"",INDEX(nor[Constraints],MATCH(Infra[[#This Row],[nor existence]],nor[Full path],0)),""))</f>
        <v>optional</v>
      </c>
      <c r="Q3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1" s="7" t="str">
        <f>IF(ISBLANK(Infra[[#This Row],[Attribute]]),"",
IF(Infra[[#This Row],[railml 2.4 existence]]=TRUE, INDEX(core[Excel type],MATCH(Infra[[#This Row],[Full path]],core[Full path],0)),
IF(Infra[[#This Row],[nor existence]]&lt;&gt;"", INDEX(nor[Excel type],MATCH(Infra[[#This Row],[nor existence]],nor[Full path],0)),"")))</f>
        <v>[enum]</v>
      </c>
      <c r="S301" s="7" t="str">
        <f>IF(AND(NOT(ISBLANK(Infra[[#This Row],[Attribute]])),LEFT(Infra[[#This Row],[Value]],1)="[",OR(Infra[[#This Row],[railml 2.4 existence]]=TRUE,Infra[[#This Row],[nor existence]]=TRUE)),IF(Infra[[#This Row],[Value]]=Infra[[#This Row],[type]],"OK","Wrong type"),"")</f>
        <v/>
      </c>
      <c r="T301" s="7" t="str">
        <f>IF(ISBLANK(Infra[[#This Row],[Attribute]]),"",
IF(Infra[[#This Row],[railml 2.4 existence]]=TRUE, INDEX(core[Restriction],MATCH(Infra[[#This Row],[Full path]],core[Full path],0)),
IF(Infra[[#This Row],[nor existence]]&lt;&gt;"", INDEX(nor[Restriction],MATCH(Infra[[#This Row],[nor existence]],nor[Full path],0)),"")))</f>
        <v>"passenger", "freight", "shunting", "operational", "other:*"</v>
      </c>
      <c r="U3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2" spans="1:21" ht="30" x14ac:dyDescent="0.25">
      <c r="A30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infrastructure/operationControlPoints/ocp/propOperational/@trafficType</v>
      </c>
      <c r="B3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2" s="24" t="s">
        <v>294</v>
      </c>
      <c r="E302" s="17" t="s">
        <v>329</v>
      </c>
      <c r="F302" s="7" t="s">
        <v>353</v>
      </c>
      <c r="G302" s="7" t="s">
        <v>357</v>
      </c>
      <c r="H302" s="9"/>
      <c r="I302" s="35"/>
      <c r="J302" s="8" t="s">
        <v>358</v>
      </c>
      <c r="K302" s="29"/>
      <c r="L302" s="29"/>
      <c r="M302" s="29"/>
      <c r="N3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2" s="7" t="str">
        <f>IF(Infra[[#This Row],[railml 2.4 existence]]=TRUE, INDEX(core[Constraints],MATCH(Infra[[#This Row],[Full path]],core[Full path],0)),
IF(Infra[[#This Row],[nor existence]]&lt;&gt;"",INDEX(nor[Constraints],MATCH(Infra[[#This Row],[nor existence]],nor[Full path],0)),""))</f>
        <v>optional</v>
      </c>
      <c r="Q3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2" s="7" t="str">
        <f>IF(ISBLANK(Infra[[#This Row],[Attribute]]),"",
IF(Infra[[#This Row],[railml 2.4 existence]]=TRUE, INDEX(core[Excel type],MATCH(Infra[[#This Row],[Full path]],core[Full path],0)),
IF(Infra[[#This Row],[nor existence]]&lt;&gt;"", INDEX(nor[Excel type],MATCH(Infra[[#This Row],[nor existence]],nor[Full path],0)),"")))</f>
        <v>[enum]</v>
      </c>
      <c r="S302" s="7" t="str">
        <f>IF(AND(NOT(ISBLANK(Infra[[#This Row],[Attribute]])),LEFT(Infra[[#This Row],[Value]],1)="[",OR(Infra[[#This Row],[railml 2.4 existence]]=TRUE,Infra[[#This Row],[nor existence]]=TRUE)),IF(Infra[[#This Row],[Value]]=Infra[[#This Row],[type]],"OK","Wrong type"),"")</f>
        <v/>
      </c>
      <c r="T302" s="7" t="str">
        <f>IF(ISBLANK(Infra[[#This Row],[Attribute]]),"",
IF(Infra[[#This Row],[railml 2.4 existence]]=TRUE, INDEX(core[Restriction],MATCH(Infra[[#This Row],[Full path]],core[Full path],0)),
IF(Infra[[#This Row],[nor existence]]&lt;&gt;"", INDEX(nor[Restriction],MATCH(Infra[[#This Row],[nor existence]],nor[Full path],0)),"")))</f>
        <v>"passenger", "freight", "shunting", "operational", "other:*"</v>
      </c>
      <c r="U3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3" spans="1:21" ht="30" x14ac:dyDescent="0.25">
      <c r="A30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infrastructure/operationControlPoints/ocp/propOperational/@trafficType</v>
      </c>
      <c r="B3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3" s="24" t="s">
        <v>294</v>
      </c>
      <c r="E303" s="17" t="s">
        <v>329</v>
      </c>
      <c r="F303" s="7" t="s">
        <v>353</v>
      </c>
      <c r="G303" s="7" t="s">
        <v>359</v>
      </c>
      <c r="H303" s="9"/>
      <c r="I303" s="35"/>
      <c r="J303" s="8" t="s">
        <v>360</v>
      </c>
      <c r="K303" s="29"/>
      <c r="L303" s="29"/>
      <c r="M303" s="29"/>
      <c r="N3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3" s="7" t="str">
        <f>IF(Infra[[#This Row],[railml 2.4 existence]]=TRUE, INDEX(core[Constraints],MATCH(Infra[[#This Row],[Full path]],core[Full path],0)),
IF(Infra[[#This Row],[nor existence]]&lt;&gt;"",INDEX(nor[Constraints],MATCH(Infra[[#This Row],[nor existence]],nor[Full path],0)),""))</f>
        <v>optional</v>
      </c>
      <c r="Q3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3" s="7" t="str">
        <f>IF(ISBLANK(Infra[[#This Row],[Attribute]]),"",
IF(Infra[[#This Row],[railml 2.4 existence]]=TRUE, INDEX(core[Excel type],MATCH(Infra[[#This Row],[Full path]],core[Full path],0)),
IF(Infra[[#This Row],[nor existence]]&lt;&gt;"", INDEX(nor[Excel type],MATCH(Infra[[#This Row],[nor existence]],nor[Full path],0)),"")))</f>
        <v>[enum]</v>
      </c>
      <c r="S303" s="7" t="str">
        <f>IF(AND(NOT(ISBLANK(Infra[[#This Row],[Attribute]])),LEFT(Infra[[#This Row],[Value]],1)="[",OR(Infra[[#This Row],[railml 2.4 existence]]=TRUE,Infra[[#This Row],[nor existence]]=TRUE)),IF(Infra[[#This Row],[Value]]=Infra[[#This Row],[type]],"OK","Wrong type"),"")</f>
        <v/>
      </c>
      <c r="T303" s="7" t="str">
        <f>IF(ISBLANK(Infra[[#This Row],[Attribute]]),"",
IF(Infra[[#This Row],[railml 2.4 existence]]=TRUE, INDEX(core[Restriction],MATCH(Infra[[#This Row],[Full path]],core[Full path],0)),
IF(Infra[[#This Row],[nor existence]]&lt;&gt;"", INDEX(nor[Restriction],MATCH(Infra[[#This Row],[nor existence]],nor[Full path],0)),"")))</f>
        <v>"passenger", "freight", "shunting", "operational", "other:*"</v>
      </c>
      <c r="U3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4" spans="1:21" ht="45" x14ac:dyDescent="0.25">
      <c r="A30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infrastructure/operationControlPoints/ocp/propOperational/@trafficType</v>
      </c>
      <c r="B3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4" s="24" t="s">
        <v>294</v>
      </c>
      <c r="E304" s="17" t="s">
        <v>329</v>
      </c>
      <c r="F304" s="7" t="s">
        <v>353</v>
      </c>
      <c r="G304" s="9" t="s">
        <v>139</v>
      </c>
      <c r="H304" s="9"/>
      <c r="I304" s="35"/>
      <c r="J304" s="8" t="s">
        <v>361</v>
      </c>
      <c r="K304" s="29"/>
      <c r="L304" s="29"/>
      <c r="M304" s="29"/>
      <c r="N30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4" s="7" t="str">
        <f>IF(Infra[[#This Row],[railml 2.4 existence]]=TRUE, INDEX(core[Constraints],MATCH(Infra[[#This Row],[Full path]],core[Full path],0)),
IF(Infra[[#This Row],[nor existence]]&lt;&gt;"",INDEX(nor[Constraints],MATCH(Infra[[#This Row],[nor existence]],nor[Full path],0)),""))</f>
        <v>optional</v>
      </c>
      <c r="Q3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4" s="7" t="str">
        <f>IF(ISBLANK(Infra[[#This Row],[Attribute]]),"",
IF(Infra[[#This Row],[railml 2.4 existence]]=TRUE, INDEX(core[Excel type],MATCH(Infra[[#This Row],[Full path]],core[Full path],0)),
IF(Infra[[#This Row],[nor existence]]&lt;&gt;"", INDEX(nor[Excel type],MATCH(Infra[[#This Row],[nor existence]],nor[Full path],0)),"")))</f>
        <v>[enum]</v>
      </c>
      <c r="S304" s="7" t="str">
        <f>IF(AND(NOT(ISBLANK(Infra[[#This Row],[Attribute]])),LEFT(Infra[[#This Row],[Value]],1)="[",OR(Infra[[#This Row],[railml 2.4 existence]]=TRUE,Infra[[#This Row],[nor existence]]=TRUE)),IF(Infra[[#This Row],[Value]]=Infra[[#This Row],[type]],"OK","Wrong type"),"")</f>
        <v/>
      </c>
      <c r="T304" s="7" t="str">
        <f>IF(ISBLANK(Infra[[#This Row],[Attribute]]),"",
IF(Infra[[#This Row],[railml 2.4 existence]]=TRUE, INDEX(core[Restriction],MATCH(Infra[[#This Row],[Full path]],core[Full path],0)),
IF(Infra[[#This Row],[nor existence]]&lt;&gt;"", INDEX(nor[Restriction],MATCH(Infra[[#This Row],[nor existence]],nor[Full path],0)),"")))</f>
        <v>"passenger", "freight", "shunting", "operational", "other:*"</v>
      </c>
      <c r="U3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5" spans="1:21" ht="30" x14ac:dyDescent="0.25">
      <c r="A30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v>
      </c>
      <c r="B3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5" s="24" t="s">
        <v>294</v>
      </c>
      <c r="E305" s="17" t="s">
        <v>362</v>
      </c>
      <c r="F305" s="7"/>
      <c r="G305" s="9"/>
      <c r="H305" s="9" t="s">
        <v>29</v>
      </c>
      <c r="I305" s="35"/>
      <c r="J305" s="1" t="s">
        <v>363</v>
      </c>
      <c r="K305" s="29"/>
      <c r="L305" s="29"/>
      <c r="M305" s="29"/>
      <c r="N30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5" s="7" t="str">
        <f>IF(Infra[[#This Row],[railml 2.4 existence]]=TRUE, INDEX(core[Constraints],MATCH(Infra[[#This Row],[Full path]],core[Full path],0)),
IF(Infra[[#This Row],[nor existence]]&lt;&gt;"",INDEX(nor[Constraints],MATCH(Infra[[#This Row],[nor existence]],nor[Full path],0)),""))</f>
        <v>optional</v>
      </c>
      <c r="Q3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05" s="7" t="str">
        <f>IF(ISBLANK(Infra[[#This Row],[Attribute]]),"",
IF(Infra[[#This Row],[railml 2.4 existence]]=TRUE, INDEX(core[Excel type],MATCH(Infra[[#This Row],[Full path]],core[Full path],0)),
IF(Infra[[#This Row],[nor existence]]&lt;&gt;"", INDEX(nor[Excel type],MATCH(Infra[[#This Row],[nor existence]],nor[Full path],0)),"")))</f>
        <v/>
      </c>
      <c r="S305" s="7" t="str">
        <f>IF(AND(NOT(ISBLANK(Infra[[#This Row],[Attribute]])),LEFT(Infra[[#This Row],[Value]],1)="[",OR(Infra[[#This Row],[railml 2.4 existence]]=TRUE,Infra[[#This Row],[nor existence]]=TRUE)),IF(Infra[[#This Row],[Value]]=Infra[[#This Row],[type]],"OK","Wrong type"),"")</f>
        <v/>
      </c>
      <c r="T305" s="7" t="str">
        <f>IF(ISBLANK(Infra[[#This Row],[Attribute]]),"",
IF(Infra[[#This Row],[railml 2.4 existence]]=TRUE, INDEX(core[Restriction],MATCH(Infra[[#This Row],[Full path]],core[Full path],0)),
IF(Infra[[#This Row],[nor existence]]&lt;&gt;"", INDEX(nor[Restriction],MATCH(Infra[[#This Row],[nor existence]],nor[Full path],0)),"")))</f>
        <v/>
      </c>
      <c r="U3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06" spans="1:21" x14ac:dyDescent="0.25">
      <c r="A30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infrastructure/operationControlPoints/ocp/propOther/@status</v>
      </c>
      <c r="B3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6" s="24" t="s">
        <v>294</v>
      </c>
      <c r="E306" s="17" t="s">
        <v>362</v>
      </c>
      <c r="F306" s="7" t="s">
        <v>135</v>
      </c>
      <c r="G306" s="9" t="s">
        <v>37</v>
      </c>
      <c r="H306" s="9" t="s">
        <v>23</v>
      </c>
      <c r="I306" s="35"/>
      <c r="J306" s="8"/>
      <c r="K306" s="29"/>
      <c r="L306" s="29"/>
      <c r="M306" s="29"/>
      <c r="N30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6" s="7" t="str">
        <f>IF(Infra[[#This Row],[railml 2.4 existence]]=TRUE, INDEX(core[Constraints],MATCH(Infra[[#This Row],[Full path]],core[Full path],0)),
IF(Infra[[#This Row],[nor existence]]&lt;&gt;"",INDEX(nor[Constraints],MATCH(Infra[[#This Row],[nor existence]],nor[Full path],0)),""))</f>
        <v>optional</v>
      </c>
      <c r="Q3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06" s="7" t="str">
        <f>IF(ISBLANK(Infra[[#This Row],[Attribute]]),"",
IF(Infra[[#This Row],[railml 2.4 existence]]=TRUE, INDEX(core[Excel type],MATCH(Infra[[#This Row],[Full path]],core[Full path],0)),
IF(Infra[[#This Row],[nor existence]]&lt;&gt;"", INDEX(nor[Excel type],MATCH(Infra[[#This Row],[nor existence]],nor[Full path],0)),"")))</f>
        <v>[enum]</v>
      </c>
      <c r="S306" s="7" t="str">
        <f>IF(AND(NOT(ISBLANK(Infra[[#This Row],[Attribute]])),LEFT(Infra[[#This Row],[Value]],1)="[",OR(Infra[[#This Row],[railml 2.4 existence]]=TRUE,Infra[[#This Row],[nor existence]]=TRUE)),IF(Infra[[#This Row],[Value]]=Infra[[#This Row],[type]],"OK","Wrong type"),"")</f>
        <v>OK</v>
      </c>
      <c r="T30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07" spans="1:21" x14ac:dyDescent="0.25">
      <c r="A30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infrastructure/operationControlPoints/ocp/propOther/@status</v>
      </c>
      <c r="B3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7" s="24" t="s">
        <v>294</v>
      </c>
      <c r="E307" s="17" t="s">
        <v>362</v>
      </c>
      <c r="F307" s="7" t="s">
        <v>135</v>
      </c>
      <c r="G307" s="9" t="s">
        <v>137</v>
      </c>
      <c r="H307" s="9"/>
      <c r="I307" s="35"/>
      <c r="J307" s="8" t="s">
        <v>364</v>
      </c>
      <c r="K307" s="29"/>
      <c r="L307" s="29"/>
      <c r="M307" s="29"/>
      <c r="N30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7" s="7" t="str">
        <f>IF(Infra[[#This Row],[railml 2.4 existence]]=TRUE, INDEX(core[Constraints],MATCH(Infra[[#This Row],[Full path]],core[Full path],0)),
IF(Infra[[#This Row],[nor existence]]&lt;&gt;"",INDEX(nor[Constraints],MATCH(Infra[[#This Row],[nor existence]],nor[Full path],0)),""))</f>
        <v>optional</v>
      </c>
      <c r="Q3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7" s="7" t="str">
        <f>IF(ISBLANK(Infra[[#This Row],[Attribute]]),"",
IF(Infra[[#This Row],[railml 2.4 existence]]=TRUE, INDEX(core[Excel type],MATCH(Infra[[#This Row],[Full path]],core[Full path],0)),
IF(Infra[[#This Row],[nor existence]]&lt;&gt;"", INDEX(nor[Excel type],MATCH(Infra[[#This Row],[nor existence]],nor[Full path],0)),"")))</f>
        <v>[enum]</v>
      </c>
      <c r="S307" s="7" t="str">
        <f>IF(AND(NOT(ISBLANK(Infra[[#This Row],[Attribute]])),LEFT(Infra[[#This Row],[Value]],1)="[",OR(Infra[[#This Row],[railml 2.4 existence]]=TRUE,Infra[[#This Row],[nor existence]]=TRUE)),IF(Infra[[#This Row],[Value]]=Infra[[#This Row],[type]],"OK","Wrong type"),"")</f>
        <v/>
      </c>
      <c r="T30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8" spans="1:21" x14ac:dyDescent="0.25">
      <c r="A30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infrastructure/operationControlPoints/ocp/propOther/@status</v>
      </c>
      <c r="B3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8" s="24" t="s">
        <v>294</v>
      </c>
      <c r="E308" s="17" t="s">
        <v>362</v>
      </c>
      <c r="F308" s="7" t="s">
        <v>135</v>
      </c>
      <c r="G308" s="9" t="s">
        <v>139</v>
      </c>
      <c r="H308" s="9"/>
      <c r="I308" s="35"/>
      <c r="J308" s="8" t="s">
        <v>364</v>
      </c>
      <c r="K308" s="29"/>
      <c r="L308" s="29"/>
      <c r="M308" s="29"/>
      <c r="N3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8" s="7" t="str">
        <f>IF(Infra[[#This Row],[railml 2.4 existence]]=TRUE, INDEX(core[Constraints],MATCH(Infra[[#This Row],[Full path]],core[Full path],0)),
IF(Infra[[#This Row],[nor existence]]&lt;&gt;"",INDEX(nor[Constraints],MATCH(Infra[[#This Row],[nor existence]],nor[Full path],0)),""))</f>
        <v>optional</v>
      </c>
      <c r="Q3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8" s="7" t="str">
        <f>IF(ISBLANK(Infra[[#This Row],[Attribute]]),"",
IF(Infra[[#This Row],[railml 2.4 existence]]=TRUE, INDEX(core[Excel type],MATCH(Infra[[#This Row],[Full path]],core[Full path],0)),
IF(Infra[[#This Row],[nor existence]]&lt;&gt;"", INDEX(nor[Excel type],MATCH(Infra[[#This Row],[nor existence]],nor[Full path],0)),"")))</f>
        <v>[enum]</v>
      </c>
      <c r="S308" s="7" t="str">
        <f>IF(AND(NOT(ISBLANK(Infra[[#This Row],[Attribute]])),LEFT(Infra[[#This Row],[Value]],1)="[",OR(Infra[[#This Row],[railml 2.4 existence]]=TRUE,Infra[[#This Row],[nor existence]]=TRUE)),IF(Infra[[#This Row],[Value]]=Infra[[#This Row],[type]],"OK","Wrong type"),"")</f>
        <v/>
      </c>
      <c r="T30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09" spans="1:21" x14ac:dyDescent="0.25">
      <c r="A30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infrastructure/operationControlPoints/ocp/propOther/@status</v>
      </c>
      <c r="B3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09" s="24" t="s">
        <v>294</v>
      </c>
      <c r="E309" s="17" t="s">
        <v>362</v>
      </c>
      <c r="F309" s="7" t="s">
        <v>135</v>
      </c>
      <c r="G309" s="9" t="s">
        <v>124</v>
      </c>
      <c r="H309" s="9"/>
      <c r="I309" s="35"/>
      <c r="J309" s="8" t="s">
        <v>364</v>
      </c>
      <c r="K309" s="29"/>
      <c r="L309" s="29"/>
      <c r="M309" s="29"/>
      <c r="N3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09" s="7" t="str">
        <f>IF(Infra[[#This Row],[railml 2.4 existence]]=TRUE, INDEX(core[Constraints],MATCH(Infra[[#This Row],[Full path]],core[Full path],0)),
IF(Infra[[#This Row],[nor existence]]&lt;&gt;"",INDEX(nor[Constraints],MATCH(Infra[[#This Row],[nor existence]],nor[Full path],0)),""))</f>
        <v>optional</v>
      </c>
      <c r="Q3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09" s="7" t="str">
        <f>IF(ISBLANK(Infra[[#This Row],[Attribute]]),"",
IF(Infra[[#This Row],[railml 2.4 existence]]=TRUE, INDEX(core[Excel type],MATCH(Infra[[#This Row],[Full path]],core[Full path],0)),
IF(Infra[[#This Row],[nor existence]]&lt;&gt;"", INDEX(nor[Excel type],MATCH(Infra[[#This Row],[nor existence]],nor[Full path],0)),"")))</f>
        <v>[enum]</v>
      </c>
      <c r="S309" s="7" t="str">
        <f>IF(AND(NOT(ISBLANK(Infra[[#This Row],[Attribute]])),LEFT(Infra[[#This Row],[Value]],1)="[",OR(Infra[[#This Row],[railml 2.4 existence]]=TRUE,Infra[[#This Row],[nor existence]]=TRUE)),IF(Infra[[#This Row],[Value]]=Infra[[#This Row],[type]],"OK","Wrong type"),"")</f>
        <v/>
      </c>
      <c r="T30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10" spans="1:21" x14ac:dyDescent="0.25">
      <c r="A31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infrastructure/operationControlPoints/ocp/propOther/@status</v>
      </c>
      <c r="B3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0" s="24" t="s">
        <v>294</v>
      </c>
      <c r="E310" s="17" t="s">
        <v>362</v>
      </c>
      <c r="F310" s="7" t="s">
        <v>135</v>
      </c>
      <c r="G310" s="9" t="s">
        <v>142</v>
      </c>
      <c r="H310" s="9"/>
      <c r="I310" s="35"/>
      <c r="J310" s="8" t="s">
        <v>364</v>
      </c>
      <c r="K310" s="29"/>
      <c r="L310" s="29"/>
      <c r="M310" s="29"/>
      <c r="N3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0" s="7" t="str">
        <f>IF(Infra[[#This Row],[railml 2.4 existence]]=TRUE, INDEX(core[Constraints],MATCH(Infra[[#This Row],[Full path]],core[Full path],0)),
IF(Infra[[#This Row],[nor existence]]&lt;&gt;"",INDEX(nor[Constraints],MATCH(Infra[[#This Row],[nor existence]],nor[Full path],0)),""))</f>
        <v>optional</v>
      </c>
      <c r="Q3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10" s="7" t="str">
        <f>IF(ISBLANK(Infra[[#This Row],[Attribute]]),"",
IF(Infra[[#This Row],[railml 2.4 existence]]=TRUE, INDEX(core[Excel type],MATCH(Infra[[#This Row],[Full path]],core[Full path],0)),
IF(Infra[[#This Row],[nor existence]]&lt;&gt;"", INDEX(nor[Excel type],MATCH(Infra[[#This Row],[nor existence]],nor[Full path],0)),"")))</f>
        <v>[enum]</v>
      </c>
      <c r="S310" s="7" t="str">
        <f>IF(AND(NOT(ISBLANK(Infra[[#This Row],[Attribute]])),LEFT(Infra[[#This Row],[Value]],1)="[",OR(Infra[[#This Row],[railml 2.4 existence]]=TRUE,Infra[[#This Row],[nor existence]]=TRUE)),IF(Infra[[#This Row],[Value]]=Infra[[#This Row],[type]],"OK","Wrong type"),"")</f>
        <v/>
      </c>
      <c r="T31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11" spans="1:21" x14ac:dyDescent="0.25">
      <c r="A31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infrastructure/operationControlPoints/ocp/propOther/@status</v>
      </c>
      <c r="B3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1" s="24" t="s">
        <v>294</v>
      </c>
      <c r="E311" s="17" t="s">
        <v>362</v>
      </c>
      <c r="F311" s="7" t="s">
        <v>135</v>
      </c>
      <c r="G311" s="9" t="s">
        <v>144</v>
      </c>
      <c r="H311" s="9"/>
      <c r="I311" s="35"/>
      <c r="J311" s="8" t="s">
        <v>364</v>
      </c>
      <c r="K311" s="29"/>
      <c r="L311" s="29"/>
      <c r="M311" s="29"/>
      <c r="N3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1" s="7" t="str">
        <f>IF(Infra[[#This Row],[railml 2.4 existence]]=TRUE, INDEX(core[Constraints],MATCH(Infra[[#This Row],[Full path]],core[Full path],0)),
IF(Infra[[#This Row],[nor existence]]&lt;&gt;"",INDEX(nor[Constraints],MATCH(Infra[[#This Row],[nor existence]],nor[Full path],0)),""))</f>
        <v>optional</v>
      </c>
      <c r="Q3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11" s="7" t="str">
        <f>IF(ISBLANK(Infra[[#This Row],[Attribute]]),"",
IF(Infra[[#This Row],[railml 2.4 existence]]=TRUE, INDEX(core[Excel type],MATCH(Infra[[#This Row],[Full path]],core[Full path],0)),
IF(Infra[[#This Row],[nor existence]]&lt;&gt;"", INDEX(nor[Excel type],MATCH(Infra[[#This Row],[nor existence]],nor[Full path],0)),"")))</f>
        <v>[enum]</v>
      </c>
      <c r="S311" s="7" t="str">
        <f>IF(AND(NOT(ISBLANK(Infra[[#This Row],[Attribute]])),LEFT(Infra[[#This Row],[Value]],1)="[",OR(Infra[[#This Row],[railml 2.4 existence]]=TRUE,Infra[[#This Row],[nor existence]]=TRUE)),IF(Infra[[#This Row],[Value]]=Infra[[#This Row],[type]],"OK","Wrong type"),"")</f>
        <v/>
      </c>
      <c r="T31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12" spans="1:21" x14ac:dyDescent="0.25">
      <c r="A31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infrastructure/operationControlPoints/ocp/propOther/@status</v>
      </c>
      <c r="B3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2" s="24" t="s">
        <v>294</v>
      </c>
      <c r="E312" s="17" t="s">
        <v>362</v>
      </c>
      <c r="F312" s="7" t="s">
        <v>135</v>
      </c>
      <c r="G312" s="9" t="s">
        <v>365</v>
      </c>
      <c r="H312" s="9"/>
      <c r="I312" s="35"/>
      <c r="J312" s="8" t="s">
        <v>364</v>
      </c>
      <c r="K312" s="29"/>
      <c r="L312" s="29"/>
      <c r="M312" s="29"/>
      <c r="N3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2" s="7" t="str">
        <f>IF(Infra[[#This Row],[railml 2.4 existence]]=TRUE, INDEX(core[Constraints],MATCH(Infra[[#This Row],[Full path]],core[Full path],0)),
IF(Infra[[#This Row],[nor existence]]&lt;&gt;"",INDEX(nor[Constraints],MATCH(Infra[[#This Row],[nor existence]],nor[Full path],0)),""))</f>
        <v>optional</v>
      </c>
      <c r="Q3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12" s="7" t="str">
        <f>IF(ISBLANK(Infra[[#This Row],[Attribute]]),"",
IF(Infra[[#This Row],[railml 2.4 existence]]=TRUE, INDEX(core[Excel type],MATCH(Infra[[#This Row],[Full path]],core[Full path],0)),
IF(Infra[[#This Row],[nor existence]]&lt;&gt;"", INDEX(nor[Excel type],MATCH(Infra[[#This Row],[nor existence]],nor[Full path],0)),"")))</f>
        <v>[enum]</v>
      </c>
      <c r="S312" s="7" t="str">
        <f>IF(AND(NOT(ISBLANK(Infra[[#This Row],[Attribute]])),LEFT(Infra[[#This Row],[Value]],1)="[",OR(Infra[[#This Row],[railml 2.4 existence]]=TRUE,Infra[[#This Row],[nor existence]]=TRUE)),IF(Infra[[#This Row],[Value]]=Infra[[#This Row],[type]],"OK","Wrong type"),"")</f>
        <v/>
      </c>
      <c r="T31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13" spans="1:21" ht="30" x14ac:dyDescent="0.25">
      <c r="A31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v>
      </c>
      <c r="B3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3" s="24" t="s">
        <v>294</v>
      </c>
      <c r="E313" s="17" t="s">
        <v>366</v>
      </c>
      <c r="F313" s="7"/>
      <c r="G313" s="9"/>
      <c r="H313" s="9" t="s">
        <v>29</v>
      </c>
      <c r="I313" s="35"/>
      <c r="J313" s="8" t="s">
        <v>367</v>
      </c>
      <c r="K313" s="29"/>
      <c r="L313" s="7"/>
      <c r="M313" s="7"/>
      <c r="N3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3" s="7" t="str">
        <f>IF(Infra[[#This Row],[railml 2.4 existence]]=TRUE, INDEX(core[Constraints],MATCH(Infra[[#This Row],[Full path]],core[Full path],0)),
IF(Infra[[#This Row],[nor existence]]&lt;&gt;"",INDEX(nor[Constraints],MATCH(Infra[[#This Row],[nor existence]],nor[Full path],0)),""))</f>
        <v>optional</v>
      </c>
      <c r="Q3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13" s="7" t="str">
        <f>IF(ISBLANK(Infra[[#This Row],[Attribute]]),"",
IF(Infra[[#This Row],[railml 2.4 existence]]=TRUE, INDEX(core[Excel type],MATCH(Infra[[#This Row],[Full path]],core[Full path],0)),
IF(Infra[[#This Row],[nor existence]]&lt;&gt;"", INDEX(nor[Excel type],MATCH(Infra[[#This Row],[nor existence]],nor[Full path],0)),"")))</f>
        <v/>
      </c>
      <c r="S313" s="7" t="str">
        <f>IF(AND(NOT(ISBLANK(Infra[[#This Row],[Attribute]])),LEFT(Infra[[#This Row],[Value]],1)="[",OR(Infra[[#This Row],[railml 2.4 existence]]=TRUE,Infra[[#This Row],[nor existence]]=TRUE)),IF(Infra[[#This Row],[Value]]=Infra[[#This Row],[type]],"OK","Wrong type"),"")</f>
        <v/>
      </c>
      <c r="T313" s="7" t="str">
        <f>IF(ISBLANK(Infra[[#This Row],[Attribute]]),"",
IF(Infra[[#This Row],[railml 2.4 existence]]=TRUE, INDEX(core[Restriction],MATCH(Infra[[#This Row],[Full path]],core[Full path],0)),
IF(Infra[[#This Row],[nor existence]]&lt;&gt;"", INDEX(nor[Restriction],MATCH(Infra[[#This Row],[nor existence]],nor[Full path],0)),"")))</f>
        <v/>
      </c>
      <c r="U3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14" spans="1:21" ht="30" x14ac:dyDescent="0.25">
      <c r="A31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infrastructure/operationControlPoints/ocp/propService/@airport</v>
      </c>
      <c r="B3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4" s="24" t="s">
        <v>294</v>
      </c>
      <c r="E314" s="17" t="s">
        <v>366</v>
      </c>
      <c r="F314" s="7" t="s">
        <v>368</v>
      </c>
      <c r="G314" s="9" t="s">
        <v>125</v>
      </c>
      <c r="H314" s="9" t="s">
        <v>29</v>
      </c>
      <c r="I314" s="35"/>
      <c r="J314" s="8" t="s">
        <v>369</v>
      </c>
      <c r="K314" s="29"/>
      <c r="L314" s="7"/>
      <c r="M314" s="7"/>
      <c r="N3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4" s="7" t="str">
        <f>IF(Infra[[#This Row],[railml 2.4 existence]]=TRUE, INDEX(core[Constraints],MATCH(Infra[[#This Row],[Full path]],core[Full path],0)),
IF(Infra[[#This Row],[nor existence]]&lt;&gt;"",INDEX(nor[Constraints],MATCH(Infra[[#This Row],[nor existence]],nor[Full path],0)),""))</f>
        <v>optional</v>
      </c>
      <c r="Q3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14" s="7" t="str">
        <f>IF(ISBLANK(Infra[[#This Row],[Attribute]]),"",
IF(Infra[[#This Row],[railml 2.4 existence]]=TRUE, INDEX(core[Excel type],MATCH(Infra[[#This Row],[Full path]],core[Full path],0)),
IF(Infra[[#This Row],[nor existence]]&lt;&gt;"", INDEX(nor[Excel type],MATCH(Infra[[#This Row],[nor existence]],nor[Full path],0)),"")))</f>
        <v>[boolean]</v>
      </c>
      <c r="S314" s="7" t="str">
        <f>IF(AND(NOT(ISBLANK(Infra[[#This Row],[Attribute]])),LEFT(Infra[[#This Row],[Value]],1)="[",OR(Infra[[#This Row],[railml 2.4 existence]]=TRUE,Infra[[#This Row],[nor existence]]=TRUE)),IF(Infra[[#This Row],[Value]]=Infra[[#This Row],[type]],"OK","Wrong type"),"")</f>
        <v>OK</v>
      </c>
      <c r="T314" s="7" t="str">
        <f>IF(ISBLANK(Infra[[#This Row],[Attribute]]),"",
IF(Infra[[#This Row],[railml 2.4 existence]]=TRUE, INDEX(core[Restriction],MATCH(Infra[[#This Row],[Full path]],core[Full path],0)),
IF(Infra[[#This Row],[nor existence]]&lt;&gt;"", INDEX(nor[Restriction],MATCH(Infra[[#This Row],[nor existence]],nor[Full path],0)),"")))</f>
        <v/>
      </c>
      <c r="U3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15" spans="1:21" ht="30" x14ac:dyDescent="0.25">
      <c r="A31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infrastructure/operationControlPoints/ocp/propService/@bus</v>
      </c>
      <c r="B3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5" s="24" t="s">
        <v>294</v>
      </c>
      <c r="E315" s="17" t="s">
        <v>366</v>
      </c>
      <c r="F315" s="7" t="s">
        <v>370</v>
      </c>
      <c r="G315" s="9" t="s">
        <v>125</v>
      </c>
      <c r="H315" s="9" t="s">
        <v>29</v>
      </c>
      <c r="I315" s="35"/>
      <c r="J315" s="8" t="s">
        <v>371</v>
      </c>
      <c r="K315" s="29"/>
      <c r="L315" s="7"/>
      <c r="M315" s="7"/>
      <c r="N31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5" s="7" t="str">
        <f>IF(Infra[[#This Row],[railml 2.4 existence]]=TRUE, INDEX(core[Constraints],MATCH(Infra[[#This Row],[Full path]],core[Full path],0)),
IF(Infra[[#This Row],[nor existence]]&lt;&gt;"",INDEX(nor[Constraints],MATCH(Infra[[#This Row],[nor existence]],nor[Full path],0)),""))</f>
        <v>optional</v>
      </c>
      <c r="Q3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15" s="7" t="str">
        <f>IF(ISBLANK(Infra[[#This Row],[Attribute]]),"",
IF(Infra[[#This Row],[railml 2.4 existence]]=TRUE, INDEX(core[Excel type],MATCH(Infra[[#This Row],[Full path]],core[Full path],0)),
IF(Infra[[#This Row],[nor existence]]&lt;&gt;"", INDEX(nor[Excel type],MATCH(Infra[[#This Row],[nor existence]],nor[Full path],0)),"")))</f>
        <v>[boolean]</v>
      </c>
      <c r="S315" s="7" t="str">
        <f>IF(AND(NOT(ISBLANK(Infra[[#This Row],[Attribute]])),LEFT(Infra[[#This Row],[Value]],1)="[",OR(Infra[[#This Row],[railml 2.4 existence]]=TRUE,Infra[[#This Row],[nor existence]]=TRUE)),IF(Infra[[#This Row],[Value]]=Infra[[#This Row],[type]],"OK","Wrong type"),"")</f>
        <v>OK</v>
      </c>
      <c r="T315" s="7" t="str">
        <f>IF(ISBLANK(Infra[[#This Row],[Attribute]]),"",
IF(Infra[[#This Row],[railml 2.4 existence]]=TRUE, INDEX(core[Restriction],MATCH(Infra[[#This Row],[Full path]],core[Full path],0)),
IF(Infra[[#This Row],[nor existence]]&lt;&gt;"", INDEX(nor[Restriction],MATCH(Infra[[#This Row],[nor existence]],nor[Full path],0)),"")))</f>
        <v/>
      </c>
      <c r="U3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16" spans="1:21" ht="30" x14ac:dyDescent="0.25">
      <c r="A31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infrastructure/operationControlPoints/ocp/propService/@goodsIntermodal</v>
      </c>
      <c r="B3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6" s="24" t="s">
        <v>294</v>
      </c>
      <c r="E316" s="17" t="s">
        <v>366</v>
      </c>
      <c r="F316" s="7" t="s">
        <v>372</v>
      </c>
      <c r="G316" s="9" t="s">
        <v>125</v>
      </c>
      <c r="H316" s="9" t="s">
        <v>29</v>
      </c>
      <c r="I316" s="35"/>
      <c r="J316" s="8" t="s">
        <v>373</v>
      </c>
      <c r="K316" s="29"/>
      <c r="L316" s="7"/>
      <c r="M316" s="7"/>
      <c r="N31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6" s="7" t="str">
        <f>IF(Infra[[#This Row],[railml 2.4 existence]]=TRUE, INDEX(core[Constraints],MATCH(Infra[[#This Row],[Full path]],core[Full path],0)),
IF(Infra[[#This Row],[nor existence]]&lt;&gt;"",INDEX(nor[Constraints],MATCH(Infra[[#This Row],[nor existence]],nor[Full path],0)),""))</f>
        <v>optional</v>
      </c>
      <c r="Q3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16" s="7" t="str">
        <f>IF(ISBLANK(Infra[[#This Row],[Attribute]]),"",
IF(Infra[[#This Row],[railml 2.4 existence]]=TRUE, INDEX(core[Excel type],MATCH(Infra[[#This Row],[Full path]],core[Full path],0)),
IF(Infra[[#This Row],[nor existence]]&lt;&gt;"", INDEX(nor[Excel type],MATCH(Infra[[#This Row],[nor existence]],nor[Full path],0)),"")))</f>
        <v>[boolean]</v>
      </c>
      <c r="S316" s="7" t="str">
        <f>IF(AND(NOT(ISBLANK(Infra[[#This Row],[Attribute]])),LEFT(Infra[[#This Row],[Value]],1)="[",OR(Infra[[#This Row],[railml 2.4 existence]]=TRUE,Infra[[#This Row],[nor existence]]=TRUE)),IF(Infra[[#This Row],[Value]]=Infra[[#This Row],[type]],"OK","Wrong type"),"")</f>
        <v>OK</v>
      </c>
      <c r="T316" s="7" t="str">
        <f>IF(ISBLANK(Infra[[#This Row],[Attribute]]),"",
IF(Infra[[#This Row],[railml 2.4 existence]]=TRUE, INDEX(core[Restriction],MATCH(Infra[[#This Row],[Full path]],core[Full path],0)),
IF(Infra[[#This Row],[nor existence]]&lt;&gt;"", INDEX(nor[Restriction],MATCH(Infra[[#This Row],[nor existence]],nor[Full path],0)),"")))</f>
        <v/>
      </c>
      <c r="U3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17" spans="1:21" ht="30" x14ac:dyDescent="0.25">
      <c r="A31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infrastructure/operationControlPoints/ocp/propService/@goodsLoading</v>
      </c>
      <c r="B3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7" s="24" t="s">
        <v>294</v>
      </c>
      <c r="E317" s="17" t="s">
        <v>366</v>
      </c>
      <c r="F317" s="7" t="s">
        <v>374</v>
      </c>
      <c r="G317" s="9" t="s">
        <v>125</v>
      </c>
      <c r="H317" s="9" t="s">
        <v>29</v>
      </c>
      <c r="I317" s="35"/>
      <c r="J317" s="8" t="s">
        <v>375</v>
      </c>
      <c r="K317" s="7"/>
      <c r="L317" s="7"/>
      <c r="M317" s="7"/>
      <c r="N31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7" s="7" t="str">
        <f>IF(Infra[[#This Row],[railml 2.4 existence]]=TRUE, INDEX(core[Constraints],MATCH(Infra[[#This Row],[Full path]],core[Full path],0)),
IF(Infra[[#This Row],[nor existence]]&lt;&gt;"",INDEX(nor[Constraints],MATCH(Infra[[#This Row],[nor existence]],nor[Full path],0)),""))</f>
        <v>optional</v>
      </c>
      <c r="Q3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17" s="7" t="str">
        <f>IF(ISBLANK(Infra[[#This Row],[Attribute]]),"",
IF(Infra[[#This Row],[railml 2.4 existence]]=TRUE, INDEX(core[Excel type],MATCH(Infra[[#This Row],[Full path]],core[Full path],0)),
IF(Infra[[#This Row],[nor existence]]&lt;&gt;"", INDEX(nor[Excel type],MATCH(Infra[[#This Row],[nor existence]],nor[Full path],0)),"")))</f>
        <v>[boolean]</v>
      </c>
      <c r="S317" s="7" t="str">
        <f>IF(AND(NOT(ISBLANK(Infra[[#This Row],[Attribute]])),LEFT(Infra[[#This Row],[Value]],1)="[",OR(Infra[[#This Row],[railml 2.4 existence]]=TRUE,Infra[[#This Row],[nor existence]]=TRUE)),IF(Infra[[#This Row],[Value]]=Infra[[#This Row],[type]],"OK","Wrong type"),"")</f>
        <v>OK</v>
      </c>
      <c r="T317" s="7" t="str">
        <f>IF(ISBLANK(Infra[[#This Row],[Attribute]]),"",
IF(Infra[[#This Row],[railml 2.4 existence]]=TRUE, INDEX(core[Restriction],MATCH(Infra[[#This Row],[Full path]],core[Full path],0)),
IF(Infra[[#This Row],[nor existence]]&lt;&gt;"", INDEX(nor[Restriction],MATCH(Infra[[#This Row],[nor existence]],nor[Full path],0)),"")))</f>
        <v/>
      </c>
      <c r="U3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18" spans="1:21" ht="30" x14ac:dyDescent="0.25">
      <c r="A31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infrastructure/operationControlPoints/ocp/propService/@goodsMarshalling</v>
      </c>
      <c r="B3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8" s="24" t="s">
        <v>294</v>
      </c>
      <c r="E318" s="17" t="s">
        <v>366</v>
      </c>
      <c r="F318" s="7" t="s">
        <v>376</v>
      </c>
      <c r="G318" s="9" t="s">
        <v>125</v>
      </c>
      <c r="H318" s="9" t="s">
        <v>29</v>
      </c>
      <c r="I318" s="35"/>
      <c r="J318" s="8" t="s">
        <v>377</v>
      </c>
      <c r="K318" s="7"/>
      <c r="L318" s="7"/>
      <c r="M318" s="7"/>
      <c r="N31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8" s="7" t="str">
        <f>IF(Infra[[#This Row],[railml 2.4 existence]]=TRUE, INDEX(core[Constraints],MATCH(Infra[[#This Row],[Full path]],core[Full path],0)),
IF(Infra[[#This Row],[nor existence]]&lt;&gt;"",INDEX(nor[Constraints],MATCH(Infra[[#This Row],[nor existence]],nor[Full path],0)),""))</f>
        <v>optional</v>
      </c>
      <c r="Q3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18" s="7" t="str">
        <f>IF(ISBLANK(Infra[[#This Row],[Attribute]]),"",
IF(Infra[[#This Row],[railml 2.4 existence]]=TRUE, INDEX(core[Excel type],MATCH(Infra[[#This Row],[Full path]],core[Full path],0)),
IF(Infra[[#This Row],[nor existence]]&lt;&gt;"", INDEX(nor[Excel type],MATCH(Infra[[#This Row],[nor existence]],nor[Full path],0)),"")))</f>
        <v>[boolean]</v>
      </c>
      <c r="S318" s="7" t="str">
        <f>IF(AND(NOT(ISBLANK(Infra[[#This Row],[Attribute]])),LEFT(Infra[[#This Row],[Value]],1)="[",OR(Infra[[#This Row],[railml 2.4 existence]]=TRUE,Infra[[#This Row],[nor existence]]=TRUE)),IF(Infra[[#This Row],[Value]]=Infra[[#This Row],[type]],"OK","Wrong type"),"")</f>
        <v>OK</v>
      </c>
      <c r="T318" s="7" t="str">
        <f>IF(ISBLANK(Infra[[#This Row],[Attribute]]),"",
IF(Infra[[#This Row],[railml 2.4 existence]]=TRUE, INDEX(core[Restriction],MATCH(Infra[[#This Row],[Full path]],core[Full path],0)),
IF(Infra[[#This Row],[nor existence]]&lt;&gt;"", INDEX(nor[Restriction],MATCH(Infra[[#This Row],[nor existence]],nor[Full path],0)),"")))</f>
        <v/>
      </c>
      <c r="U3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19" spans="1:21" ht="30" x14ac:dyDescent="0.25">
      <c r="A31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infrastructure/operationControlPoints/ocp/propService/@passenger</v>
      </c>
      <c r="B3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19" s="24" t="s">
        <v>294</v>
      </c>
      <c r="E319" s="17" t="s">
        <v>366</v>
      </c>
      <c r="F319" s="7" t="s">
        <v>357</v>
      </c>
      <c r="G319" s="9" t="s">
        <v>125</v>
      </c>
      <c r="H319" s="9" t="s">
        <v>29</v>
      </c>
      <c r="I319" s="35"/>
      <c r="J319" s="8" t="s">
        <v>378</v>
      </c>
      <c r="K319" s="7"/>
      <c r="L319" s="7"/>
      <c r="M319" s="7"/>
      <c r="N31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19" s="7" t="str">
        <f>IF(Infra[[#This Row],[railml 2.4 existence]]=TRUE, INDEX(core[Constraints],MATCH(Infra[[#This Row],[Full path]],core[Full path],0)),
IF(Infra[[#This Row],[nor existence]]&lt;&gt;"",INDEX(nor[Constraints],MATCH(Infra[[#This Row],[nor existence]],nor[Full path],0)),""))</f>
        <v>optional</v>
      </c>
      <c r="Q3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19" s="7" t="str">
        <f>IF(ISBLANK(Infra[[#This Row],[Attribute]]),"",
IF(Infra[[#This Row],[railml 2.4 existence]]=TRUE, INDEX(core[Excel type],MATCH(Infra[[#This Row],[Full path]],core[Full path],0)),
IF(Infra[[#This Row],[nor existence]]&lt;&gt;"", INDEX(nor[Excel type],MATCH(Infra[[#This Row],[nor existence]],nor[Full path],0)),"")))</f>
        <v>[boolean]</v>
      </c>
      <c r="S319" s="7" t="str">
        <f>IF(AND(NOT(ISBLANK(Infra[[#This Row],[Attribute]])),LEFT(Infra[[#This Row],[Value]],1)="[",OR(Infra[[#This Row],[railml 2.4 existence]]=TRUE,Infra[[#This Row],[nor existence]]=TRUE)),IF(Infra[[#This Row],[Value]]=Infra[[#This Row],[type]],"OK","Wrong type"),"")</f>
        <v>OK</v>
      </c>
      <c r="T319" s="7" t="str">
        <f>IF(ISBLANK(Infra[[#This Row],[Attribute]]),"",
IF(Infra[[#This Row],[railml 2.4 existence]]=TRUE, INDEX(core[Restriction],MATCH(Infra[[#This Row],[Full path]],core[Full path],0)),
IF(Infra[[#This Row],[nor existence]]&lt;&gt;"", INDEX(nor[Restriction],MATCH(Infra[[#This Row],[nor existence]],nor[Full path],0)),"")))</f>
        <v/>
      </c>
      <c r="U3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0" spans="1:21" ht="30" x14ac:dyDescent="0.25">
      <c r="A32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infrastructure/operationControlPoints/ocp/propService/@service</v>
      </c>
      <c r="B3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0" s="24" t="s">
        <v>294</v>
      </c>
      <c r="E320" s="17" t="s">
        <v>366</v>
      </c>
      <c r="F320" s="7" t="s">
        <v>379</v>
      </c>
      <c r="G320" s="9" t="s">
        <v>125</v>
      </c>
      <c r="H320" s="9" t="s">
        <v>29</v>
      </c>
      <c r="I320" s="35"/>
      <c r="J320" s="8" t="s">
        <v>380</v>
      </c>
      <c r="K320" s="7"/>
      <c r="L320" s="7"/>
      <c r="M320" s="7"/>
      <c r="N32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20" s="7" t="str">
        <f>IF(Infra[[#This Row],[railml 2.4 existence]]=TRUE, INDEX(core[Constraints],MATCH(Infra[[#This Row],[Full path]],core[Full path],0)),
IF(Infra[[#This Row],[nor existence]]&lt;&gt;"",INDEX(nor[Constraints],MATCH(Infra[[#This Row],[nor existence]],nor[Full path],0)),""))</f>
        <v>optional</v>
      </c>
      <c r="Q3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20" s="7" t="str">
        <f>IF(ISBLANK(Infra[[#This Row],[Attribute]]),"",
IF(Infra[[#This Row],[railml 2.4 existence]]=TRUE, INDEX(core[Excel type],MATCH(Infra[[#This Row],[Full path]],core[Full path],0)),
IF(Infra[[#This Row],[nor existence]]&lt;&gt;"", INDEX(nor[Excel type],MATCH(Infra[[#This Row],[nor existence]],nor[Full path],0)),"")))</f>
        <v>[boolean]</v>
      </c>
      <c r="S320" s="7" t="str">
        <f>IF(AND(NOT(ISBLANK(Infra[[#This Row],[Attribute]])),LEFT(Infra[[#This Row],[Value]],1)="[",OR(Infra[[#This Row],[railml 2.4 existence]]=TRUE,Infra[[#This Row],[nor existence]]=TRUE)),IF(Infra[[#This Row],[Value]]=Infra[[#This Row],[type]],"OK","Wrong type"),"")</f>
        <v>OK</v>
      </c>
      <c r="T320" s="7" t="str">
        <f>IF(ISBLANK(Infra[[#This Row],[Attribute]]),"",
IF(Infra[[#This Row],[railml 2.4 existence]]=TRUE, INDEX(core[Restriction],MATCH(Infra[[#This Row],[Full path]],core[Full path],0)),
IF(Infra[[#This Row],[nor existence]]&lt;&gt;"", INDEX(nor[Restriction],MATCH(Infra[[#This Row],[nor existence]],nor[Full path],0)),"")))</f>
        <v/>
      </c>
      <c r="U3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1" spans="1:21" ht="30" x14ac:dyDescent="0.25">
      <c r="A32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infrastructure/operationControlPoints/ocp/propService/@ship</v>
      </c>
      <c r="B3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1"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1" s="24" t="s">
        <v>294</v>
      </c>
      <c r="E321" s="17" t="s">
        <v>366</v>
      </c>
      <c r="F321" s="7" t="s">
        <v>381</v>
      </c>
      <c r="G321" s="9" t="s">
        <v>125</v>
      </c>
      <c r="H321" s="9" t="s">
        <v>29</v>
      </c>
      <c r="I321" s="35"/>
      <c r="J321" s="8" t="s">
        <v>382</v>
      </c>
      <c r="K321" s="7"/>
      <c r="L321" s="7"/>
      <c r="M321" s="7"/>
      <c r="N321"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21"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21" s="15" t="str">
        <f>IF(Infra[[#This Row],[railml 2.4 existence]]=TRUE, INDEX(core[Constraints],MATCH(Infra[[#This Row],[Full path]],core[Full path],0)),
IF(Infra[[#This Row],[nor existence]]&lt;&gt;"",INDEX(nor[Constraints],MATCH(Infra[[#This Row],[nor existence]],nor[Full path],0)),""))</f>
        <v>optional</v>
      </c>
      <c r="Q321"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21" s="15" t="str">
        <f>IF(ISBLANK(Infra[[#This Row],[Attribute]]),"",
IF(Infra[[#This Row],[railml 2.4 existence]]=TRUE, INDEX(core[Excel type],MATCH(Infra[[#This Row],[Full path]],core[Full path],0)),
IF(Infra[[#This Row],[nor existence]]&lt;&gt;"", INDEX(nor[Excel type],MATCH(Infra[[#This Row],[nor existence]],nor[Full path],0)),"")))</f>
        <v>[boolean]</v>
      </c>
      <c r="S321" s="15" t="str">
        <f>IF(AND(NOT(ISBLANK(Infra[[#This Row],[Attribute]])),LEFT(Infra[[#This Row],[Value]],1)="[",OR(Infra[[#This Row],[railml 2.4 existence]]=TRUE,Infra[[#This Row],[nor existence]]=TRUE)),IF(Infra[[#This Row],[Value]]=Infra[[#This Row],[type]],"OK","Wrong type"),"")</f>
        <v>OK</v>
      </c>
      <c r="T321" s="15" t="str">
        <f>IF(ISBLANK(Infra[[#This Row],[Attribute]]),"",
IF(Infra[[#This Row],[railml 2.4 existence]]=TRUE, INDEX(core[Restriction],MATCH(Infra[[#This Row],[Full path]],core[Full path],0)),
IF(Infra[[#This Row],[nor existence]]&lt;&gt;"", INDEX(nor[Restriction],MATCH(Infra[[#This Row],[nor existence]],nor[Full path],0)),"")))</f>
        <v/>
      </c>
      <c r="U321"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2" spans="1:21" ht="30" x14ac:dyDescent="0.25">
      <c r="A32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infrastructure/operationControlPoints/ocp/propService/@tariffpoint</v>
      </c>
      <c r="B3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2" s="24" t="s">
        <v>294</v>
      </c>
      <c r="E322" s="17" t="s">
        <v>366</v>
      </c>
      <c r="F322" s="7" t="s">
        <v>383</v>
      </c>
      <c r="G322" s="9" t="s">
        <v>125</v>
      </c>
      <c r="H322" s="9" t="s">
        <v>29</v>
      </c>
      <c r="I322" s="35"/>
      <c r="J322" s="8" t="s">
        <v>384</v>
      </c>
      <c r="K322" s="7"/>
      <c r="L322" s="7"/>
      <c r="M322" s="7"/>
      <c r="N3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22" s="7" t="str">
        <f>IF(Infra[[#This Row],[railml 2.4 existence]]=TRUE, INDEX(core[Constraints],MATCH(Infra[[#This Row],[Full path]],core[Full path],0)),
IF(Infra[[#This Row],[nor existence]]&lt;&gt;"",INDEX(nor[Constraints],MATCH(Infra[[#This Row],[nor existence]],nor[Full path],0)),""))</f>
        <v>optional</v>
      </c>
      <c r="Q3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22" s="7" t="str">
        <f>IF(ISBLANK(Infra[[#This Row],[Attribute]]),"",
IF(Infra[[#This Row],[railml 2.4 existence]]=TRUE, INDEX(core[Excel type],MATCH(Infra[[#This Row],[Full path]],core[Full path],0)),
IF(Infra[[#This Row],[nor existence]]&lt;&gt;"", INDEX(nor[Excel type],MATCH(Infra[[#This Row],[nor existence]],nor[Full path],0)),"")))</f>
        <v>[boolean]</v>
      </c>
      <c r="S322" s="7" t="str">
        <f>IF(AND(NOT(ISBLANK(Infra[[#This Row],[Attribute]])),LEFT(Infra[[#This Row],[Value]],1)="[",OR(Infra[[#This Row],[railml 2.4 existence]]=TRUE,Infra[[#This Row],[nor existence]]=TRUE)),IF(Infra[[#This Row],[Value]]=Infra[[#This Row],[type]],"OK","Wrong type"),"")</f>
        <v>OK</v>
      </c>
      <c r="T322" s="7" t="str">
        <f>IF(ISBLANK(Infra[[#This Row],[Attribute]]),"",
IF(Infra[[#This Row],[railml 2.4 existence]]=TRUE, INDEX(core[Restriction],MATCH(Infra[[#This Row],[Full path]],core[Full path],0)),
IF(Infra[[#This Row],[nor existence]]&lt;&gt;"", INDEX(nor[Restriction],MATCH(Infra[[#This Row],[nor existence]],nor[Full path],0)),"")))</f>
        <v/>
      </c>
      <c r="U3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3" spans="1:21" x14ac:dyDescent="0.25">
      <c r="A32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v>
      </c>
      <c r="B3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3" s="23" t="s">
        <v>385</v>
      </c>
      <c r="E323" s="17" t="s">
        <v>386</v>
      </c>
      <c r="F323" s="7"/>
      <c r="G323" s="9"/>
      <c r="H323" s="9" t="s">
        <v>23</v>
      </c>
      <c r="I323" s="35"/>
      <c r="J323" s="8" t="s">
        <v>74</v>
      </c>
      <c r="K323" s="7"/>
      <c r="L323" s="29"/>
      <c r="M323" s="29"/>
      <c r="N32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23" s="7" t="str">
        <f>IF(Infra[[#This Row],[railml 2.4 existence]]=TRUE, INDEX(core[Constraints],MATCH(Infra[[#This Row],[Full path]],core[Full path],0)),
IF(Infra[[#This Row],[nor existence]]&lt;&gt;"",INDEX(nor[Constraints],MATCH(Infra[[#This Row],[nor existence]],nor[Full path],0)),""))</f>
        <v>mandatory</v>
      </c>
      <c r="Q3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23" s="7" t="str">
        <f>IF(ISBLANK(Infra[[#This Row],[Attribute]]),"",
IF(Infra[[#This Row],[railml 2.4 existence]]=TRUE, INDEX(core[Excel type],MATCH(Infra[[#This Row],[Full path]],core[Full path],0)),
IF(Infra[[#This Row],[nor existence]]&lt;&gt;"", INDEX(nor[Excel type],MATCH(Infra[[#This Row],[nor existence]],nor[Full path],0)),"")))</f>
        <v/>
      </c>
      <c r="S323" s="7" t="str">
        <f>IF(AND(NOT(ISBLANK(Infra[[#This Row],[Attribute]])),LEFT(Infra[[#This Row],[Value]],1)="[",OR(Infra[[#This Row],[railml 2.4 existence]]=TRUE,Infra[[#This Row],[nor existence]]=TRUE)),IF(Infra[[#This Row],[Value]]=Infra[[#This Row],[type]],"OK","Wrong type"),"")</f>
        <v/>
      </c>
      <c r="T323" s="7" t="str">
        <f>IF(ISBLANK(Infra[[#This Row],[Attribute]]),"",
IF(Infra[[#This Row],[railml 2.4 existence]]=TRUE, INDEX(core[Restriction],MATCH(Infra[[#This Row],[Full path]],core[Full path],0)),
IF(Infra[[#This Row],[nor existence]]&lt;&gt;"", INDEX(nor[Restriction],MATCH(Infra[[#This Row],[nor existence]],nor[Full path],0)),"")))</f>
        <v/>
      </c>
      <c r="U3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4" spans="1:21" ht="30" x14ac:dyDescent="0.25">
      <c r="A32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infrastructure/operationControlPoints/ocp/propEquipment/trackRef/@nor:change</v>
      </c>
      <c r="B3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4" s="23" t="s">
        <v>385</v>
      </c>
      <c r="E324" s="49" t="s">
        <v>386</v>
      </c>
      <c r="F324" s="7" t="s">
        <v>36</v>
      </c>
      <c r="G324" s="9" t="s">
        <v>37</v>
      </c>
      <c r="H324" s="9" t="s">
        <v>29</v>
      </c>
      <c r="I324" s="32"/>
      <c r="J324" s="8" t="s">
        <v>38</v>
      </c>
      <c r="K324" s="29"/>
      <c r="L324" s="29"/>
      <c r="M324" s="57"/>
      <c r="N32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24" s="7" t="str">
        <f>IF(Infra[[#This Row],[railml 2.4 existence]]=TRUE, INDEX(core[Constraints],MATCH(Infra[[#This Row],[Full path]],core[Full path],0)),
IF(Infra[[#This Row],[nor existence]]&lt;&gt;"",INDEX(nor[Constraints],MATCH(Infra[[#This Row],[nor existence]],nor[Full path],0)),""))</f>
        <v>optional</v>
      </c>
      <c r="Q3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24" s="9" t="str">
        <f>IF(ISBLANK(Infra[[#This Row],[Attribute]]),"",
IF(Infra[[#This Row],[railml 2.4 existence]]=TRUE, INDEX(core[Excel type],MATCH(Infra[[#This Row],[Full path]],core[Full path],0)),
IF(Infra[[#This Row],[nor existence]]&lt;&gt;"", INDEX(nor[Excel type],MATCH(Infra[[#This Row],[nor existence]],nor[Full path],0)),"")))</f>
        <v>[enum]</v>
      </c>
      <c r="S324" s="7" t="str">
        <f>IF(AND(NOT(ISBLANK(Infra[[#This Row],[Attribute]])),LEFT(Infra[[#This Row],[Value]],1)="[",OR(Infra[[#This Row],[railml 2.4 existence]]=TRUE,Infra[[#This Row],[nor existence]]=TRUE)),IF(Infra[[#This Row],[Value]]=Infra[[#This Row],[type]],"OK","Wrong type"),"")</f>
        <v/>
      </c>
      <c r="T324" s="7" t="str">
        <f>IF(ISBLANK(Infra[[#This Row],[Attribute]]),"",
IF(Infra[[#This Row],[railml 2.4 existence]]=TRUE, INDEX(core[Restriction],MATCH(Infra[[#This Row],[Full path]],core[Full path],0)),
IF(Infra[[#This Row],[nor existence]]&lt;&gt;"", INDEX(nor[Restriction],MATCH(Infra[[#This Row],[nor existence]],nor[Full path],0)),"")))</f>
        <v>"new", "modified", "removed"</v>
      </c>
      <c r="U3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5" spans="1:21" ht="30" x14ac:dyDescent="0.25">
      <c r="A32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infrastructure/operationControlPoints/ocp/propEquipment/trackRef/@nor:change</v>
      </c>
      <c r="B3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5" s="23" t="s">
        <v>385</v>
      </c>
      <c r="E325" s="49" t="s">
        <v>386</v>
      </c>
      <c r="F325" s="7" t="s">
        <v>36</v>
      </c>
      <c r="G325" s="9" t="s">
        <v>39</v>
      </c>
      <c r="H325" s="9"/>
      <c r="I325" s="32"/>
      <c r="J325" s="8" t="s">
        <v>40</v>
      </c>
      <c r="K325" s="29"/>
      <c r="L325" s="29"/>
      <c r="M325" s="57"/>
      <c r="N32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25" s="7" t="str">
        <f>IF(Infra[[#This Row],[railml 2.4 existence]]=TRUE, INDEX(core[Constraints],MATCH(Infra[[#This Row],[Full path]],core[Full path],0)),
IF(Infra[[#This Row],[nor existence]]&lt;&gt;"",INDEX(nor[Constraints],MATCH(Infra[[#This Row],[nor existence]],nor[Full path],0)),""))</f>
        <v>optional</v>
      </c>
      <c r="Q3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25" s="9" t="str">
        <f>IF(ISBLANK(Infra[[#This Row],[Attribute]]),"",
IF(Infra[[#This Row],[railml 2.4 existence]]=TRUE, INDEX(core[Excel type],MATCH(Infra[[#This Row],[Full path]],core[Full path],0)),
IF(Infra[[#This Row],[nor existence]]&lt;&gt;"", INDEX(nor[Excel type],MATCH(Infra[[#This Row],[nor existence]],nor[Full path],0)),"")))</f>
        <v>[enum]</v>
      </c>
      <c r="S325" s="7" t="str">
        <f>IF(AND(NOT(ISBLANK(Infra[[#This Row],[Attribute]])),LEFT(Infra[[#This Row],[Value]],1)="[",OR(Infra[[#This Row],[railml 2.4 existence]]=TRUE,Infra[[#This Row],[nor existence]]=TRUE)),IF(Infra[[#This Row],[Value]]=Infra[[#This Row],[type]],"OK","Wrong type"),"")</f>
        <v/>
      </c>
      <c r="T325" s="7" t="str">
        <f>IF(ISBLANK(Infra[[#This Row],[Attribute]]),"",
IF(Infra[[#This Row],[railml 2.4 existence]]=TRUE, INDEX(core[Restriction],MATCH(Infra[[#This Row],[Full path]],core[Full path],0)),
IF(Infra[[#This Row],[nor existence]]&lt;&gt;"", INDEX(nor[Restriction],MATCH(Infra[[#This Row],[nor existence]],nor[Full path],0)),"")))</f>
        <v>"new", "modified", "removed"</v>
      </c>
      <c r="U3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6" spans="1:21" s="3" customFormat="1" ht="30" x14ac:dyDescent="0.25">
      <c r="A32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infrastructure/operationControlPoints/ocp/propEquipment/trackRef/@nor:change</v>
      </c>
      <c r="B3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6" s="23" t="s">
        <v>385</v>
      </c>
      <c r="E326" s="49" t="s">
        <v>386</v>
      </c>
      <c r="F326" s="7" t="s">
        <v>36</v>
      </c>
      <c r="G326" s="9" t="s">
        <v>41</v>
      </c>
      <c r="H326" s="9"/>
      <c r="I326" s="32"/>
      <c r="J326" s="8" t="s">
        <v>42</v>
      </c>
      <c r="K326" s="29"/>
      <c r="L326" s="29"/>
      <c r="M326" s="57"/>
      <c r="N32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26" s="7" t="str">
        <f>IF(Infra[[#This Row],[railml 2.4 existence]]=TRUE, INDEX(core[Constraints],MATCH(Infra[[#This Row],[Full path]],core[Full path],0)),
IF(Infra[[#This Row],[nor existence]]&lt;&gt;"",INDEX(nor[Constraints],MATCH(Infra[[#This Row],[nor existence]],nor[Full path],0)),""))</f>
        <v>optional</v>
      </c>
      <c r="Q3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26" s="9" t="str">
        <f>IF(ISBLANK(Infra[[#This Row],[Attribute]]),"",
IF(Infra[[#This Row],[railml 2.4 existence]]=TRUE, INDEX(core[Excel type],MATCH(Infra[[#This Row],[Full path]],core[Full path],0)),
IF(Infra[[#This Row],[nor existence]]&lt;&gt;"", INDEX(nor[Excel type],MATCH(Infra[[#This Row],[nor existence]],nor[Full path],0)),"")))</f>
        <v>[enum]</v>
      </c>
      <c r="S326" s="7" t="str">
        <f>IF(AND(NOT(ISBLANK(Infra[[#This Row],[Attribute]])),LEFT(Infra[[#This Row],[Value]],1)="[",OR(Infra[[#This Row],[railml 2.4 existence]]=TRUE,Infra[[#This Row],[nor existence]]=TRUE)),IF(Infra[[#This Row],[Value]]=Infra[[#This Row],[type]],"OK","Wrong type"),"")</f>
        <v/>
      </c>
      <c r="T326" s="7" t="str">
        <f>IF(ISBLANK(Infra[[#This Row],[Attribute]]),"",
IF(Infra[[#This Row],[railml 2.4 existence]]=TRUE, INDEX(core[Restriction],MATCH(Infra[[#This Row],[Full path]],core[Full path],0)),
IF(Infra[[#This Row],[nor existence]]&lt;&gt;"", INDEX(nor[Restriction],MATCH(Infra[[#This Row],[nor existence]],nor[Full path],0)),"")))</f>
        <v>"new", "modified", "removed"</v>
      </c>
      <c r="U3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7" spans="1:21" s="3" customFormat="1" x14ac:dyDescent="0.25">
      <c r="A32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infrastructure/operationControlPoints/ocp/propEquipment/trackRef/@nor:change</v>
      </c>
      <c r="B3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7" s="23" t="s">
        <v>385</v>
      </c>
      <c r="E327" s="49" t="s">
        <v>386</v>
      </c>
      <c r="F327" s="7" t="s">
        <v>36</v>
      </c>
      <c r="G327" s="9" t="s">
        <v>43</v>
      </c>
      <c r="H327" s="9"/>
      <c r="I327" s="32"/>
      <c r="J327" s="8" t="s">
        <v>44</v>
      </c>
      <c r="K327" s="29"/>
      <c r="L327" s="29"/>
      <c r="M327" s="57"/>
      <c r="N32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27" s="7" t="str">
        <f>IF(Infra[[#This Row],[railml 2.4 existence]]=TRUE, INDEX(core[Constraints],MATCH(Infra[[#This Row],[Full path]],core[Full path],0)),
IF(Infra[[#This Row],[nor existence]]&lt;&gt;"",INDEX(nor[Constraints],MATCH(Infra[[#This Row],[nor existence]],nor[Full path],0)),""))</f>
        <v>optional</v>
      </c>
      <c r="Q3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27" s="9" t="str">
        <f>IF(ISBLANK(Infra[[#This Row],[Attribute]]),"",
IF(Infra[[#This Row],[railml 2.4 existence]]=TRUE, INDEX(core[Excel type],MATCH(Infra[[#This Row],[Full path]],core[Full path],0)),
IF(Infra[[#This Row],[nor existence]]&lt;&gt;"", INDEX(nor[Excel type],MATCH(Infra[[#This Row],[nor existence]],nor[Full path],0)),"")))</f>
        <v>[enum]</v>
      </c>
      <c r="S327" s="7" t="str">
        <f>IF(AND(NOT(ISBLANK(Infra[[#This Row],[Attribute]])),LEFT(Infra[[#This Row],[Value]],1)="[",OR(Infra[[#This Row],[railml 2.4 existence]]=TRUE,Infra[[#This Row],[nor existence]]=TRUE)),IF(Infra[[#This Row],[Value]]=Infra[[#This Row],[type]],"OK","Wrong type"),"")</f>
        <v/>
      </c>
      <c r="T327" s="7" t="str">
        <f>IF(ISBLANK(Infra[[#This Row],[Attribute]]),"",
IF(Infra[[#This Row],[railml 2.4 existence]]=TRUE, INDEX(core[Restriction],MATCH(Infra[[#This Row],[Full path]],core[Full path],0)),
IF(Infra[[#This Row],[nor existence]]&lt;&gt;"", INDEX(nor[Restriction],MATCH(Infra[[#This Row],[nor existence]],nor[Full path],0)),"")))</f>
        <v>"new", "modified", "removed"</v>
      </c>
      <c r="U3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8" spans="1:21" s="3" customFormat="1" x14ac:dyDescent="0.25">
      <c r="A32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infrastructure/operationControlPoints/ocp/propEquipment/trackRef/@nor:ruleRef</v>
      </c>
      <c r="B3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8" s="23" t="s">
        <v>385</v>
      </c>
      <c r="E328" s="49" t="s">
        <v>386</v>
      </c>
      <c r="F328" s="7" t="s">
        <v>45</v>
      </c>
      <c r="G328" s="9" t="s">
        <v>46</v>
      </c>
      <c r="H328" s="9" t="s">
        <v>29</v>
      </c>
      <c r="I328" s="33"/>
      <c r="J328" s="8" t="s">
        <v>47</v>
      </c>
      <c r="K328" s="29"/>
      <c r="L328" s="29"/>
      <c r="M328" s="57"/>
      <c r="N32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328" s="7" t="str">
        <f>IF(Infra[[#This Row],[railml 2.4 existence]]=TRUE, INDEX(core[Constraints],MATCH(Infra[[#This Row],[Full path]],core[Full path],0)),
IF(Infra[[#This Row],[nor existence]]&lt;&gt;"",INDEX(nor[Constraints],MATCH(Infra[[#This Row],[nor existence]],nor[Full path],0)),""))</f>
        <v>optional</v>
      </c>
      <c r="Q3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28" s="9" t="str">
        <f>IF(ISBLANK(Infra[[#This Row],[Attribute]]),"",
IF(Infra[[#This Row],[railml 2.4 existence]]=TRUE, INDEX(core[Excel type],MATCH(Infra[[#This Row],[Full path]],core[Full path],0)),
IF(Infra[[#This Row],[nor existence]]&lt;&gt;"", INDEX(nor[Excel type],MATCH(Infra[[#This Row],[nor existence]],nor[Full path],0)),"")))</f>
        <v>[reference]</v>
      </c>
      <c r="S328" s="7" t="str">
        <f>IF(AND(NOT(ISBLANK(Infra[[#This Row],[Attribute]])),LEFT(Infra[[#This Row],[Value]],1)="[",OR(Infra[[#This Row],[railml 2.4 existence]]=TRUE,Infra[[#This Row],[nor existence]]=TRUE)),IF(Infra[[#This Row],[Value]]=Infra[[#This Row],[type]],"OK","Wrong type"),"")</f>
        <v/>
      </c>
      <c r="T328" s="7" t="str">
        <f>IF(ISBLANK(Infra[[#This Row],[Attribute]]),"",
IF(Infra[[#This Row],[railml 2.4 existence]]=TRUE, INDEX(core[Restriction],MATCH(Infra[[#This Row],[Full path]],core[Full path],0)),
IF(Infra[[#This Row],[nor existence]]&lt;&gt;"", INDEX(nor[Restriction],MATCH(Infra[[#This Row],[nor existence]],nor[Full path],0)),"")))</f>
        <v/>
      </c>
      <c r="U3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29" spans="1:21" s="3" customFormat="1" ht="45" x14ac:dyDescent="0.25">
      <c r="A32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infrastructure/operationControlPoints/ocp/propEquipment/trackRef/@ref</v>
      </c>
      <c r="B3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29" s="23" t="s">
        <v>385</v>
      </c>
      <c r="E329" s="17" t="s">
        <v>386</v>
      </c>
      <c r="F329" s="7" t="s">
        <v>120</v>
      </c>
      <c r="G329" s="9" t="s">
        <v>46</v>
      </c>
      <c r="H329" s="9" t="s">
        <v>23</v>
      </c>
      <c r="I329" s="35"/>
      <c r="J329" s="8" t="s">
        <v>387</v>
      </c>
      <c r="K329" s="7" t="s">
        <v>388</v>
      </c>
      <c r="L329" s="29"/>
      <c r="M329" s="29"/>
      <c r="N32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29" s="7" t="str">
        <f>IF(Infra[[#This Row],[railml 2.4 existence]]=TRUE, INDEX(core[Constraints],MATCH(Infra[[#This Row],[Full path]],core[Full path],0)),
IF(Infra[[#This Row],[nor existence]]&lt;&gt;"",INDEX(nor[Constraints],MATCH(Infra[[#This Row],[nor existence]],nor[Full path],0)),""))</f>
        <v>mandatory</v>
      </c>
      <c r="Q3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29" s="7" t="str">
        <f>IF(ISBLANK(Infra[[#This Row],[Attribute]]),"",
IF(Infra[[#This Row],[railml 2.4 existence]]=TRUE, INDEX(core[Excel type],MATCH(Infra[[#This Row],[Full path]],core[Full path],0)),
IF(Infra[[#This Row],[nor existence]]&lt;&gt;"", INDEX(nor[Excel type],MATCH(Infra[[#This Row],[nor existence]],nor[Full path],0)),"")))</f>
        <v>[reference]</v>
      </c>
      <c r="S329" s="7" t="str">
        <f>IF(AND(NOT(ISBLANK(Infra[[#This Row],[Attribute]])),LEFT(Infra[[#This Row],[Value]],1)="[",OR(Infra[[#This Row],[railml 2.4 existence]]=TRUE,Infra[[#This Row],[nor existence]]=TRUE)),IF(Infra[[#This Row],[Value]]=Infra[[#This Row],[type]],"OK","Wrong type"),"")</f>
        <v>OK</v>
      </c>
      <c r="T329" s="7" t="str">
        <f>IF(ISBLANK(Infra[[#This Row],[Attribute]]),"",
IF(Infra[[#This Row],[railml 2.4 existence]]=TRUE, INDEX(core[Restriction],MATCH(Infra[[#This Row],[Full path]],core[Full path],0)),
IF(Infra[[#This Row],[nor existence]]&lt;&gt;"", INDEX(nor[Restriction],MATCH(Infra[[#This Row],[nor existence]],nor[Full path],0)),"")))</f>
        <v/>
      </c>
      <c r="U3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30" spans="1:21" s="3" customFormat="1" ht="60" x14ac:dyDescent="0.25">
      <c r="A33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infrastructure/operationControlPoints/ocp/propEquipment/trackRef/@sequence</v>
      </c>
      <c r="B3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0" s="23" t="s">
        <v>385</v>
      </c>
      <c r="E330" s="17" t="s">
        <v>386</v>
      </c>
      <c r="F330" s="7" t="s">
        <v>389</v>
      </c>
      <c r="G330" s="9" t="s">
        <v>390</v>
      </c>
      <c r="H330" s="9" t="s">
        <v>29</v>
      </c>
      <c r="I330" s="35"/>
      <c r="J330" s="8" t="s">
        <v>391</v>
      </c>
      <c r="K330" s="7"/>
      <c r="L330" s="29"/>
      <c r="M330" s="29"/>
      <c r="N33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0" s="7" t="str">
        <f>IF(Infra[[#This Row],[railml 2.4 existence]]=TRUE, INDEX(core[Constraints],MATCH(Infra[[#This Row],[Full path]],core[Full path],0)),
IF(Infra[[#This Row],[nor existence]]&lt;&gt;"",INDEX(nor[Constraints],MATCH(Infra[[#This Row],[nor existence]],nor[Full path],0)),""))</f>
        <v>optional</v>
      </c>
      <c r="Q3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30" s="7" t="str">
        <f>IF(ISBLANK(Infra[[#This Row],[Attribute]]),"",
IF(Infra[[#This Row],[railml 2.4 existence]]=TRUE, INDEX(core[Excel type],MATCH(Infra[[#This Row],[Full path]],core[Full path],0)),
IF(Infra[[#This Row],[nor existence]]&lt;&gt;"", INDEX(nor[Excel type],MATCH(Infra[[#This Row],[nor existence]],nor[Full path],0)),"")))</f>
        <v>[integer]</v>
      </c>
      <c r="S330" s="7" t="str">
        <f>IF(AND(NOT(ISBLANK(Infra[[#This Row],[Attribute]])),LEFT(Infra[[#This Row],[Value]],1)="[",OR(Infra[[#This Row],[railml 2.4 existence]]=TRUE,Infra[[#This Row],[nor existence]]=TRUE)),IF(Infra[[#This Row],[Value]]=Infra[[#This Row],[type]],"OK","Wrong type"),"")</f>
        <v>OK</v>
      </c>
      <c r="T330" s="7" t="str">
        <f>IF(ISBLANK(Infra[[#This Row],[Attribute]]),"",
IF(Infra[[#This Row],[railml 2.4 existence]]=TRUE, INDEX(core[Restriction],MATCH(Infra[[#This Row],[Full path]],core[Full path],0)),
IF(Infra[[#This Row],[nor existence]]&lt;&gt;"", INDEX(nor[Restriction],MATCH(Infra[[#This Row],[nor existence]],nor[Full path],0)),"")))</f>
        <v/>
      </c>
      <c r="U3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31" spans="1:21" s="3" customFormat="1" x14ac:dyDescent="0.25">
      <c r="A33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infrastructure/operationControlPoints/ocp/propOperational/uptime</v>
      </c>
      <c r="B3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1" s="23" t="s">
        <v>392</v>
      </c>
      <c r="E331" s="17" t="s">
        <v>393</v>
      </c>
      <c r="F331" s="7"/>
      <c r="G331" s="9"/>
      <c r="H331" s="9" t="s">
        <v>29</v>
      </c>
      <c r="I331" s="35"/>
      <c r="J331" s="8"/>
      <c r="K331" s="7"/>
      <c r="L331" s="29"/>
      <c r="M331" s="29"/>
      <c r="N33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1" s="7" t="str">
        <f>IF(Infra[[#This Row],[railml 2.4 existence]]=TRUE, INDEX(core[Constraints],MATCH(Infra[[#This Row],[Full path]],core[Full path],0)),
IF(Infra[[#This Row],[nor existence]]&lt;&gt;"",INDEX(nor[Constraints],MATCH(Infra[[#This Row],[nor existence]],nor[Full path],0)),""))</f>
        <v>optional</v>
      </c>
      <c r="Q3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31" s="7" t="str">
        <f>IF(ISBLANK(Infra[[#This Row],[Attribute]]),"",
IF(Infra[[#This Row],[railml 2.4 existence]]=TRUE, INDEX(core[Excel type],MATCH(Infra[[#This Row],[Full path]],core[Full path],0)),
IF(Infra[[#This Row],[nor existence]]&lt;&gt;"", INDEX(nor[Excel type],MATCH(Infra[[#This Row],[nor existence]],nor[Full path],0)),"")))</f>
        <v/>
      </c>
      <c r="S331" s="7" t="str">
        <f>IF(AND(NOT(ISBLANK(Infra[[#This Row],[Attribute]])),LEFT(Infra[[#This Row],[Value]],1)="[",OR(Infra[[#This Row],[railml 2.4 existence]]=TRUE,Infra[[#This Row],[nor existence]]=TRUE)),IF(Infra[[#This Row],[Value]]=Infra[[#This Row],[type]],"OK","Wrong type"),"")</f>
        <v/>
      </c>
      <c r="T331" s="7" t="str">
        <f>IF(ISBLANK(Infra[[#This Row],[Attribute]]),"",
IF(Infra[[#This Row],[railml 2.4 existence]]=TRUE, INDEX(core[Restriction],MATCH(Infra[[#This Row],[Full path]],core[Full path],0)),
IF(Infra[[#This Row],[nor existence]]&lt;&gt;"", INDEX(nor[Restriction],MATCH(Infra[[#This Row],[nor existence]],nor[Full path],0)),"")))</f>
        <v/>
      </c>
      <c r="U3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32" spans="1:21" s="3" customFormat="1" x14ac:dyDescent="0.25">
      <c r="A33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infrastructure/operationControlPoints/ocp/propOperational/uptime/@from</v>
      </c>
      <c r="B3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2" s="23" t="s">
        <v>392</v>
      </c>
      <c r="E332" s="17" t="s">
        <v>393</v>
      </c>
      <c r="F332" s="7" t="s">
        <v>394</v>
      </c>
      <c r="G332" s="9" t="s">
        <v>395</v>
      </c>
      <c r="H332" s="9" t="s">
        <v>23</v>
      </c>
      <c r="I332" s="35"/>
      <c r="J332" s="8"/>
      <c r="K332" s="7"/>
      <c r="L332" s="29"/>
      <c r="M332" s="29"/>
      <c r="N33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2" s="7" t="str">
        <f>IF(Infra[[#This Row],[railml 2.4 existence]]=TRUE, INDEX(core[Constraints],MATCH(Infra[[#This Row],[Full path]],core[Full path],0)),
IF(Infra[[#This Row],[nor existence]]&lt;&gt;"",INDEX(nor[Constraints],MATCH(Infra[[#This Row],[nor existence]],nor[Full path],0)),""))</f>
        <v>mandatory</v>
      </c>
      <c r="Q3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32" s="7" t="str">
        <f>IF(ISBLANK(Infra[[#This Row],[Attribute]]),"",
IF(Infra[[#This Row],[railml 2.4 existence]]=TRUE, INDEX(core[Excel type],MATCH(Infra[[#This Row],[Full path]],core[Full path],0)),
IF(Infra[[#This Row],[nor existence]]&lt;&gt;"", INDEX(nor[Excel type],MATCH(Infra[[#This Row],[nor existence]],nor[Full path],0)),"")))</f>
        <v>[time]</v>
      </c>
      <c r="S332" s="7" t="str">
        <f>IF(AND(NOT(ISBLANK(Infra[[#This Row],[Attribute]])),LEFT(Infra[[#This Row],[Value]],1)="[",OR(Infra[[#This Row],[railml 2.4 existence]]=TRUE,Infra[[#This Row],[nor existence]]=TRUE)),IF(Infra[[#This Row],[Value]]=Infra[[#This Row],[type]],"OK","Wrong type"),"")</f>
        <v>OK</v>
      </c>
      <c r="T332" s="7" t="str">
        <f>IF(ISBLANK(Infra[[#This Row],[Attribute]]),"",
IF(Infra[[#This Row],[railml 2.4 existence]]=TRUE, INDEX(core[Restriction],MATCH(Infra[[#This Row],[Full path]],core[Full path],0)),
IF(Infra[[#This Row],[nor existence]]&lt;&gt;"", INDEX(nor[Restriction],MATCH(Infra[[#This Row],[nor existence]],nor[Full path],0)),"")))</f>
        <v/>
      </c>
      <c r="U3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33" spans="1:21" s="3" customFormat="1" x14ac:dyDescent="0.25">
      <c r="A33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infrastructure/operationControlPoints/ocp/propOperational/uptime/@until</v>
      </c>
      <c r="B3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3" s="23" t="s">
        <v>392</v>
      </c>
      <c r="E333" s="17" t="s">
        <v>393</v>
      </c>
      <c r="F333" s="7" t="s">
        <v>396</v>
      </c>
      <c r="G333" s="9" t="s">
        <v>395</v>
      </c>
      <c r="H333" s="9" t="s">
        <v>23</v>
      </c>
      <c r="I333" s="35"/>
      <c r="J333" s="8"/>
      <c r="K333" s="7"/>
      <c r="L333" s="29"/>
      <c r="M333" s="29"/>
      <c r="N33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3" s="7" t="str">
        <f>IF(Infra[[#This Row],[railml 2.4 existence]]=TRUE, INDEX(core[Constraints],MATCH(Infra[[#This Row],[Full path]],core[Full path],0)),
IF(Infra[[#This Row],[nor existence]]&lt;&gt;"",INDEX(nor[Constraints],MATCH(Infra[[#This Row],[nor existence]],nor[Full path],0)),""))</f>
        <v>mandatory</v>
      </c>
      <c r="Q3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33" s="7" t="str">
        <f>IF(ISBLANK(Infra[[#This Row],[Attribute]]),"",
IF(Infra[[#This Row],[railml 2.4 existence]]=TRUE, INDEX(core[Excel type],MATCH(Infra[[#This Row],[Full path]],core[Full path],0)),
IF(Infra[[#This Row],[nor existence]]&lt;&gt;"", INDEX(nor[Excel type],MATCH(Infra[[#This Row],[nor existence]],nor[Full path],0)),"")))</f>
        <v>[time]</v>
      </c>
      <c r="S333" s="7" t="str">
        <f>IF(AND(NOT(ISBLANK(Infra[[#This Row],[Attribute]])),LEFT(Infra[[#This Row],[Value]],1)="[",OR(Infra[[#This Row],[railml 2.4 existence]]=TRUE,Infra[[#This Row],[nor existence]]=TRUE)),IF(Infra[[#This Row],[Value]]=Infra[[#This Row],[type]],"OK","Wrong type"),"")</f>
        <v>OK</v>
      </c>
      <c r="T333" s="7" t="str">
        <f>IF(ISBLANK(Infra[[#This Row],[Attribute]]),"",
IF(Infra[[#This Row],[railml 2.4 existence]]=TRUE, INDEX(core[Restriction],MATCH(Infra[[#This Row],[Full path]],core[Full path],0)),
IF(Infra[[#This Row],[nor existence]]&lt;&gt;"", INDEX(nor[Restriction],MATCH(Infra[[#This Row],[nor existence]],nor[Full path],0)),"")))</f>
        <v/>
      </c>
      <c r="U3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34" spans="1:21" s="3" customFormat="1" x14ac:dyDescent="0.25">
      <c r="A33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infrastructure/operationControlPoints/ocp/propOperational/uptime/@mode</v>
      </c>
      <c r="B3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4" s="23" t="s">
        <v>392</v>
      </c>
      <c r="E334" s="17" t="s">
        <v>393</v>
      </c>
      <c r="F334" s="7" t="s">
        <v>397</v>
      </c>
      <c r="G334" s="9" t="s">
        <v>37</v>
      </c>
      <c r="H334" s="9" t="s">
        <v>23</v>
      </c>
      <c r="I334" s="35"/>
      <c r="J334" s="8"/>
      <c r="K334" s="7"/>
      <c r="L334" s="29"/>
      <c r="M334" s="29"/>
      <c r="N33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4" s="7" t="str">
        <f>IF(Infra[[#This Row],[railml 2.4 existence]]=TRUE, INDEX(core[Constraints],MATCH(Infra[[#This Row],[Full path]],core[Full path],0)),
IF(Infra[[#This Row],[nor existence]]&lt;&gt;"",INDEX(nor[Constraints],MATCH(Infra[[#This Row],[nor existence]],nor[Full path],0)),""))</f>
        <v>mandatory</v>
      </c>
      <c r="Q3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34" s="7" t="str">
        <f>IF(ISBLANK(Infra[[#This Row],[Attribute]]),"",
IF(Infra[[#This Row],[railml 2.4 existence]]=TRUE, INDEX(core[Excel type],MATCH(Infra[[#This Row],[Full path]],core[Full path],0)),
IF(Infra[[#This Row],[nor existence]]&lt;&gt;"", INDEX(nor[Excel type],MATCH(Infra[[#This Row],[nor existence]],nor[Full path],0)),"")))</f>
        <v>[enum]</v>
      </c>
      <c r="S334" s="7" t="str">
        <f>IF(AND(NOT(ISBLANK(Infra[[#This Row],[Attribute]])),LEFT(Infra[[#This Row],[Value]],1)="[",OR(Infra[[#This Row],[railml 2.4 existence]]=TRUE,Infra[[#This Row],[nor existence]]=TRUE)),IF(Infra[[#This Row],[Value]]=Infra[[#This Row],[type]],"OK","Wrong type"),"")</f>
        <v>OK</v>
      </c>
      <c r="T334" s="7" t="str">
        <f>IF(ISBLANK(Infra[[#This Row],[Attribute]]),"",
IF(Infra[[#This Row],[railml 2.4 existence]]=TRUE, INDEX(core[Restriction],MATCH(Infra[[#This Row],[Full path]],core[Full path],0)),
IF(Infra[[#This Row],[nor existence]]&lt;&gt;"", INDEX(nor[Restriction],MATCH(Infra[[#This Row],[nor existence]],nor[Full path],0)),"")))</f>
        <v>"manned", "unmanned", "off", "other:*"</v>
      </c>
      <c r="U3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35" spans="1:21" s="3" customFormat="1" x14ac:dyDescent="0.25">
      <c r="A33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infrastructure/operationControlPoints/ocp/propOperational/uptime/@xsi:type</v>
      </c>
      <c r="B3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5" s="23" t="s">
        <v>392</v>
      </c>
      <c r="E335" s="17" t="s">
        <v>393</v>
      </c>
      <c r="F335" s="7" t="s">
        <v>3741</v>
      </c>
      <c r="G335" s="9" t="s">
        <v>3742</v>
      </c>
      <c r="H335" s="9" t="s">
        <v>29</v>
      </c>
      <c r="I335" s="35"/>
      <c r="J335" s="8"/>
      <c r="K335" s="7"/>
      <c r="L335" s="29"/>
      <c r="M335" s="29"/>
      <c r="N33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5" s="7" t="str">
        <f>IF(Infra[[#This Row],[railml 2.4 existence]]=TRUE, INDEX(core[Constraints],MATCH(Infra[[#This Row],[Full path]],core[Full path],0)),
IF(Infra[[#This Row],[nor existence]]&lt;&gt;"",INDEX(nor[Constraints],MATCH(Infra[[#This Row],[nor existence]],nor[Full path],0)),""))</f>
        <v>optional</v>
      </c>
      <c r="Q3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35" s="7" t="str">
        <f>IF(ISBLANK(Infra[[#This Row],[Attribute]]),"",
IF(Infra[[#This Row],[railml 2.4 existence]]=TRUE, INDEX(core[Excel type],MATCH(Infra[[#This Row],[Full path]],core[Full path],0)),
IF(Infra[[#This Row],[nor existence]]&lt;&gt;"", INDEX(nor[Excel type],MATCH(Infra[[#This Row],[nor existence]],nor[Full path],0)),"")))</f>
        <v>[string]</v>
      </c>
      <c r="S335" s="7" t="str">
        <f>IF(AND(NOT(ISBLANK(Infra[[#This Row],[Attribute]])),LEFT(Infra[[#This Row],[Value]],1)="[",OR(Infra[[#This Row],[railml 2.4 existence]]=TRUE,Infra[[#This Row],[nor existence]]=TRUE)),IF(Infra[[#This Row],[Value]]=Infra[[#This Row],[type]],"OK","Wrong type"),"")</f>
        <v/>
      </c>
      <c r="T335" s="7" t="str">
        <f>IF(ISBLANK(Infra[[#This Row],[Attribute]]),"",
IF(Infra[[#This Row],[railml 2.4 existence]]=TRUE, INDEX(core[Restriction],MATCH(Infra[[#This Row],[Full path]],core[Full path],0)),
IF(Infra[[#This Row],[nor existence]]&lt;&gt;"", INDEX(nor[Restriction],MATCH(Infra[[#This Row],[nor existence]],nor[Full path],0)),"")))</f>
        <v/>
      </c>
      <c r="U3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36" spans="1:21" s="3" customFormat="1" x14ac:dyDescent="0.25">
      <c r="A33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infrastructure/operationControlPoints/ocp/propOperational/uptime/@endDayOffset</v>
      </c>
      <c r="B3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existing in 2.4</v>
      </c>
      <c r="D336" s="23" t="s">
        <v>392</v>
      </c>
      <c r="E336" s="17" t="s">
        <v>393</v>
      </c>
      <c r="F336" s="7" t="s">
        <v>1486</v>
      </c>
      <c r="G336" s="9" t="s">
        <v>390</v>
      </c>
      <c r="H336" s="9" t="s">
        <v>29</v>
      </c>
      <c r="I336" s="35"/>
      <c r="J336" s="8"/>
      <c r="K336" s="7" t="s">
        <v>3743</v>
      </c>
      <c r="L336" s="29"/>
      <c r="M336" s="29"/>
      <c r="N336" s="7" t="e">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#N/A</v>
      </c>
      <c r="O336" s="7" t="e">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#N/A</v>
      </c>
      <c r="P336" s="7" t="e">
        <f>IF(Infra[[#This Row],[railml 2.4 existence]]=TRUE, INDEX(core[Constraints],MATCH(Infra[[#This Row],[Full path]],core[Full path],0)),
IF(Infra[[#This Row],[nor existence]]&lt;&gt;"",INDEX(nor[Constraints],MATCH(Infra[[#This Row],[nor existence]],nor[Full path],0)),""))</f>
        <v>#N/A</v>
      </c>
      <c r="Q336" s="7" t="e">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#N/A</v>
      </c>
      <c r="R336" s="7" t="e">
        <f>IF(ISBLANK(Infra[[#This Row],[Attribute]]),"",
IF(Infra[[#This Row],[railml 2.4 existence]]=TRUE, INDEX(core[Excel type],MATCH(Infra[[#This Row],[Full path]],core[Full path],0)),
IF(Infra[[#This Row],[nor existence]]&lt;&gt;"", INDEX(nor[Excel type],MATCH(Infra[[#This Row],[nor existence]],nor[Full path],0)),"")))</f>
        <v>#N/A</v>
      </c>
      <c r="S336" s="7" t="e">
        <f>IF(AND(NOT(ISBLANK(Infra[[#This Row],[Attribute]])),LEFT(Infra[[#This Row],[Value]],1)="[",OR(Infra[[#This Row],[railml 2.4 existence]]=TRUE,Infra[[#This Row],[nor existence]]=TRUE)),IF(Infra[[#This Row],[Value]]=Infra[[#This Row],[type]],"OK","Wrong type"),"")</f>
        <v>#N/A</v>
      </c>
      <c r="T336" s="7" t="e">
        <f>IF(ISBLANK(Infra[[#This Row],[Attribute]]),"",
IF(Infra[[#This Row],[railml 2.4 existence]]=TRUE, INDEX(core[Restriction],MATCH(Infra[[#This Row],[Full path]],core[Full path],0)),
IF(Infra[[#This Row],[nor existence]]&lt;&gt;"", INDEX(nor[Restriction],MATCH(Infra[[#This Row],[nor existence]],nor[Full path],0)),"")))</f>
        <v>#N/A</v>
      </c>
      <c r="U336" s="7" t="e">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#N/A</v>
      </c>
    </row>
    <row r="337" spans="1:21" s="3" customFormat="1" x14ac:dyDescent="0.25">
      <c r="A33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infrastructure/operationControlPoints/ocp/propOperational/uptime/@operatingPeriodRef</v>
      </c>
      <c r="B3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existing in 2.4</v>
      </c>
      <c r="D337" s="23" t="s">
        <v>392</v>
      </c>
      <c r="E337" s="17" t="s">
        <v>393</v>
      </c>
      <c r="F337" s="7" t="s">
        <v>133</v>
      </c>
      <c r="G337" s="9" t="s">
        <v>46</v>
      </c>
      <c r="H337" s="9" t="s">
        <v>29</v>
      </c>
      <c r="I337" s="35"/>
      <c r="J337" s="8"/>
      <c r="K337" s="7" t="s">
        <v>3743</v>
      </c>
      <c r="L337" s="29"/>
      <c r="M337" s="29"/>
      <c r="N337" s="7" t="e">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#N/A</v>
      </c>
      <c r="O337" s="7" t="e">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#N/A</v>
      </c>
      <c r="P337" s="7" t="e">
        <f>IF(Infra[[#This Row],[railml 2.4 existence]]=TRUE, INDEX(core[Constraints],MATCH(Infra[[#This Row],[Full path]],core[Full path],0)),
IF(Infra[[#This Row],[nor existence]]&lt;&gt;"",INDEX(nor[Constraints],MATCH(Infra[[#This Row],[nor existence]],nor[Full path],0)),""))</f>
        <v>#N/A</v>
      </c>
      <c r="Q337" s="7" t="e">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#N/A</v>
      </c>
      <c r="R337" s="7" t="e">
        <f>IF(ISBLANK(Infra[[#This Row],[Attribute]]),"",
IF(Infra[[#This Row],[railml 2.4 existence]]=TRUE, INDEX(core[Excel type],MATCH(Infra[[#This Row],[Full path]],core[Full path],0)),
IF(Infra[[#This Row],[nor existence]]&lt;&gt;"", INDEX(nor[Excel type],MATCH(Infra[[#This Row],[nor existence]],nor[Full path],0)),"")))</f>
        <v>#N/A</v>
      </c>
      <c r="S337" s="7" t="e">
        <f>IF(AND(NOT(ISBLANK(Infra[[#This Row],[Attribute]])),LEFT(Infra[[#This Row],[Value]],1)="[",OR(Infra[[#This Row],[railml 2.4 existence]]=TRUE,Infra[[#This Row],[nor existence]]=TRUE)),IF(Infra[[#This Row],[Value]]=Infra[[#This Row],[type]],"OK","Wrong type"),"")</f>
        <v>#N/A</v>
      </c>
      <c r="T337" s="7" t="e">
        <f>IF(ISBLANK(Infra[[#This Row],[Attribute]]),"",
IF(Infra[[#This Row],[railml 2.4 existence]]=TRUE, INDEX(core[Restriction],MATCH(Infra[[#This Row],[Full path]],core[Full path],0)),
IF(Infra[[#This Row],[nor existence]]&lt;&gt;"", INDEX(nor[Restriction],MATCH(Infra[[#This Row],[nor existence]],nor[Full path],0)),"")))</f>
        <v>#N/A</v>
      </c>
      <c r="U337" s="7" t="e">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#N/A</v>
      </c>
    </row>
    <row r="338" spans="1:21" ht="45" x14ac:dyDescent="0.25">
      <c r="A33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v>
      </c>
      <c r="B3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8" s="24" t="s">
        <v>398</v>
      </c>
      <c r="E338" s="17" t="s">
        <v>65</v>
      </c>
      <c r="F338" s="7"/>
      <c r="G338" s="9"/>
      <c r="H338" s="13" t="s">
        <v>66</v>
      </c>
      <c r="I338" s="35"/>
      <c r="J338" s="58" t="s">
        <v>67</v>
      </c>
      <c r="K338" s="29"/>
      <c r="L338" s="29"/>
      <c r="M338" s="29"/>
      <c r="N33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8" s="7" t="str">
        <f>IF(Infra[[#This Row],[railml 2.4 existence]]=TRUE, INDEX(core[Constraints],MATCH(Infra[[#This Row],[Full path]],core[Full path],0)),
IF(Infra[[#This Row],[nor existence]]&lt;&gt;"",INDEX(nor[Constraints],MATCH(Infra[[#This Row],[nor existence]],nor[Full path],0)),""))</f>
        <v>optional</v>
      </c>
      <c r="Q3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38" s="7" t="str">
        <f>IF(ISBLANK(Infra[[#This Row],[Attribute]]),"",
IF(Infra[[#This Row],[railml 2.4 existence]]=TRUE, INDEX(core[Excel type],MATCH(Infra[[#This Row],[Full path]],core[Full path],0)),
IF(Infra[[#This Row],[nor existence]]&lt;&gt;"", INDEX(nor[Excel type],MATCH(Infra[[#This Row],[nor existence]],nor[Full path],0)),"")))</f>
        <v/>
      </c>
      <c r="S338" s="7" t="str">
        <f>IF(AND(NOT(ISBLANK(Infra[[#This Row],[Attribute]])),LEFT(Infra[[#This Row],[Value]],1)="[",OR(Infra[[#This Row],[railml 2.4 existence]]=TRUE,Infra[[#This Row],[nor existence]]=TRUE)),IF(Infra[[#This Row],[Value]]=Infra[[#This Row],[type]],"OK","Wrong type"),"")</f>
        <v/>
      </c>
      <c r="T338" s="7" t="str">
        <f>IF(ISBLANK(Infra[[#This Row],[Attribute]]),"",
IF(Infra[[#This Row],[railml 2.4 existence]]=TRUE, INDEX(core[Restriction],MATCH(Infra[[#This Row],[Full path]],core[Full path],0)),
IF(Infra[[#This Row],[nor existence]]&lt;&gt;"", INDEX(nor[Restriction],MATCH(Infra[[#This Row],[nor existence]],nor[Full path],0)),"")))</f>
        <v/>
      </c>
      <c r="U3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39" spans="1:21" x14ac:dyDescent="0.25">
      <c r="A33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v>
      </c>
      <c r="B3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39" s="24" t="s">
        <v>399</v>
      </c>
      <c r="E339" s="17" t="s">
        <v>123</v>
      </c>
      <c r="F339" s="7"/>
      <c r="G339" s="9"/>
      <c r="H339" s="9" t="s">
        <v>23</v>
      </c>
      <c r="I339" s="35"/>
      <c r="J339" s="8" t="s">
        <v>74</v>
      </c>
      <c r="K339" s="29"/>
      <c r="L339" s="29"/>
      <c r="M339" s="29"/>
      <c r="N33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39" s="7" t="str">
        <f>IF(Infra[[#This Row],[railml 2.4 existence]]=TRUE, INDEX(core[Constraints],MATCH(Infra[[#This Row],[Full path]],core[Full path],0)),
IF(Infra[[#This Row],[nor existence]]&lt;&gt;"",INDEX(nor[Constraints],MATCH(Infra[[#This Row],[nor existence]],nor[Full path],0)),""))</f>
        <v>mandatory</v>
      </c>
      <c r="Q3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39" s="7" t="str">
        <f>IF(ISBLANK(Infra[[#This Row],[Attribute]]),"",
IF(Infra[[#This Row],[railml 2.4 existence]]=TRUE, INDEX(core[Excel type],MATCH(Infra[[#This Row],[Full path]],core[Full path],0)),
IF(Infra[[#This Row],[nor existence]]&lt;&gt;"", INDEX(nor[Excel type],MATCH(Infra[[#This Row],[nor existence]],nor[Full path],0)),"")))</f>
        <v/>
      </c>
      <c r="S339" s="7" t="str">
        <f>IF(AND(NOT(ISBLANK(Infra[[#This Row],[Attribute]])),LEFT(Infra[[#This Row],[Value]],1)="[",OR(Infra[[#This Row],[railml 2.4 existence]]=TRUE,Infra[[#This Row],[nor existence]]=TRUE)),IF(Infra[[#This Row],[Value]]=Infra[[#This Row],[type]],"OK","Wrong type"),"")</f>
        <v/>
      </c>
      <c r="T339" s="7" t="str">
        <f>IF(ISBLANK(Infra[[#This Row],[Attribute]]),"",
IF(Infra[[#This Row],[railml 2.4 existence]]=TRUE, INDEX(core[Restriction],MATCH(Infra[[#This Row],[Full path]],core[Full path],0)),
IF(Infra[[#This Row],[nor existence]]&lt;&gt;"", INDEX(nor[Restriction],MATCH(Infra[[#This Row],[nor existence]],nor[Full path],0)),"")))</f>
        <v/>
      </c>
      <c r="U3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0" spans="1:21" ht="45" x14ac:dyDescent="0.25">
      <c r="A34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infrastructure/operationControlPoints/ocp/propOther/states/state/@disabled</v>
      </c>
      <c r="B3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0" s="23" t="s">
        <v>399</v>
      </c>
      <c r="E340" s="49" t="s">
        <v>123</v>
      </c>
      <c r="F340" s="7" t="s">
        <v>124</v>
      </c>
      <c r="G340" s="9" t="s">
        <v>125</v>
      </c>
      <c r="H340" s="9" t="s">
        <v>23</v>
      </c>
      <c r="I340" s="32"/>
      <c r="J340" s="8" t="s">
        <v>126</v>
      </c>
      <c r="K340" s="29"/>
      <c r="L340" s="29"/>
      <c r="M340" s="57"/>
      <c r="N34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40" s="7" t="str">
        <f>IF(Infra[[#This Row],[railml 2.4 existence]]=TRUE, INDEX(core[Constraints],MATCH(Infra[[#This Row],[Full path]],core[Full path],0)),
IF(Infra[[#This Row],[nor existence]]&lt;&gt;"",INDEX(nor[Constraints],MATCH(Infra[[#This Row],[nor existence]],nor[Full path],0)),""))</f>
        <v>mandatory</v>
      </c>
      <c r="Q3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40" s="7" t="str">
        <f>IF(ISBLANK(Infra[[#This Row],[Attribute]]),"",
IF(Infra[[#This Row],[railml 2.4 existence]]=TRUE, INDEX(core[Excel type],MATCH(Infra[[#This Row],[Full path]],core[Full path],0)),
IF(Infra[[#This Row],[nor existence]]&lt;&gt;"", INDEX(nor[Excel type],MATCH(Infra[[#This Row],[nor existence]],nor[Full path],0)),"")))</f>
        <v>[boolean]</v>
      </c>
      <c r="S340" s="9" t="str">
        <f>IF(AND(NOT(ISBLANK(Infra[[#This Row],[Attribute]])),LEFT(Infra[[#This Row],[Value]],1)="[",OR(Infra[[#This Row],[railml 2.4 existence]]=TRUE,Infra[[#This Row],[nor existence]]=TRUE)),IF(Infra[[#This Row],[Value]]=Infra[[#This Row],[type]],"OK","Wrong type"),"")</f>
        <v>OK</v>
      </c>
      <c r="T340" s="7" t="str">
        <f>IF(ISBLANK(Infra[[#This Row],[Attribute]]),"",
IF(Infra[[#This Row],[railml 2.4 existence]]=TRUE, INDEX(core[Restriction],MATCH(Infra[[#This Row],[Full path]],core[Full path],0)),
IF(Infra[[#This Row],[nor existence]]&lt;&gt;"", INDEX(nor[Restriction],MATCH(Infra[[#This Row],[nor existence]],nor[Full path],0)),"")))</f>
        <v/>
      </c>
      <c r="U3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1" spans="1:21" ht="30" x14ac:dyDescent="0.25">
      <c r="A34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infrastructure/operationControlPoints/ocp/propOther/states/state/@nor:change</v>
      </c>
      <c r="B3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1" s="23" t="s">
        <v>399</v>
      </c>
      <c r="E341" s="49" t="s">
        <v>123</v>
      </c>
      <c r="F341" s="7" t="s">
        <v>36</v>
      </c>
      <c r="G341" s="9" t="s">
        <v>37</v>
      </c>
      <c r="H341" s="9" t="s">
        <v>29</v>
      </c>
      <c r="I341" s="32"/>
      <c r="J341" s="1" t="s">
        <v>38</v>
      </c>
      <c r="K341" s="29"/>
      <c r="L341" s="29"/>
      <c r="M341" s="57"/>
      <c r="N34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41" s="7" t="str">
        <f>IF(Infra[[#This Row],[railml 2.4 existence]]=TRUE, INDEX(core[Constraints],MATCH(Infra[[#This Row],[Full path]],core[Full path],0)),
IF(Infra[[#This Row],[nor existence]]&lt;&gt;"",INDEX(nor[Constraints],MATCH(Infra[[#This Row],[nor existence]],nor[Full path],0)),""))</f>
        <v>optional</v>
      </c>
      <c r="Q3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41" s="7" t="str">
        <f>IF(ISBLANK(Infra[[#This Row],[Attribute]]),"",
IF(Infra[[#This Row],[railml 2.4 existence]]=TRUE, INDEX(core[Excel type],MATCH(Infra[[#This Row],[Full path]],core[Full path],0)),
IF(Infra[[#This Row],[nor existence]]&lt;&gt;"", INDEX(nor[Excel type],MATCH(Infra[[#This Row],[nor existence]],nor[Full path],0)),"")))</f>
        <v>[enum]</v>
      </c>
      <c r="S341" s="9" t="str">
        <f>IF(AND(NOT(ISBLANK(Infra[[#This Row],[Attribute]])),LEFT(Infra[[#This Row],[Value]],1)="[",OR(Infra[[#This Row],[railml 2.4 existence]]=TRUE,Infra[[#This Row],[nor existence]]=TRUE)),IF(Infra[[#This Row],[Value]]=Infra[[#This Row],[type]],"OK","Wrong type"),"")</f>
        <v/>
      </c>
      <c r="T341" s="7" t="str">
        <f>IF(ISBLANK(Infra[[#This Row],[Attribute]]),"",
IF(Infra[[#This Row],[railml 2.4 existence]]=TRUE, INDEX(core[Restriction],MATCH(Infra[[#This Row],[Full path]],core[Full path],0)),
IF(Infra[[#This Row],[nor existence]]&lt;&gt;"", INDEX(nor[Restriction],MATCH(Infra[[#This Row],[nor existence]],nor[Full path],0)),"")))</f>
        <v>"new", "modified", "removed"</v>
      </c>
      <c r="U3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2" spans="1:21" ht="30" x14ac:dyDescent="0.25">
      <c r="A34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infrastructure/operationControlPoints/ocp/propOther/states/state/@nor:change</v>
      </c>
      <c r="B3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2" s="23" t="s">
        <v>399</v>
      </c>
      <c r="E342" s="49" t="s">
        <v>123</v>
      </c>
      <c r="F342" s="7" t="s">
        <v>36</v>
      </c>
      <c r="G342" s="9" t="s">
        <v>39</v>
      </c>
      <c r="H342" s="9"/>
      <c r="I342" s="32"/>
      <c r="J342" s="1" t="s">
        <v>40</v>
      </c>
      <c r="K342" s="29"/>
      <c r="L342" s="29"/>
      <c r="M342" s="57"/>
      <c r="N34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42" s="7" t="str">
        <f>IF(Infra[[#This Row],[railml 2.4 existence]]=TRUE, INDEX(core[Constraints],MATCH(Infra[[#This Row],[Full path]],core[Full path],0)),
IF(Infra[[#This Row],[nor existence]]&lt;&gt;"",INDEX(nor[Constraints],MATCH(Infra[[#This Row],[nor existence]],nor[Full path],0)),""))</f>
        <v>optional</v>
      </c>
      <c r="Q3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42" s="7" t="str">
        <f>IF(ISBLANK(Infra[[#This Row],[Attribute]]),"",
IF(Infra[[#This Row],[railml 2.4 existence]]=TRUE, INDEX(core[Excel type],MATCH(Infra[[#This Row],[Full path]],core[Full path],0)),
IF(Infra[[#This Row],[nor existence]]&lt;&gt;"", INDEX(nor[Excel type],MATCH(Infra[[#This Row],[nor existence]],nor[Full path],0)),"")))</f>
        <v>[enum]</v>
      </c>
      <c r="S342" s="9" t="str">
        <f>IF(AND(NOT(ISBLANK(Infra[[#This Row],[Attribute]])),LEFT(Infra[[#This Row],[Value]],1)="[",OR(Infra[[#This Row],[railml 2.4 existence]]=TRUE,Infra[[#This Row],[nor existence]]=TRUE)),IF(Infra[[#This Row],[Value]]=Infra[[#This Row],[type]],"OK","Wrong type"),"")</f>
        <v/>
      </c>
      <c r="T342" s="7" t="str">
        <f>IF(ISBLANK(Infra[[#This Row],[Attribute]]),"",
IF(Infra[[#This Row],[railml 2.4 existence]]=TRUE, INDEX(core[Restriction],MATCH(Infra[[#This Row],[Full path]],core[Full path],0)),
IF(Infra[[#This Row],[nor existence]]&lt;&gt;"", INDEX(nor[Restriction],MATCH(Infra[[#This Row],[nor existence]],nor[Full path],0)),"")))</f>
        <v>"new", "modified", "removed"</v>
      </c>
      <c r="U3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3" spans="1:21" ht="30" x14ac:dyDescent="0.25">
      <c r="A34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infrastructure/operationControlPoints/ocp/propOther/states/state/@nor:change</v>
      </c>
      <c r="B3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3" s="23" t="s">
        <v>399</v>
      </c>
      <c r="E343" s="49" t="s">
        <v>123</v>
      </c>
      <c r="F343" s="7" t="s">
        <v>36</v>
      </c>
      <c r="G343" s="9" t="s">
        <v>41</v>
      </c>
      <c r="H343" s="9"/>
      <c r="I343" s="32"/>
      <c r="J343" s="1" t="s">
        <v>42</v>
      </c>
      <c r="K343" s="29"/>
      <c r="L343" s="29"/>
      <c r="M343" s="57"/>
      <c r="N34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43" s="7" t="str">
        <f>IF(Infra[[#This Row],[railml 2.4 existence]]=TRUE, INDEX(core[Constraints],MATCH(Infra[[#This Row],[Full path]],core[Full path],0)),
IF(Infra[[#This Row],[nor existence]]&lt;&gt;"",INDEX(nor[Constraints],MATCH(Infra[[#This Row],[nor existence]],nor[Full path],0)),""))</f>
        <v>optional</v>
      </c>
      <c r="Q3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43" s="7" t="str">
        <f>IF(ISBLANK(Infra[[#This Row],[Attribute]]),"",
IF(Infra[[#This Row],[railml 2.4 existence]]=TRUE, INDEX(core[Excel type],MATCH(Infra[[#This Row],[Full path]],core[Full path],0)),
IF(Infra[[#This Row],[nor existence]]&lt;&gt;"", INDEX(nor[Excel type],MATCH(Infra[[#This Row],[nor existence]],nor[Full path],0)),"")))</f>
        <v>[enum]</v>
      </c>
      <c r="S343" s="9" t="str">
        <f>IF(AND(NOT(ISBLANK(Infra[[#This Row],[Attribute]])),LEFT(Infra[[#This Row],[Value]],1)="[",OR(Infra[[#This Row],[railml 2.4 existence]]=TRUE,Infra[[#This Row],[nor existence]]=TRUE)),IF(Infra[[#This Row],[Value]]=Infra[[#This Row],[type]],"OK","Wrong type"),"")</f>
        <v/>
      </c>
      <c r="T343" s="7" t="str">
        <f>IF(ISBLANK(Infra[[#This Row],[Attribute]]),"",
IF(Infra[[#This Row],[railml 2.4 existence]]=TRUE, INDEX(core[Restriction],MATCH(Infra[[#This Row],[Full path]],core[Full path],0)),
IF(Infra[[#This Row],[nor existence]]&lt;&gt;"", INDEX(nor[Restriction],MATCH(Infra[[#This Row],[nor existence]],nor[Full path],0)),"")))</f>
        <v>"new", "modified", "removed"</v>
      </c>
      <c r="U3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4" spans="1:21" x14ac:dyDescent="0.25">
      <c r="A34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infrastructure/operationControlPoints/ocp/propOther/states/state/@nor:change</v>
      </c>
      <c r="B3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4" s="23" t="s">
        <v>399</v>
      </c>
      <c r="E344" s="49" t="s">
        <v>123</v>
      </c>
      <c r="F344" s="7" t="s">
        <v>36</v>
      </c>
      <c r="G344" s="9" t="s">
        <v>43</v>
      </c>
      <c r="H344" s="9"/>
      <c r="I344" s="32"/>
      <c r="J344" s="1" t="s">
        <v>44</v>
      </c>
      <c r="K344" s="29"/>
      <c r="L344" s="29"/>
      <c r="M344" s="57"/>
      <c r="N34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44" s="7" t="str">
        <f>IF(Infra[[#This Row],[railml 2.4 existence]]=TRUE, INDEX(core[Constraints],MATCH(Infra[[#This Row],[Full path]],core[Full path],0)),
IF(Infra[[#This Row],[nor existence]]&lt;&gt;"",INDEX(nor[Constraints],MATCH(Infra[[#This Row],[nor existence]],nor[Full path],0)),""))</f>
        <v>optional</v>
      </c>
      <c r="Q3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44" s="7" t="str">
        <f>IF(ISBLANK(Infra[[#This Row],[Attribute]]),"",
IF(Infra[[#This Row],[railml 2.4 existence]]=TRUE, INDEX(core[Excel type],MATCH(Infra[[#This Row],[Full path]],core[Full path],0)),
IF(Infra[[#This Row],[nor existence]]&lt;&gt;"", INDEX(nor[Excel type],MATCH(Infra[[#This Row],[nor existence]],nor[Full path],0)),"")))</f>
        <v>[enum]</v>
      </c>
      <c r="S344" s="9" t="str">
        <f>IF(AND(NOT(ISBLANK(Infra[[#This Row],[Attribute]])),LEFT(Infra[[#This Row],[Value]],1)="[",OR(Infra[[#This Row],[railml 2.4 existence]]=TRUE,Infra[[#This Row],[nor existence]]=TRUE)),IF(Infra[[#This Row],[Value]]=Infra[[#This Row],[type]],"OK","Wrong type"),"")</f>
        <v/>
      </c>
      <c r="T344" s="7" t="str">
        <f>IF(ISBLANK(Infra[[#This Row],[Attribute]]),"",
IF(Infra[[#This Row],[railml 2.4 existence]]=TRUE, INDEX(core[Restriction],MATCH(Infra[[#This Row],[Full path]],core[Full path],0)),
IF(Infra[[#This Row],[nor existence]]&lt;&gt;"", INDEX(nor[Restriction],MATCH(Infra[[#This Row],[nor existence]],nor[Full path],0)),"")))</f>
        <v>"new", "modified", "removed"</v>
      </c>
      <c r="U3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5" spans="1:21" x14ac:dyDescent="0.25">
      <c r="A34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infrastructure/operationControlPoints/ocp/propOther/states/state/@nor:endDate</v>
      </c>
      <c r="B3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5" s="23" t="s">
        <v>399</v>
      </c>
      <c r="E345" s="49" t="s">
        <v>123</v>
      </c>
      <c r="F345" s="7" t="s">
        <v>127</v>
      </c>
      <c r="G345" s="9" t="s">
        <v>128</v>
      </c>
      <c r="H345" s="9" t="s">
        <v>29</v>
      </c>
      <c r="I345" s="32"/>
      <c r="J345" s="1" t="s">
        <v>129</v>
      </c>
      <c r="K345" s="29"/>
      <c r="L345" s="29"/>
      <c r="M345" s="57"/>
      <c r="N34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345" s="7" t="str">
        <f>IF(Infra[[#This Row],[railml 2.4 existence]]=TRUE, INDEX(core[Constraints],MATCH(Infra[[#This Row],[Full path]],core[Full path],0)),
IF(Infra[[#This Row],[nor existence]]&lt;&gt;"",INDEX(nor[Constraints],MATCH(Infra[[#This Row],[nor existence]],nor[Full path],0)),""))</f>
        <v>optional</v>
      </c>
      <c r="Q3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45" s="7" t="str">
        <f>IF(ISBLANK(Infra[[#This Row],[Attribute]]),"",
IF(Infra[[#This Row],[railml 2.4 existence]]=TRUE, INDEX(core[Excel type],MATCH(Infra[[#This Row],[Full path]],core[Full path],0)),
IF(Infra[[#This Row],[nor existence]]&lt;&gt;"", INDEX(nor[Excel type],MATCH(Infra[[#This Row],[nor existence]],nor[Full path],0)),"")))</f>
        <v>[date]</v>
      </c>
      <c r="S345" s="9" t="str">
        <f>IF(AND(NOT(ISBLANK(Infra[[#This Row],[Attribute]])),LEFT(Infra[[#This Row],[Value]],1)="[",OR(Infra[[#This Row],[railml 2.4 existence]]=TRUE,Infra[[#This Row],[nor existence]]=TRUE)),IF(Infra[[#This Row],[Value]]=Infra[[#This Row],[type]],"OK","Wrong type"),"")</f>
        <v/>
      </c>
      <c r="T345" s="7" t="str">
        <f>IF(ISBLANK(Infra[[#This Row],[Attribute]]),"",
IF(Infra[[#This Row],[railml 2.4 existence]]=TRUE, INDEX(core[Restriction],MATCH(Infra[[#This Row],[Full path]],core[Full path],0)),
IF(Infra[[#This Row],[nor existence]]&lt;&gt;"", INDEX(nor[Restriction],MATCH(Infra[[#This Row],[nor existence]],nor[Full path],0)),"")))</f>
        <v/>
      </c>
      <c r="U3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6" spans="1:21" x14ac:dyDescent="0.25">
      <c r="A34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infrastructure/operationControlPoints/ocp/propOther/states/state/@nor:projectRef</v>
      </c>
      <c r="B3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6" s="23" t="s">
        <v>399</v>
      </c>
      <c r="E346" s="49" t="s">
        <v>123</v>
      </c>
      <c r="F346" s="7" t="s">
        <v>130</v>
      </c>
      <c r="G346" s="9" t="s">
        <v>46</v>
      </c>
      <c r="H346" s="9" t="s">
        <v>29</v>
      </c>
      <c r="I346" s="32"/>
      <c r="J346" s="1" t="s">
        <v>131</v>
      </c>
      <c r="K346" s="29"/>
      <c r="L346" s="29"/>
      <c r="M346" s="57"/>
      <c r="N34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346" s="7" t="str">
        <f>IF(Infra[[#This Row],[railml 2.4 existence]]=TRUE, INDEX(core[Constraints],MATCH(Infra[[#This Row],[Full path]],core[Full path],0)),
IF(Infra[[#This Row],[nor existence]]&lt;&gt;"",INDEX(nor[Constraints],MATCH(Infra[[#This Row],[nor existence]],nor[Full path],0)),""))</f>
        <v>optional</v>
      </c>
      <c r="Q3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46" s="7" t="str">
        <f>IF(ISBLANK(Infra[[#This Row],[Attribute]]),"",
IF(Infra[[#This Row],[railml 2.4 existence]]=TRUE, INDEX(core[Excel type],MATCH(Infra[[#This Row],[Full path]],core[Full path],0)),
IF(Infra[[#This Row],[nor existence]]&lt;&gt;"", INDEX(nor[Excel type],MATCH(Infra[[#This Row],[nor existence]],nor[Full path],0)),"")))</f>
        <v>[reference]</v>
      </c>
      <c r="S346" s="9" t="str">
        <f>IF(AND(NOT(ISBLANK(Infra[[#This Row],[Attribute]])),LEFT(Infra[[#This Row],[Value]],1)="[",OR(Infra[[#This Row],[railml 2.4 existence]]=TRUE,Infra[[#This Row],[nor existence]]=TRUE)),IF(Infra[[#This Row],[Value]]=Infra[[#This Row],[type]],"OK","Wrong type"),"")</f>
        <v/>
      </c>
      <c r="T346" s="7" t="str">
        <f>IF(ISBLANK(Infra[[#This Row],[Attribute]]),"",
IF(Infra[[#This Row],[railml 2.4 existence]]=TRUE, INDEX(core[Restriction],MATCH(Infra[[#This Row],[Full path]],core[Full path],0)),
IF(Infra[[#This Row],[nor existence]]&lt;&gt;"", INDEX(nor[Restriction],MATCH(Infra[[#This Row],[nor existence]],nor[Full path],0)),"")))</f>
        <v/>
      </c>
      <c r="U3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7" spans="1:21" x14ac:dyDescent="0.25">
      <c r="A347"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infrastructure/operationControlPoints/ocp/propOther/states/state/@nor:ruleRef</v>
      </c>
      <c r="B3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7" s="23" t="s">
        <v>399</v>
      </c>
      <c r="E347" s="49" t="s">
        <v>123</v>
      </c>
      <c r="F347" s="7" t="s">
        <v>45</v>
      </c>
      <c r="G347" s="9" t="s">
        <v>46</v>
      </c>
      <c r="H347" s="9" t="s">
        <v>29</v>
      </c>
      <c r="I347" s="33"/>
      <c r="J347" s="8" t="s">
        <v>47</v>
      </c>
      <c r="K347" s="29"/>
      <c r="L347" s="29"/>
      <c r="M347" s="57"/>
      <c r="N34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347" s="7" t="str">
        <f>IF(Infra[[#This Row],[railml 2.4 existence]]=TRUE, INDEX(core[Constraints],MATCH(Infra[[#This Row],[Full path]],core[Full path],0)),
IF(Infra[[#This Row],[nor existence]]&lt;&gt;"",INDEX(nor[Constraints],MATCH(Infra[[#This Row],[nor existence]],nor[Full path],0)),""))</f>
        <v>optional</v>
      </c>
      <c r="Q3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47" s="7" t="str">
        <f>IF(ISBLANK(Infra[[#This Row],[Attribute]]),"",
IF(Infra[[#This Row],[railml 2.4 existence]]=TRUE, INDEX(core[Excel type],MATCH(Infra[[#This Row],[Full path]],core[Full path],0)),
IF(Infra[[#This Row],[nor existence]]&lt;&gt;"", INDEX(nor[Excel type],MATCH(Infra[[#This Row],[nor existence]],nor[Full path],0)),"")))</f>
        <v>[reference]</v>
      </c>
      <c r="S347" s="9" t="str">
        <f>IF(AND(NOT(ISBLANK(Infra[[#This Row],[Attribute]])),LEFT(Infra[[#This Row],[Value]],1)="[",OR(Infra[[#This Row],[railml 2.4 existence]]=TRUE,Infra[[#This Row],[nor existence]]=TRUE)),IF(Infra[[#This Row],[Value]]=Infra[[#This Row],[type]],"OK","Wrong type"),"")</f>
        <v/>
      </c>
      <c r="T347" s="7" t="str">
        <f>IF(ISBLANK(Infra[[#This Row],[Attribute]]),"",
IF(Infra[[#This Row],[railml 2.4 existence]]=TRUE, INDEX(core[Restriction],MATCH(Infra[[#This Row],[Full path]],core[Full path],0)),
IF(Infra[[#This Row],[nor existence]]&lt;&gt;"", INDEX(nor[Restriction],MATCH(Infra[[#This Row],[nor existence]],nor[Full path],0)),"")))</f>
        <v/>
      </c>
      <c r="U3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8" spans="1:21" x14ac:dyDescent="0.25">
      <c r="A348"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infrastructure/operationControlPoints/ocp/propOther/states/state/@nor:startDate</v>
      </c>
      <c r="B3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8" s="23" t="s">
        <v>399</v>
      </c>
      <c r="E348" s="49" t="s">
        <v>123</v>
      </c>
      <c r="F348" s="7" t="s">
        <v>132</v>
      </c>
      <c r="G348" s="9" t="s">
        <v>128</v>
      </c>
      <c r="H348" s="9" t="s">
        <v>29</v>
      </c>
      <c r="I348" s="32"/>
      <c r="J348" s="1" t="s">
        <v>129</v>
      </c>
      <c r="K348" s="29"/>
      <c r="L348" s="29"/>
      <c r="M348" s="57"/>
      <c r="N34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348" s="7" t="str">
        <f>IF(Infra[[#This Row],[railml 2.4 existence]]=TRUE, INDEX(core[Constraints],MATCH(Infra[[#This Row],[Full path]],core[Full path],0)),
IF(Infra[[#This Row],[nor existence]]&lt;&gt;"",INDEX(nor[Constraints],MATCH(Infra[[#This Row],[nor existence]],nor[Full path],0)),""))</f>
        <v>optional</v>
      </c>
      <c r="Q3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48" s="7" t="str">
        <f>IF(ISBLANK(Infra[[#This Row],[Attribute]]),"",
IF(Infra[[#This Row],[railml 2.4 existence]]=TRUE, INDEX(core[Excel type],MATCH(Infra[[#This Row],[Full path]],core[Full path],0)),
IF(Infra[[#This Row],[nor existence]]&lt;&gt;"", INDEX(nor[Excel type],MATCH(Infra[[#This Row],[nor existence]],nor[Full path],0)),"")))</f>
        <v>[date]</v>
      </c>
      <c r="S348" s="9" t="str">
        <f>IF(AND(NOT(ISBLANK(Infra[[#This Row],[Attribute]])),LEFT(Infra[[#This Row],[Value]],1)="[",OR(Infra[[#This Row],[railml 2.4 existence]]=TRUE,Infra[[#This Row],[nor existence]]=TRUE)),IF(Infra[[#This Row],[Value]]=Infra[[#This Row],[type]],"OK","Wrong type"),"")</f>
        <v/>
      </c>
      <c r="T348" s="7" t="str">
        <f>IF(ISBLANK(Infra[[#This Row],[Attribute]]),"",
IF(Infra[[#This Row],[railml 2.4 existence]]=TRUE, INDEX(core[Restriction],MATCH(Infra[[#This Row],[Full path]],core[Full path],0)),
IF(Infra[[#This Row],[nor existence]]&lt;&gt;"", INDEX(nor[Restriction],MATCH(Infra[[#This Row],[nor existence]],nor[Full path],0)),"")))</f>
        <v/>
      </c>
      <c r="U3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49" spans="1:21" x14ac:dyDescent="0.25">
      <c r="A349"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infrastructure/operationControlPoints/ocp/propOther/states/state/@operatingPeriodRef</v>
      </c>
      <c r="B3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49" s="23" t="s">
        <v>399</v>
      </c>
      <c r="E349" s="49" t="s">
        <v>123</v>
      </c>
      <c r="F349" s="7" t="s">
        <v>133</v>
      </c>
      <c r="G349" s="9" t="s">
        <v>46</v>
      </c>
      <c r="H349" s="9" t="s">
        <v>29</v>
      </c>
      <c r="I349" s="32"/>
      <c r="J349" s="1" t="s">
        <v>134</v>
      </c>
      <c r="K349" s="29"/>
      <c r="L349" s="29"/>
      <c r="M349" s="57"/>
      <c r="N34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49" s="7" t="str">
        <f>IF(Infra[[#This Row],[railml 2.4 existence]]=TRUE, INDEX(core[Constraints],MATCH(Infra[[#This Row],[Full path]],core[Full path],0)),
IF(Infra[[#This Row],[nor existence]]&lt;&gt;"",INDEX(nor[Constraints],MATCH(Infra[[#This Row],[nor existence]],nor[Full path],0)),""))</f>
        <v>optional</v>
      </c>
      <c r="Q3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49" s="7" t="str">
        <f>IF(ISBLANK(Infra[[#This Row],[Attribute]]),"",
IF(Infra[[#This Row],[railml 2.4 existence]]=TRUE, INDEX(core[Excel type],MATCH(Infra[[#This Row],[Full path]],core[Full path],0)),
IF(Infra[[#This Row],[nor existence]]&lt;&gt;"", INDEX(nor[Excel type],MATCH(Infra[[#This Row],[nor existence]],nor[Full path],0)),"")))</f>
        <v>[reference]</v>
      </c>
      <c r="S349" s="9" t="str">
        <f>IF(AND(NOT(ISBLANK(Infra[[#This Row],[Attribute]])),LEFT(Infra[[#This Row],[Value]],1)="[",OR(Infra[[#This Row],[railml 2.4 existence]]=TRUE,Infra[[#This Row],[nor existence]]=TRUE)),IF(Infra[[#This Row],[Value]]=Infra[[#This Row],[type]],"OK","Wrong type"),"")</f>
        <v>OK</v>
      </c>
      <c r="T349" s="7" t="str">
        <f>IF(ISBLANK(Infra[[#This Row],[Attribute]]),"",
IF(Infra[[#This Row],[railml 2.4 existence]]=TRUE, INDEX(core[Restriction],MATCH(Infra[[#This Row],[Full path]],core[Full path],0)),
IF(Infra[[#This Row],[nor existence]]&lt;&gt;"", INDEX(nor[Restriction],MATCH(Infra[[#This Row],[nor existence]],nor[Full path],0)),"")))</f>
        <v/>
      </c>
      <c r="U3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50" spans="1:21" x14ac:dyDescent="0.25">
      <c r="A350"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infrastructure/operationControlPoints/ocp/propOther/states/state/@status</v>
      </c>
      <c r="B3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0" s="23" t="s">
        <v>399</v>
      </c>
      <c r="E350" s="49" t="s">
        <v>123</v>
      </c>
      <c r="F350" s="7" t="s">
        <v>135</v>
      </c>
      <c r="G350" s="9" t="s">
        <v>37</v>
      </c>
      <c r="H350" s="9" t="s">
        <v>29</v>
      </c>
      <c r="I350" s="32"/>
      <c r="K350" s="29"/>
      <c r="L350" s="29"/>
      <c r="M350" s="57"/>
      <c r="N35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0" s="7" t="str">
        <f>IF(Infra[[#This Row],[railml 2.4 existence]]=TRUE, INDEX(core[Constraints],MATCH(Infra[[#This Row],[Full path]],core[Full path],0)),
IF(Infra[[#This Row],[nor existence]]&lt;&gt;"",INDEX(nor[Constraints],MATCH(Infra[[#This Row],[nor existence]],nor[Full path],0)),""))</f>
        <v>optional</v>
      </c>
      <c r="Q3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50" s="7" t="str">
        <f>IF(ISBLANK(Infra[[#This Row],[Attribute]]),"",
IF(Infra[[#This Row],[railml 2.4 existence]]=TRUE, INDEX(core[Excel type],MATCH(Infra[[#This Row],[Full path]],core[Full path],0)),
IF(Infra[[#This Row],[nor existence]]&lt;&gt;"", INDEX(nor[Excel type],MATCH(Infra[[#This Row],[nor existence]],nor[Full path],0)),"")))</f>
        <v>[enum]</v>
      </c>
      <c r="S350" s="9" t="str">
        <f>IF(AND(NOT(ISBLANK(Infra[[#This Row],[Attribute]])),LEFT(Infra[[#This Row],[Value]],1)="[",OR(Infra[[#This Row],[railml 2.4 existence]]=TRUE,Infra[[#This Row],[nor existence]]=TRUE)),IF(Infra[[#This Row],[Value]]=Infra[[#This Row],[type]],"OK","Wrong type"),"")</f>
        <v>OK</v>
      </c>
      <c r="T35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51" spans="1:21" x14ac:dyDescent="0.25">
      <c r="A351"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infrastructure/operationControlPoints/ocp/propOther/states/state/@status</v>
      </c>
      <c r="B3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1" s="23" t="s">
        <v>399</v>
      </c>
      <c r="E351" s="49" t="s">
        <v>123</v>
      </c>
      <c r="F351" s="7" t="s">
        <v>135</v>
      </c>
      <c r="G351" s="9" t="s">
        <v>136</v>
      </c>
      <c r="H351" s="9"/>
      <c r="I351" s="32"/>
      <c r="K351" s="29"/>
      <c r="L351" s="29"/>
      <c r="M351" s="57"/>
      <c r="N35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1" s="7" t="str">
        <f>IF(Infra[[#This Row],[railml 2.4 existence]]=TRUE, INDEX(core[Constraints],MATCH(Infra[[#This Row],[Full path]],core[Full path],0)),
IF(Infra[[#This Row],[nor existence]]&lt;&gt;"",INDEX(nor[Constraints],MATCH(Infra[[#This Row],[nor existence]],nor[Full path],0)),""))</f>
        <v>optional</v>
      </c>
      <c r="Q3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51" s="7" t="str">
        <f>IF(ISBLANK(Infra[[#This Row],[Attribute]]),"",
IF(Infra[[#This Row],[railml 2.4 existence]]=TRUE, INDEX(core[Excel type],MATCH(Infra[[#This Row],[Full path]],core[Full path],0)),
IF(Infra[[#This Row],[nor existence]]&lt;&gt;"", INDEX(nor[Excel type],MATCH(Infra[[#This Row],[nor existence]],nor[Full path],0)),"")))</f>
        <v>[enum]</v>
      </c>
      <c r="S351" s="9" t="str">
        <f>IF(AND(NOT(ISBLANK(Infra[[#This Row],[Attribute]])),LEFT(Infra[[#This Row],[Value]],1)="[",OR(Infra[[#This Row],[railml 2.4 existence]]=TRUE,Infra[[#This Row],[nor existence]]=TRUE)),IF(Infra[[#This Row],[Value]]=Infra[[#This Row],[type]],"OK","Wrong type"),"")</f>
        <v/>
      </c>
      <c r="T35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52" spans="1:21" ht="105" x14ac:dyDescent="0.25">
      <c r="A352"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infrastructure/operationControlPoints/ocp/propOther/states/state/@status</v>
      </c>
      <c r="B3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2" s="23" t="s">
        <v>399</v>
      </c>
      <c r="E352" s="49" t="s">
        <v>123</v>
      </c>
      <c r="F352" s="7" t="s">
        <v>135</v>
      </c>
      <c r="G352" s="9" t="s">
        <v>137</v>
      </c>
      <c r="H352" s="9"/>
      <c r="I352" s="32"/>
      <c r="J352" s="1" t="s">
        <v>138</v>
      </c>
      <c r="K352" s="29"/>
      <c r="L352" s="29"/>
      <c r="M352" s="57"/>
      <c r="N35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2" s="7" t="str">
        <f>IF(Infra[[#This Row],[railml 2.4 existence]]=TRUE, INDEX(core[Constraints],MATCH(Infra[[#This Row],[Full path]],core[Full path],0)),
IF(Infra[[#This Row],[nor existence]]&lt;&gt;"",INDEX(nor[Constraints],MATCH(Infra[[#This Row],[nor existence]],nor[Full path],0)),""))</f>
        <v>optional</v>
      </c>
      <c r="Q3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52" s="7" t="str">
        <f>IF(ISBLANK(Infra[[#This Row],[Attribute]]),"",
IF(Infra[[#This Row],[railml 2.4 existence]]=TRUE, INDEX(core[Excel type],MATCH(Infra[[#This Row],[Full path]],core[Full path],0)),
IF(Infra[[#This Row],[nor existence]]&lt;&gt;"", INDEX(nor[Excel type],MATCH(Infra[[#This Row],[nor existence]],nor[Full path],0)),"")))</f>
        <v>[enum]</v>
      </c>
      <c r="S352" s="9" t="str">
        <f>IF(AND(NOT(ISBLANK(Infra[[#This Row],[Attribute]])),LEFT(Infra[[#This Row],[Value]],1)="[",OR(Infra[[#This Row],[railml 2.4 existence]]=TRUE,Infra[[#This Row],[nor existence]]=TRUE)),IF(Infra[[#This Row],[Value]]=Infra[[#This Row],[type]],"OK","Wrong type"),"")</f>
        <v/>
      </c>
      <c r="T35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53" spans="1:21" ht="30" x14ac:dyDescent="0.25">
      <c r="A353"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infrastructure/operationControlPoints/ocp/propOther/states/state/@status</v>
      </c>
      <c r="B3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3" s="23" t="s">
        <v>399</v>
      </c>
      <c r="E353" s="49" t="s">
        <v>123</v>
      </c>
      <c r="F353" s="7" t="s">
        <v>135</v>
      </c>
      <c r="G353" s="9" t="s">
        <v>139</v>
      </c>
      <c r="H353" s="9"/>
      <c r="I353" s="32"/>
      <c r="J353" s="1" t="s">
        <v>140</v>
      </c>
      <c r="K353" s="29"/>
      <c r="L353" s="29"/>
      <c r="M353" s="57"/>
      <c r="N35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3" s="7" t="str">
        <f>IF(Infra[[#This Row],[railml 2.4 existence]]=TRUE, INDEX(core[Constraints],MATCH(Infra[[#This Row],[Full path]],core[Full path],0)),
IF(Infra[[#This Row],[nor existence]]&lt;&gt;"",INDEX(nor[Constraints],MATCH(Infra[[#This Row],[nor existence]],nor[Full path],0)),""))</f>
        <v>optional</v>
      </c>
      <c r="Q3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53" s="7" t="str">
        <f>IF(ISBLANK(Infra[[#This Row],[Attribute]]),"",
IF(Infra[[#This Row],[railml 2.4 existence]]=TRUE, INDEX(core[Excel type],MATCH(Infra[[#This Row],[Full path]],core[Full path],0)),
IF(Infra[[#This Row],[nor existence]]&lt;&gt;"", INDEX(nor[Excel type],MATCH(Infra[[#This Row],[nor existence]],nor[Full path],0)),"")))</f>
        <v>[enum]</v>
      </c>
      <c r="S353" s="9" t="str">
        <f>IF(AND(NOT(ISBLANK(Infra[[#This Row],[Attribute]])),LEFT(Infra[[#This Row],[Value]],1)="[",OR(Infra[[#This Row],[railml 2.4 existence]]=TRUE,Infra[[#This Row],[nor existence]]=TRUE)),IF(Infra[[#This Row],[Value]]=Infra[[#This Row],[type]],"OK","Wrong type"),"")</f>
        <v/>
      </c>
      <c r="T35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54" spans="1:21" ht="75" x14ac:dyDescent="0.25">
      <c r="A354"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infrastructure/operationControlPoints/ocp/propOther/states/state/@status</v>
      </c>
      <c r="B3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4" s="23" t="s">
        <v>399</v>
      </c>
      <c r="E354" s="49" t="s">
        <v>123</v>
      </c>
      <c r="F354" s="7" t="s">
        <v>135</v>
      </c>
      <c r="G354" s="9" t="s">
        <v>124</v>
      </c>
      <c r="H354" s="9"/>
      <c r="I354" s="32"/>
      <c r="J354" s="1" t="s">
        <v>141</v>
      </c>
      <c r="K354" s="29"/>
      <c r="L354" s="29"/>
      <c r="M354" s="57"/>
      <c r="N35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4" s="7" t="str">
        <f>IF(Infra[[#This Row],[railml 2.4 existence]]=TRUE, INDEX(core[Constraints],MATCH(Infra[[#This Row],[Full path]],core[Full path],0)),
IF(Infra[[#This Row],[nor existence]]&lt;&gt;"",INDEX(nor[Constraints],MATCH(Infra[[#This Row],[nor existence]],nor[Full path],0)),""))</f>
        <v>optional</v>
      </c>
      <c r="Q3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54" s="7" t="str">
        <f>IF(ISBLANK(Infra[[#This Row],[Attribute]]),"",
IF(Infra[[#This Row],[railml 2.4 existence]]=TRUE, INDEX(core[Excel type],MATCH(Infra[[#This Row],[Full path]],core[Full path],0)),
IF(Infra[[#This Row],[nor existence]]&lt;&gt;"", INDEX(nor[Excel type],MATCH(Infra[[#This Row],[nor existence]],nor[Full path],0)),"")))</f>
        <v>[enum]</v>
      </c>
      <c r="S354" s="9" t="str">
        <f>IF(AND(NOT(ISBLANK(Infra[[#This Row],[Attribute]])),LEFT(Infra[[#This Row],[Value]],1)="[",OR(Infra[[#This Row],[railml 2.4 existence]]=TRUE,Infra[[#This Row],[nor existence]]=TRUE)),IF(Infra[[#This Row],[Value]]=Infra[[#This Row],[type]],"OK","Wrong type"),"")</f>
        <v/>
      </c>
      <c r="T35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55" spans="1:21" ht="60" x14ac:dyDescent="0.25">
      <c r="A355"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infrastructure/operationControlPoints/ocp/propOther/states/state/@status</v>
      </c>
      <c r="B3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5" s="23" t="s">
        <v>399</v>
      </c>
      <c r="E355" s="49" t="s">
        <v>123</v>
      </c>
      <c r="F355" s="7" t="s">
        <v>135</v>
      </c>
      <c r="G355" s="9" t="s">
        <v>142</v>
      </c>
      <c r="H355" s="9"/>
      <c r="I355" s="32"/>
      <c r="J355" s="1" t="s">
        <v>143</v>
      </c>
      <c r="K355" s="29"/>
      <c r="L355" s="29"/>
      <c r="M355" s="57"/>
      <c r="N35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5" s="7" t="str">
        <f>IF(Infra[[#This Row],[railml 2.4 existence]]=TRUE, INDEX(core[Constraints],MATCH(Infra[[#This Row],[Full path]],core[Full path],0)),
IF(Infra[[#This Row],[nor existence]]&lt;&gt;"",INDEX(nor[Constraints],MATCH(Infra[[#This Row],[nor existence]],nor[Full path],0)),""))</f>
        <v>optional</v>
      </c>
      <c r="Q3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55" s="7" t="str">
        <f>IF(ISBLANK(Infra[[#This Row],[Attribute]]),"",
IF(Infra[[#This Row],[railml 2.4 existence]]=TRUE, INDEX(core[Excel type],MATCH(Infra[[#This Row],[Full path]],core[Full path],0)),
IF(Infra[[#This Row],[nor existence]]&lt;&gt;"", INDEX(nor[Excel type],MATCH(Infra[[#This Row],[nor existence]],nor[Full path],0)),"")))</f>
        <v>[enum]</v>
      </c>
      <c r="S355" s="9" t="str">
        <f>IF(AND(NOT(ISBLANK(Infra[[#This Row],[Attribute]])),LEFT(Infra[[#This Row],[Value]],1)="[",OR(Infra[[#This Row],[railml 2.4 existence]]=TRUE,Infra[[#This Row],[nor existence]]=TRUE)),IF(Infra[[#This Row],[Value]]=Infra[[#This Row],[type]],"OK","Wrong type"),"")</f>
        <v/>
      </c>
      <c r="T35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56" spans="1:21" x14ac:dyDescent="0.25">
      <c r="A356" s="23" t="str">
        <f>IF(Infra[[#This Row],[Element hierarchy (XPATH)]]="/railml/","",Infra[[#This Row],[Element hierarchy (XPATH)]])&amp;IF(ISERROR(FIND(",",Infra[[#This Row],[Element]])),Infra[[#This Row],[Element]],"*")&amp;IF(OR(ISBLANK(Infra[[#This Row],[Attribute]]),Infra[[#This Row],[Attribute]]="See top of document"),"","/@"&amp;Infra[[#This Row],[Attribute]])</f>
        <v>infrastructure/operationControlPoints/ocp/propOther/states/state/@status</v>
      </c>
      <c r="B3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6" s="23" t="s">
        <v>399</v>
      </c>
      <c r="E356" s="49" t="s">
        <v>123</v>
      </c>
      <c r="F356" s="7" t="s">
        <v>135</v>
      </c>
      <c r="G356" s="9" t="s">
        <v>144</v>
      </c>
      <c r="H356" s="9"/>
      <c r="I356" s="32"/>
      <c r="K356" s="29"/>
      <c r="L356" s="29"/>
      <c r="M356" s="57"/>
      <c r="N35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6" s="7" t="str">
        <f>IF(Infra[[#This Row],[railml 2.4 existence]]=TRUE, INDEX(core[Constraints],MATCH(Infra[[#This Row],[Full path]],core[Full path],0)),
IF(Infra[[#This Row],[nor existence]]&lt;&gt;"",INDEX(nor[Constraints],MATCH(Infra[[#This Row],[nor existence]],nor[Full path],0)),""))</f>
        <v>optional</v>
      </c>
      <c r="Q3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56" s="7" t="str">
        <f>IF(ISBLANK(Infra[[#This Row],[Attribute]]),"",
IF(Infra[[#This Row],[railml 2.4 existence]]=TRUE, INDEX(core[Excel type],MATCH(Infra[[#This Row],[Full path]],core[Full path],0)),
IF(Infra[[#This Row],[nor existence]]&lt;&gt;"", INDEX(nor[Excel type],MATCH(Infra[[#This Row],[nor existence]],nor[Full path],0)),"")))</f>
        <v>[enum]</v>
      </c>
      <c r="S356" s="9" t="str">
        <f>IF(AND(NOT(ISBLANK(Infra[[#This Row],[Attribute]])),LEFT(Infra[[#This Row],[Value]],1)="[",OR(Infra[[#This Row],[railml 2.4 existence]]=TRUE,Infra[[#This Row],[nor existence]]=TRUE)),IF(Infra[[#This Row],[Value]]=Infra[[#This Row],[type]],"OK","Wrong type"),"")</f>
        <v/>
      </c>
      <c r="T35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57" spans="1:21" ht="30" x14ac:dyDescent="0.25">
      <c r="A357"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v>
      </c>
      <c r="B3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7" s="24" t="s">
        <v>400</v>
      </c>
      <c r="E357" s="17" t="s">
        <v>401</v>
      </c>
      <c r="F357" s="7"/>
      <c r="G357" s="9"/>
      <c r="H357" s="9" t="s">
        <v>29</v>
      </c>
      <c r="I357" s="35"/>
      <c r="J357" s="8" t="s">
        <v>402</v>
      </c>
      <c r="K357" s="7" t="s">
        <v>403</v>
      </c>
      <c r="L357" s="7"/>
      <c r="M357" s="7"/>
      <c r="N3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7" s="7" t="str">
        <f>IF(Infra[[#This Row],[railml 2.4 existence]]=TRUE, INDEX(core[Constraints],MATCH(Infra[[#This Row],[Full path]],core[Full path],0)),
IF(Infra[[#This Row],[nor existence]]&lt;&gt;"",INDEX(nor[Constraints],MATCH(Infra[[#This Row],[nor existence]],nor[Full path],0)),""))</f>
        <v>optional</v>
      </c>
      <c r="Q3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57" s="7" t="str">
        <f>IF(ISBLANK(Infra[[#This Row],[Attribute]]),"",
IF(Infra[[#This Row],[railml 2.4 existence]]=TRUE, INDEX(core[Excel type],MATCH(Infra[[#This Row],[Full path]],core[Full path],0)),
IF(Infra[[#This Row],[nor existence]]&lt;&gt;"", INDEX(nor[Excel type],MATCH(Infra[[#This Row],[nor existence]],nor[Full path],0)),"")))</f>
        <v/>
      </c>
      <c r="S357" s="7" t="str">
        <f>IF(AND(NOT(ISBLANK(Infra[[#This Row],[Attribute]])),LEFT(Infra[[#This Row],[Value]],1)="[",OR(Infra[[#This Row],[railml 2.4 existence]]=TRUE,Infra[[#This Row],[nor existence]]=TRUE)),IF(Infra[[#This Row],[Value]]=Infra[[#This Row],[type]],"OK","Wrong type"),"")</f>
        <v/>
      </c>
      <c r="T357" s="7" t="str">
        <f>IF(ISBLANK(Infra[[#This Row],[Attribute]]),"",
IF(Infra[[#This Row],[railml 2.4 existence]]=TRUE, INDEX(core[Restriction],MATCH(Infra[[#This Row],[Full path]],core[Full path],0)),
IF(Infra[[#This Row],[nor existence]]&lt;&gt;"", INDEX(nor[Restriction],MATCH(Infra[[#This Row],[nor existence]],nor[Full path],0)),"")))</f>
        <v/>
      </c>
      <c r="U3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58" spans="1:21" ht="135" x14ac:dyDescent="0.25">
      <c r="A358"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infrastructure/speedProfiles/speedProfile/@code</v>
      </c>
      <c r="B3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8" s="23" t="s">
        <v>400</v>
      </c>
      <c r="E358" s="49" t="s">
        <v>401</v>
      </c>
      <c r="F358" s="7" t="s">
        <v>24</v>
      </c>
      <c r="G358" s="9" t="s">
        <v>25</v>
      </c>
      <c r="H358" s="9" t="s">
        <v>26</v>
      </c>
      <c r="I358" s="32"/>
      <c r="J358" s="8" t="s">
        <v>27</v>
      </c>
      <c r="K358" s="29"/>
      <c r="L358" s="29"/>
      <c r="M358" s="57"/>
      <c r="N35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8" s="7" t="str">
        <f>IF(Infra[[#This Row],[railml 2.4 existence]]=TRUE, INDEX(core[Constraints],MATCH(Infra[[#This Row],[Full path]],core[Full path],0)),
IF(Infra[[#This Row],[nor existence]]&lt;&gt;"",INDEX(nor[Constraints],MATCH(Infra[[#This Row],[nor existence]],nor[Full path],0)),""))</f>
        <v>optional</v>
      </c>
      <c r="Q3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58" s="9" t="str">
        <f>IF(ISBLANK(Infra[[#This Row],[Attribute]]),"",
IF(Infra[[#This Row],[railml 2.4 existence]]=TRUE, INDEX(core[Excel type],MATCH(Infra[[#This Row],[Full path]],core[Full path],0)),
IF(Infra[[#This Row],[nor existence]]&lt;&gt;"", INDEX(nor[Excel type],MATCH(Infra[[#This Row],[nor existence]],nor[Full path],0)),"")))</f>
        <v>[string]</v>
      </c>
      <c r="S358" s="7" t="str">
        <f>IF(AND(NOT(ISBLANK(Infra[[#This Row],[Attribute]])),LEFT(Infra[[#This Row],[Value]],1)="[",OR(Infra[[#This Row],[railml 2.4 existence]]=TRUE,Infra[[#This Row],[nor existence]]=TRUE)),IF(Infra[[#This Row],[Value]]=Infra[[#This Row],[type]],"OK","Wrong type"),"")</f>
        <v>OK</v>
      </c>
      <c r="T358" s="7" t="str">
        <f>IF(ISBLANK(Infra[[#This Row],[Attribute]]),"",
IF(Infra[[#This Row],[railml 2.4 existence]]=TRUE, INDEX(core[Restriction],MATCH(Infra[[#This Row],[Full path]],core[Full path],0)),
IF(Infra[[#This Row],[nor existence]]&lt;&gt;"", INDEX(nor[Restriction],MATCH(Infra[[#This Row],[nor existence]],nor[Full path],0)),"")))</f>
        <v/>
      </c>
      <c r="U3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59" spans="1:21" ht="45" x14ac:dyDescent="0.25">
      <c r="A359"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infrastructure/speedProfiles/speedProfile/@description</v>
      </c>
      <c r="B3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59" s="23" t="s">
        <v>400</v>
      </c>
      <c r="E359" s="49" t="s">
        <v>401</v>
      </c>
      <c r="F359" s="7" t="s">
        <v>28</v>
      </c>
      <c r="G359" s="9" t="s">
        <v>25</v>
      </c>
      <c r="H359" s="9" t="s">
        <v>29</v>
      </c>
      <c r="I359" s="32"/>
      <c r="J359" s="8" t="s">
        <v>30</v>
      </c>
      <c r="K359" s="29" t="s">
        <v>31</v>
      </c>
      <c r="L359" s="29"/>
      <c r="M359" s="57"/>
      <c r="N3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59" s="7" t="str">
        <f>IF(Infra[[#This Row],[railml 2.4 existence]]=TRUE, INDEX(core[Constraints],MATCH(Infra[[#This Row],[Full path]],core[Full path],0)),
IF(Infra[[#This Row],[nor existence]]&lt;&gt;"",INDEX(nor[Constraints],MATCH(Infra[[#This Row],[nor existence]],nor[Full path],0)),""))</f>
        <v>optional</v>
      </c>
      <c r="Q3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59" s="9" t="str">
        <f>IF(ISBLANK(Infra[[#This Row],[Attribute]]),"",
IF(Infra[[#This Row],[railml 2.4 existence]]=TRUE, INDEX(core[Excel type],MATCH(Infra[[#This Row],[Full path]],core[Full path],0)),
IF(Infra[[#This Row],[nor existence]]&lt;&gt;"", INDEX(nor[Excel type],MATCH(Infra[[#This Row],[nor existence]],nor[Full path],0)),"")))</f>
        <v>[string]</v>
      </c>
      <c r="S359" s="7" t="str">
        <f>IF(AND(NOT(ISBLANK(Infra[[#This Row],[Attribute]])),LEFT(Infra[[#This Row],[Value]],1)="[",OR(Infra[[#This Row],[railml 2.4 existence]]=TRUE,Infra[[#This Row],[nor existence]]=TRUE)),IF(Infra[[#This Row],[Value]]=Infra[[#This Row],[type]],"OK","Wrong type"),"")</f>
        <v>OK</v>
      </c>
      <c r="T359" s="7" t="str">
        <f>IF(ISBLANK(Infra[[#This Row],[Attribute]]),"",
IF(Infra[[#This Row],[railml 2.4 existence]]=TRUE, INDEX(core[Restriction],MATCH(Infra[[#This Row],[Full path]],core[Full path],0)),
IF(Infra[[#This Row],[nor existence]]&lt;&gt;"", INDEX(nor[Restriction],MATCH(Infra[[#This Row],[nor existence]],nor[Full path],0)),"")))</f>
        <v/>
      </c>
      <c r="U3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60" spans="1:21" x14ac:dyDescent="0.25">
      <c r="A360"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infrastructure/speedProfiles/speedProfile/@id</v>
      </c>
      <c r="B3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0" s="23" t="s">
        <v>400</v>
      </c>
      <c r="E360" s="49" t="s">
        <v>401</v>
      </c>
      <c r="F360" s="7" t="s">
        <v>32</v>
      </c>
      <c r="G360" s="9" t="s">
        <v>25</v>
      </c>
      <c r="H360" s="9" t="s">
        <v>23</v>
      </c>
      <c r="I360" s="32"/>
      <c r="J360" s="8" t="s">
        <v>33</v>
      </c>
      <c r="K360" s="29"/>
      <c r="L360" s="29"/>
      <c r="M360" s="57"/>
      <c r="N3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0" s="7" t="str">
        <f>IF(Infra[[#This Row],[railml 2.4 existence]]=TRUE, INDEX(core[Constraints],MATCH(Infra[[#This Row],[Full path]],core[Full path],0)),
IF(Infra[[#This Row],[nor existence]]&lt;&gt;"",INDEX(nor[Constraints],MATCH(Infra[[#This Row],[nor existence]],nor[Full path],0)),""))</f>
        <v>mandatory</v>
      </c>
      <c r="Q3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60" s="9" t="str">
        <f>IF(ISBLANK(Infra[[#This Row],[Attribute]]),"",
IF(Infra[[#This Row],[railml 2.4 existence]]=TRUE, INDEX(core[Excel type],MATCH(Infra[[#This Row],[Full path]],core[Full path],0)),
IF(Infra[[#This Row],[nor existence]]&lt;&gt;"", INDEX(nor[Excel type],MATCH(Infra[[#This Row],[nor existence]],nor[Full path],0)),"")))</f>
        <v>[string]</v>
      </c>
      <c r="S360" s="7" t="str">
        <f>IF(AND(NOT(ISBLANK(Infra[[#This Row],[Attribute]])),LEFT(Infra[[#This Row],[Value]],1)="[",OR(Infra[[#This Row],[railml 2.4 existence]]=TRUE,Infra[[#This Row],[nor existence]]=TRUE)),IF(Infra[[#This Row],[Value]]=Infra[[#This Row],[type]],"OK","Wrong type"),"")</f>
        <v>OK</v>
      </c>
      <c r="T360" s="7" t="str">
        <f>IF(ISBLANK(Infra[[#This Row],[Attribute]]),"",
IF(Infra[[#This Row],[railml 2.4 existence]]=TRUE, INDEX(core[Restriction],MATCH(Infra[[#This Row],[Full path]],core[Full path],0)),
IF(Infra[[#This Row],[nor existence]]&lt;&gt;"", INDEX(nor[Restriction],MATCH(Infra[[#This Row],[nor existence]],nor[Full path],0)),"")))</f>
        <v/>
      </c>
      <c r="U3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61" spans="1:21" x14ac:dyDescent="0.25">
      <c r="A361"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infrastructure/speedProfiles/speedProfile/@influence</v>
      </c>
      <c r="B3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1" s="24" t="s">
        <v>400</v>
      </c>
      <c r="E361" s="17" t="s">
        <v>401</v>
      </c>
      <c r="F361" s="7" t="s">
        <v>404</v>
      </c>
      <c r="G361" s="9" t="s">
        <v>37</v>
      </c>
      <c r="H361" s="9" t="s">
        <v>23</v>
      </c>
      <c r="I361" s="35"/>
      <c r="J361" s="8"/>
      <c r="K361" s="7"/>
      <c r="L361" s="29"/>
      <c r="M361" s="29"/>
      <c r="N3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1" s="7" t="str">
        <f>IF(Infra[[#This Row],[railml 2.4 existence]]=TRUE, INDEX(core[Constraints],MATCH(Infra[[#This Row],[Full path]],core[Full path],0)),
IF(Infra[[#This Row],[nor existence]]&lt;&gt;"",INDEX(nor[Constraints],MATCH(Infra[[#This Row],[nor existence]],nor[Full path],0)),""))</f>
        <v>mandatory</v>
      </c>
      <c r="Q3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61" s="7" t="str">
        <f>IF(ISBLANK(Infra[[#This Row],[Attribute]]),"",
IF(Infra[[#This Row],[railml 2.4 existence]]=TRUE, INDEX(core[Excel type],MATCH(Infra[[#This Row],[Full path]],core[Full path],0)),
IF(Infra[[#This Row],[nor existence]]&lt;&gt;"", INDEX(nor[Excel type],MATCH(Infra[[#This Row],[nor existence]],nor[Full path],0)),"")))</f>
        <v>[enum]</v>
      </c>
      <c r="S361" s="7" t="str">
        <f>IF(AND(NOT(ISBLANK(Infra[[#This Row],[Attribute]])),LEFT(Infra[[#This Row],[Value]],1)="[",OR(Infra[[#This Row],[railml 2.4 existence]]=TRUE,Infra[[#This Row],[nor existence]]=TRUE)),IF(Infra[[#This Row],[Value]]=Infra[[#This Row],[type]],"OK","Wrong type"),"")</f>
        <v>OK</v>
      </c>
      <c r="T361" s="7" t="str">
        <f>IF(ISBLANK(Infra[[#This Row],[Attribute]]),"",
IF(Infra[[#This Row],[railml 2.4 existence]]=TRUE, INDEX(core[Restriction],MATCH(Infra[[#This Row],[Full path]],core[Full path],0)),
IF(Infra[[#This Row],[nor existence]]&lt;&gt;"", INDEX(nor[Restriction],MATCH(Infra[[#This Row],[nor existence]],nor[Full path],0)),"")))</f>
        <v>"increasing", "decreasing", "other:*"</v>
      </c>
      <c r="U3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62" spans="1:21" x14ac:dyDescent="0.25">
      <c r="A362"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infrastructure/speedProfiles/speedProfile/@influence</v>
      </c>
      <c r="B3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2" s="24" t="s">
        <v>400</v>
      </c>
      <c r="E362" s="17" t="s">
        <v>401</v>
      </c>
      <c r="F362" s="7" t="s">
        <v>404</v>
      </c>
      <c r="G362" s="9" t="s">
        <v>405</v>
      </c>
      <c r="H362" s="9"/>
      <c r="I362" s="35"/>
      <c r="J362" s="8"/>
      <c r="K362" s="7"/>
      <c r="L362" s="7"/>
      <c r="M362" s="7"/>
      <c r="N3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2" s="7" t="str">
        <f>IF(Infra[[#This Row],[railml 2.4 existence]]=TRUE, INDEX(core[Constraints],MATCH(Infra[[#This Row],[Full path]],core[Full path],0)),
IF(Infra[[#This Row],[nor existence]]&lt;&gt;"",INDEX(nor[Constraints],MATCH(Infra[[#This Row],[nor existence]],nor[Full path],0)),""))</f>
        <v>mandatory</v>
      </c>
      <c r="Q3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62" s="7" t="str">
        <f>IF(ISBLANK(Infra[[#This Row],[Attribute]]),"",
IF(Infra[[#This Row],[railml 2.4 existence]]=TRUE, INDEX(core[Excel type],MATCH(Infra[[#This Row],[Full path]],core[Full path],0)),
IF(Infra[[#This Row],[nor existence]]&lt;&gt;"", INDEX(nor[Excel type],MATCH(Infra[[#This Row],[nor existence]],nor[Full path],0)),"")))</f>
        <v>[enum]</v>
      </c>
      <c r="S362" s="7" t="str">
        <f>IF(AND(NOT(ISBLANK(Infra[[#This Row],[Attribute]])),LEFT(Infra[[#This Row],[Value]],1)="[",OR(Infra[[#This Row],[railml 2.4 existence]]=TRUE,Infra[[#This Row],[nor existence]]=TRUE)),IF(Infra[[#This Row],[Value]]=Infra[[#This Row],[type]],"OK","Wrong type"),"")</f>
        <v/>
      </c>
      <c r="T362" s="7" t="str">
        <f>IF(ISBLANK(Infra[[#This Row],[Attribute]]),"",
IF(Infra[[#This Row],[railml 2.4 existence]]=TRUE, INDEX(core[Restriction],MATCH(Infra[[#This Row],[Full path]],core[Full path],0)),
IF(Infra[[#This Row],[nor existence]]&lt;&gt;"", INDEX(nor[Restriction],MATCH(Infra[[#This Row],[nor existence]],nor[Full path],0)),"")))</f>
        <v>"increasing", "decreasing", "other:*"</v>
      </c>
      <c r="U3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63" spans="1:21" x14ac:dyDescent="0.25">
      <c r="A363"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infrastructure/speedProfiles/speedProfile/@influence</v>
      </c>
      <c r="B3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3" s="24" t="s">
        <v>400</v>
      </c>
      <c r="E363" s="17" t="s">
        <v>401</v>
      </c>
      <c r="F363" s="7" t="s">
        <v>404</v>
      </c>
      <c r="G363" s="9" t="s">
        <v>406</v>
      </c>
      <c r="H363" s="9"/>
      <c r="I363" s="35"/>
      <c r="J363" s="8"/>
      <c r="K363" s="7"/>
      <c r="L363" s="7"/>
      <c r="M363" s="7"/>
      <c r="N3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3" s="7" t="str">
        <f>IF(Infra[[#This Row],[railml 2.4 existence]]=TRUE, INDEX(core[Constraints],MATCH(Infra[[#This Row],[Full path]],core[Full path],0)),
IF(Infra[[#This Row],[nor existence]]&lt;&gt;"",INDEX(nor[Constraints],MATCH(Infra[[#This Row],[nor existence]],nor[Full path],0)),""))</f>
        <v>mandatory</v>
      </c>
      <c r="Q3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63" s="7" t="str">
        <f>IF(ISBLANK(Infra[[#This Row],[Attribute]]),"",
IF(Infra[[#This Row],[railml 2.4 existence]]=TRUE, INDEX(core[Excel type],MATCH(Infra[[#This Row],[Full path]],core[Full path],0)),
IF(Infra[[#This Row],[nor existence]]&lt;&gt;"", INDEX(nor[Excel type],MATCH(Infra[[#This Row],[nor existence]],nor[Full path],0)),"")))</f>
        <v>[enum]</v>
      </c>
      <c r="S363" s="7" t="str">
        <f>IF(AND(NOT(ISBLANK(Infra[[#This Row],[Attribute]])),LEFT(Infra[[#This Row],[Value]],1)="[",OR(Infra[[#This Row],[railml 2.4 existence]]=TRUE,Infra[[#This Row],[nor existence]]=TRUE)),IF(Infra[[#This Row],[Value]]=Infra[[#This Row],[type]],"OK","Wrong type"),"")</f>
        <v/>
      </c>
      <c r="T363" s="7" t="str">
        <f>IF(ISBLANK(Infra[[#This Row],[Attribute]]),"",
IF(Infra[[#This Row],[railml 2.4 existence]]=TRUE, INDEX(core[Restriction],MATCH(Infra[[#This Row],[Full path]],core[Full path],0)),
IF(Infra[[#This Row],[nor existence]]&lt;&gt;"", INDEX(nor[Restriction],MATCH(Infra[[#This Row],[nor existence]],nor[Full path],0)),"")))</f>
        <v>"increasing", "decreasing", "other:*"</v>
      </c>
      <c r="U3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64" spans="1:21" x14ac:dyDescent="0.25">
      <c r="A364"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infrastructure/speedProfiles/speedProfile/@name</v>
      </c>
      <c r="B3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4" s="24" t="s">
        <v>400</v>
      </c>
      <c r="E364" s="17" t="s">
        <v>401</v>
      </c>
      <c r="F364" s="7" t="s">
        <v>34</v>
      </c>
      <c r="G364" s="9" t="s">
        <v>25</v>
      </c>
      <c r="H364" s="9" t="s">
        <v>23</v>
      </c>
      <c r="I364" s="35"/>
      <c r="J364" s="8" t="s">
        <v>407</v>
      </c>
      <c r="K364" s="7"/>
      <c r="L364" s="7"/>
      <c r="M364" s="7"/>
      <c r="N3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4" s="7" t="str">
        <f>IF(Infra[[#This Row],[railml 2.4 existence]]=TRUE, INDEX(core[Constraints],MATCH(Infra[[#This Row],[Full path]],core[Full path],0)),
IF(Infra[[#This Row],[nor existence]]&lt;&gt;"",INDEX(nor[Constraints],MATCH(Infra[[#This Row],[nor existence]],nor[Full path],0)),""))</f>
        <v>optional</v>
      </c>
      <c r="Q3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64" s="7" t="str">
        <f>IF(ISBLANK(Infra[[#This Row],[Attribute]]),"",
IF(Infra[[#This Row],[railml 2.4 existence]]=TRUE, INDEX(core[Excel type],MATCH(Infra[[#This Row],[Full path]],core[Full path],0)),
IF(Infra[[#This Row],[nor existence]]&lt;&gt;"", INDEX(nor[Excel type],MATCH(Infra[[#This Row],[nor existence]],nor[Full path],0)),"")))</f>
        <v>[string]</v>
      </c>
      <c r="S364" s="7" t="str">
        <f>IF(AND(NOT(ISBLANK(Infra[[#This Row],[Attribute]])),LEFT(Infra[[#This Row],[Value]],1)="[",OR(Infra[[#This Row],[railml 2.4 existence]]=TRUE,Infra[[#This Row],[nor existence]]=TRUE)),IF(Infra[[#This Row],[Value]]=Infra[[#This Row],[type]],"OK","Wrong type"),"")</f>
        <v>OK</v>
      </c>
      <c r="T364" s="7" t="str">
        <f>IF(ISBLANK(Infra[[#This Row],[Attribute]]),"",
IF(Infra[[#This Row],[railml 2.4 existence]]=TRUE, INDEX(core[Restriction],MATCH(Infra[[#This Row],[Full path]],core[Full path],0)),
IF(Infra[[#This Row],[nor existence]]&lt;&gt;"", INDEX(nor[Restriction],MATCH(Infra[[#This Row],[nor existence]],nor[Full path],0)),"")))</f>
        <v/>
      </c>
      <c r="U3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65" spans="1:21" x14ac:dyDescent="0.25">
      <c r="A365"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infrastructure/speedProfiles/speedProfile/@name</v>
      </c>
      <c r="B3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5" s="24" t="s">
        <v>400</v>
      </c>
      <c r="E365" s="17" t="s">
        <v>401</v>
      </c>
      <c r="F365" s="7" t="s">
        <v>34</v>
      </c>
      <c r="G365" s="9" t="s">
        <v>408</v>
      </c>
      <c r="H365" s="9"/>
      <c r="I365" s="35"/>
      <c r="J365" s="8"/>
      <c r="K365" s="7"/>
      <c r="L365" s="29"/>
      <c r="M365" s="29"/>
      <c r="N3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5" s="7" t="str">
        <f>IF(Infra[[#This Row],[railml 2.4 existence]]=TRUE, INDEX(core[Constraints],MATCH(Infra[[#This Row],[Full path]],core[Full path],0)),
IF(Infra[[#This Row],[nor existence]]&lt;&gt;"",INDEX(nor[Constraints],MATCH(Infra[[#This Row],[nor existence]],nor[Full path],0)),""))</f>
        <v>optional</v>
      </c>
      <c r="Q3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65" s="7" t="str">
        <f>IF(ISBLANK(Infra[[#This Row],[Attribute]]),"",
IF(Infra[[#This Row],[railml 2.4 existence]]=TRUE, INDEX(core[Excel type],MATCH(Infra[[#This Row],[Full path]],core[Full path],0)),
IF(Infra[[#This Row],[nor existence]]&lt;&gt;"", INDEX(nor[Excel type],MATCH(Infra[[#This Row],[nor existence]],nor[Full path],0)),"")))</f>
        <v>[string]</v>
      </c>
      <c r="S365" s="7" t="str">
        <f>IF(AND(NOT(ISBLANK(Infra[[#This Row],[Attribute]])),LEFT(Infra[[#This Row],[Value]],1)="[",OR(Infra[[#This Row],[railml 2.4 existence]]=TRUE,Infra[[#This Row],[nor existence]]=TRUE)),IF(Infra[[#This Row],[Value]]=Infra[[#This Row],[type]],"OK","Wrong type"),"")</f>
        <v/>
      </c>
      <c r="T365" s="7" t="str">
        <f>IF(ISBLANK(Infra[[#This Row],[Attribute]]),"",
IF(Infra[[#This Row],[railml 2.4 existence]]=TRUE, INDEX(core[Restriction],MATCH(Infra[[#This Row],[Full path]],core[Full path],0)),
IF(Infra[[#This Row],[nor existence]]&lt;&gt;"", INDEX(nor[Restriction],MATCH(Infra[[#This Row],[nor existence]],nor[Full path],0)),"")))</f>
        <v/>
      </c>
      <c r="U3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66" spans="1:21" x14ac:dyDescent="0.25">
      <c r="A366"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infrastructure/speedProfiles/speedProfile/@name</v>
      </c>
      <c r="B3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6" s="24" t="s">
        <v>400</v>
      </c>
      <c r="E366" s="17" t="s">
        <v>401</v>
      </c>
      <c r="F366" s="7" t="s">
        <v>34</v>
      </c>
      <c r="G366" s="9" t="s">
        <v>409</v>
      </c>
      <c r="H366" s="9"/>
      <c r="I366" s="35"/>
      <c r="J366" s="8"/>
      <c r="K366" s="7"/>
      <c r="L366" s="29"/>
      <c r="M366" s="29"/>
      <c r="N36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6" s="7" t="str">
        <f>IF(Infra[[#This Row],[railml 2.4 existence]]=TRUE, INDEX(core[Constraints],MATCH(Infra[[#This Row],[Full path]],core[Full path],0)),
IF(Infra[[#This Row],[nor existence]]&lt;&gt;"",INDEX(nor[Constraints],MATCH(Infra[[#This Row],[nor existence]],nor[Full path],0)),""))</f>
        <v>optional</v>
      </c>
      <c r="Q3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66" s="7" t="str">
        <f>IF(ISBLANK(Infra[[#This Row],[Attribute]]),"",
IF(Infra[[#This Row],[railml 2.4 existence]]=TRUE, INDEX(core[Excel type],MATCH(Infra[[#This Row],[Full path]],core[Full path],0)),
IF(Infra[[#This Row],[nor existence]]&lt;&gt;"", INDEX(nor[Excel type],MATCH(Infra[[#This Row],[nor existence]],nor[Full path],0)),"")))</f>
        <v>[string]</v>
      </c>
      <c r="S366" s="7" t="str">
        <f>IF(AND(NOT(ISBLANK(Infra[[#This Row],[Attribute]])),LEFT(Infra[[#This Row],[Value]],1)="[",OR(Infra[[#This Row],[railml 2.4 existence]]=TRUE,Infra[[#This Row],[nor existence]]=TRUE)),IF(Infra[[#This Row],[Value]]=Infra[[#This Row],[type]],"OK","Wrong type"),"")</f>
        <v/>
      </c>
      <c r="T366" s="7" t="str">
        <f>IF(ISBLANK(Infra[[#This Row],[Attribute]]),"",
IF(Infra[[#This Row],[railml 2.4 existence]]=TRUE, INDEX(core[Restriction],MATCH(Infra[[#This Row],[Full path]],core[Full path],0)),
IF(Infra[[#This Row],[nor existence]]&lt;&gt;"", INDEX(nor[Restriction],MATCH(Infra[[#This Row],[nor existence]],nor[Full path],0)),"")))</f>
        <v/>
      </c>
      <c r="U3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67" spans="1:21" x14ac:dyDescent="0.25">
      <c r="A367"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infrastructure/speedProfiles/speedProfile/@name</v>
      </c>
      <c r="B3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7" s="24" t="s">
        <v>400</v>
      </c>
      <c r="E367" s="17" t="s">
        <v>401</v>
      </c>
      <c r="F367" s="7" t="s">
        <v>34</v>
      </c>
      <c r="G367" s="9" t="s">
        <v>410</v>
      </c>
      <c r="H367" s="9"/>
      <c r="I367" s="35"/>
      <c r="J367" s="8"/>
      <c r="K367" s="7"/>
      <c r="L367" s="29"/>
      <c r="M367" s="29"/>
      <c r="N36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67" s="7" t="str">
        <f>IF(Infra[[#This Row],[railml 2.4 existence]]=TRUE, INDEX(core[Constraints],MATCH(Infra[[#This Row],[Full path]],core[Full path],0)),
IF(Infra[[#This Row],[nor existence]]&lt;&gt;"",INDEX(nor[Constraints],MATCH(Infra[[#This Row],[nor existence]],nor[Full path],0)),""))</f>
        <v>optional</v>
      </c>
      <c r="Q3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67" s="7" t="str">
        <f>IF(ISBLANK(Infra[[#This Row],[Attribute]]),"",
IF(Infra[[#This Row],[railml 2.4 existence]]=TRUE, INDEX(core[Excel type],MATCH(Infra[[#This Row],[Full path]],core[Full path],0)),
IF(Infra[[#This Row],[nor existence]]&lt;&gt;"", INDEX(nor[Excel type],MATCH(Infra[[#This Row],[nor existence]],nor[Full path],0)),"")))</f>
        <v>[string]</v>
      </c>
      <c r="S367" s="7" t="str">
        <f>IF(AND(NOT(ISBLANK(Infra[[#This Row],[Attribute]])),LEFT(Infra[[#This Row],[Value]],1)="[",OR(Infra[[#This Row],[railml 2.4 existence]]=TRUE,Infra[[#This Row],[nor existence]]=TRUE)),IF(Infra[[#This Row],[Value]]=Infra[[#This Row],[type]],"OK","Wrong type"),"")</f>
        <v/>
      </c>
      <c r="T367" s="7" t="str">
        <f>IF(ISBLANK(Infra[[#This Row],[Attribute]]),"",
IF(Infra[[#This Row],[railml 2.4 existence]]=TRUE, INDEX(core[Restriction],MATCH(Infra[[#This Row],[Full path]],core[Full path],0)),
IF(Infra[[#This Row],[nor existence]]&lt;&gt;"", INDEX(nor[Restriction],MATCH(Infra[[#This Row],[nor existence]],nor[Full path],0)),"")))</f>
        <v/>
      </c>
      <c r="U3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68" spans="1:21" ht="30" x14ac:dyDescent="0.25">
      <c r="A368"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infrastructure/speedProfiles/speedProfile/@nor:change</v>
      </c>
      <c r="B3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8" s="23" t="s">
        <v>400</v>
      </c>
      <c r="E368" s="49" t="s">
        <v>401</v>
      </c>
      <c r="F368" s="7" t="s">
        <v>36</v>
      </c>
      <c r="G368" s="9" t="s">
        <v>37</v>
      </c>
      <c r="H368" s="9" t="s">
        <v>29</v>
      </c>
      <c r="I368" s="32"/>
      <c r="J368" s="8" t="s">
        <v>38</v>
      </c>
      <c r="K368" s="29"/>
      <c r="L368" s="29"/>
      <c r="M368" s="57"/>
      <c r="N36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68" s="7" t="str">
        <f>IF(Infra[[#This Row],[railml 2.4 existence]]=TRUE, INDEX(core[Constraints],MATCH(Infra[[#This Row],[Full path]],core[Full path],0)),
IF(Infra[[#This Row],[nor existence]]&lt;&gt;"",INDEX(nor[Constraints],MATCH(Infra[[#This Row],[nor existence]],nor[Full path],0)),""))</f>
        <v>optional</v>
      </c>
      <c r="Q3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68" s="9" t="str">
        <f>IF(ISBLANK(Infra[[#This Row],[Attribute]]),"",
IF(Infra[[#This Row],[railml 2.4 existence]]=TRUE, INDEX(core[Excel type],MATCH(Infra[[#This Row],[Full path]],core[Full path],0)),
IF(Infra[[#This Row],[nor existence]]&lt;&gt;"", INDEX(nor[Excel type],MATCH(Infra[[#This Row],[nor existence]],nor[Full path],0)),"")))</f>
        <v>[enum]</v>
      </c>
      <c r="S368" s="7" t="str">
        <f>IF(AND(NOT(ISBLANK(Infra[[#This Row],[Attribute]])),LEFT(Infra[[#This Row],[Value]],1)="[",OR(Infra[[#This Row],[railml 2.4 existence]]=TRUE,Infra[[#This Row],[nor existence]]=TRUE)),IF(Infra[[#This Row],[Value]]=Infra[[#This Row],[type]],"OK","Wrong type"),"")</f>
        <v/>
      </c>
      <c r="T368" s="7" t="str">
        <f>IF(ISBLANK(Infra[[#This Row],[Attribute]]),"",
IF(Infra[[#This Row],[railml 2.4 existence]]=TRUE, INDEX(core[Restriction],MATCH(Infra[[#This Row],[Full path]],core[Full path],0)),
IF(Infra[[#This Row],[nor existence]]&lt;&gt;"", INDEX(nor[Restriction],MATCH(Infra[[#This Row],[nor existence]],nor[Full path],0)),"")))</f>
        <v>"new", "modified", "removed"</v>
      </c>
      <c r="U3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69" spans="1:21" ht="30" x14ac:dyDescent="0.25">
      <c r="A369"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infrastructure/speedProfiles/speedProfile/@nor:change</v>
      </c>
      <c r="B3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69" s="23" t="s">
        <v>400</v>
      </c>
      <c r="E369" s="49" t="s">
        <v>401</v>
      </c>
      <c r="F369" s="7" t="s">
        <v>36</v>
      </c>
      <c r="G369" s="9" t="s">
        <v>39</v>
      </c>
      <c r="H369" s="9"/>
      <c r="I369" s="32"/>
      <c r="J369" s="8" t="s">
        <v>40</v>
      </c>
      <c r="K369" s="29"/>
      <c r="L369" s="29"/>
      <c r="M369" s="57"/>
      <c r="N36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69" s="7" t="str">
        <f>IF(Infra[[#This Row],[railml 2.4 existence]]=TRUE, INDEX(core[Constraints],MATCH(Infra[[#This Row],[Full path]],core[Full path],0)),
IF(Infra[[#This Row],[nor existence]]&lt;&gt;"",INDEX(nor[Constraints],MATCH(Infra[[#This Row],[nor existence]],nor[Full path],0)),""))</f>
        <v>optional</v>
      </c>
      <c r="Q3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69" s="9" t="str">
        <f>IF(ISBLANK(Infra[[#This Row],[Attribute]]),"",
IF(Infra[[#This Row],[railml 2.4 existence]]=TRUE, INDEX(core[Excel type],MATCH(Infra[[#This Row],[Full path]],core[Full path],0)),
IF(Infra[[#This Row],[nor existence]]&lt;&gt;"", INDEX(nor[Excel type],MATCH(Infra[[#This Row],[nor existence]],nor[Full path],0)),"")))</f>
        <v>[enum]</v>
      </c>
      <c r="S369" s="7" t="str">
        <f>IF(AND(NOT(ISBLANK(Infra[[#This Row],[Attribute]])),LEFT(Infra[[#This Row],[Value]],1)="[",OR(Infra[[#This Row],[railml 2.4 existence]]=TRUE,Infra[[#This Row],[nor existence]]=TRUE)),IF(Infra[[#This Row],[Value]]=Infra[[#This Row],[type]],"OK","Wrong type"),"")</f>
        <v/>
      </c>
      <c r="T369" s="7" t="str">
        <f>IF(ISBLANK(Infra[[#This Row],[Attribute]]),"",
IF(Infra[[#This Row],[railml 2.4 existence]]=TRUE, INDEX(core[Restriction],MATCH(Infra[[#This Row],[Full path]],core[Full path],0)),
IF(Infra[[#This Row],[nor existence]]&lt;&gt;"", INDEX(nor[Restriction],MATCH(Infra[[#This Row],[nor existence]],nor[Full path],0)),"")))</f>
        <v>"new", "modified", "removed"</v>
      </c>
      <c r="U3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0" spans="1:21" ht="30" x14ac:dyDescent="0.25">
      <c r="A370"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infrastructure/speedProfiles/speedProfile/@nor:change</v>
      </c>
      <c r="B3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0" s="23" t="s">
        <v>400</v>
      </c>
      <c r="E370" s="49" t="s">
        <v>401</v>
      </c>
      <c r="F370" s="7" t="s">
        <v>36</v>
      </c>
      <c r="G370" s="9" t="s">
        <v>41</v>
      </c>
      <c r="H370" s="9"/>
      <c r="I370" s="32"/>
      <c r="J370" s="8" t="s">
        <v>42</v>
      </c>
      <c r="K370" s="29"/>
      <c r="L370" s="29"/>
      <c r="M370" s="57"/>
      <c r="N37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70" s="7" t="str">
        <f>IF(Infra[[#This Row],[railml 2.4 existence]]=TRUE, INDEX(core[Constraints],MATCH(Infra[[#This Row],[Full path]],core[Full path],0)),
IF(Infra[[#This Row],[nor existence]]&lt;&gt;"",INDEX(nor[Constraints],MATCH(Infra[[#This Row],[nor existence]],nor[Full path],0)),""))</f>
        <v>optional</v>
      </c>
      <c r="Q3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70" s="9" t="str">
        <f>IF(ISBLANK(Infra[[#This Row],[Attribute]]),"",
IF(Infra[[#This Row],[railml 2.4 existence]]=TRUE, INDEX(core[Excel type],MATCH(Infra[[#This Row],[Full path]],core[Full path],0)),
IF(Infra[[#This Row],[nor existence]]&lt;&gt;"", INDEX(nor[Excel type],MATCH(Infra[[#This Row],[nor existence]],nor[Full path],0)),"")))</f>
        <v>[enum]</v>
      </c>
      <c r="S370" s="7" t="str">
        <f>IF(AND(NOT(ISBLANK(Infra[[#This Row],[Attribute]])),LEFT(Infra[[#This Row],[Value]],1)="[",OR(Infra[[#This Row],[railml 2.4 existence]]=TRUE,Infra[[#This Row],[nor existence]]=TRUE)),IF(Infra[[#This Row],[Value]]=Infra[[#This Row],[type]],"OK","Wrong type"),"")</f>
        <v/>
      </c>
      <c r="T370" s="7" t="str">
        <f>IF(ISBLANK(Infra[[#This Row],[Attribute]]),"",
IF(Infra[[#This Row],[railml 2.4 existence]]=TRUE, INDEX(core[Restriction],MATCH(Infra[[#This Row],[Full path]],core[Full path],0)),
IF(Infra[[#This Row],[nor existence]]&lt;&gt;"", INDEX(nor[Restriction],MATCH(Infra[[#This Row],[nor existence]],nor[Full path],0)),"")))</f>
        <v>"new", "modified", "removed"</v>
      </c>
      <c r="U3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1" spans="1:21" x14ac:dyDescent="0.25">
      <c r="A371"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infrastructure/speedProfiles/speedProfile/@nor:change</v>
      </c>
      <c r="B3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1" s="23" t="s">
        <v>400</v>
      </c>
      <c r="E371" s="49" t="s">
        <v>401</v>
      </c>
      <c r="F371" s="7" t="s">
        <v>36</v>
      </c>
      <c r="G371" s="9" t="s">
        <v>43</v>
      </c>
      <c r="H371" s="9"/>
      <c r="I371" s="32"/>
      <c r="J371" s="8" t="s">
        <v>44</v>
      </c>
      <c r="K371" s="29"/>
      <c r="L371" s="29"/>
      <c r="M371" s="57"/>
      <c r="N37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71" s="7" t="str">
        <f>IF(Infra[[#This Row],[railml 2.4 existence]]=TRUE, INDEX(core[Constraints],MATCH(Infra[[#This Row],[Full path]],core[Full path],0)),
IF(Infra[[#This Row],[nor existence]]&lt;&gt;"",INDEX(nor[Constraints],MATCH(Infra[[#This Row],[nor existence]],nor[Full path],0)),""))</f>
        <v>optional</v>
      </c>
      <c r="Q3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71" s="9" t="str">
        <f>IF(ISBLANK(Infra[[#This Row],[Attribute]]),"",
IF(Infra[[#This Row],[railml 2.4 existence]]=TRUE, INDEX(core[Excel type],MATCH(Infra[[#This Row],[Full path]],core[Full path],0)),
IF(Infra[[#This Row],[nor existence]]&lt;&gt;"", INDEX(nor[Excel type],MATCH(Infra[[#This Row],[nor existence]],nor[Full path],0)),"")))</f>
        <v>[enum]</v>
      </c>
      <c r="S371" s="7" t="str">
        <f>IF(AND(NOT(ISBLANK(Infra[[#This Row],[Attribute]])),LEFT(Infra[[#This Row],[Value]],1)="[",OR(Infra[[#This Row],[railml 2.4 existence]]=TRUE,Infra[[#This Row],[nor existence]]=TRUE)),IF(Infra[[#This Row],[Value]]=Infra[[#This Row],[type]],"OK","Wrong type"),"")</f>
        <v/>
      </c>
      <c r="T371" s="7" t="str">
        <f>IF(ISBLANK(Infra[[#This Row],[Attribute]]),"",
IF(Infra[[#This Row],[railml 2.4 existence]]=TRUE, INDEX(core[Restriction],MATCH(Infra[[#This Row],[Full path]],core[Full path],0)),
IF(Infra[[#This Row],[nor existence]]&lt;&gt;"", INDEX(nor[Restriction],MATCH(Infra[[#This Row],[nor existence]],nor[Full path],0)),"")))</f>
        <v>"new", "modified", "removed"</v>
      </c>
      <c r="U3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2" spans="1:21" x14ac:dyDescent="0.25">
      <c r="A372"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infrastructure/speedProfiles/speedProfile/@nor:ruleRef</v>
      </c>
      <c r="B3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2" s="23" t="s">
        <v>400</v>
      </c>
      <c r="E372" s="49" t="s">
        <v>401</v>
      </c>
      <c r="F372" s="7" t="s">
        <v>45</v>
      </c>
      <c r="G372" s="9" t="s">
        <v>46</v>
      </c>
      <c r="H372" s="9" t="s">
        <v>29</v>
      </c>
      <c r="I372" s="33"/>
      <c r="J372" s="8" t="s">
        <v>47</v>
      </c>
      <c r="K372" s="29"/>
      <c r="L372" s="29"/>
      <c r="M372" s="57"/>
      <c r="N37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372" s="7" t="str">
        <f>IF(Infra[[#This Row],[railml 2.4 existence]]=TRUE, INDEX(core[Constraints],MATCH(Infra[[#This Row],[Full path]],core[Full path],0)),
IF(Infra[[#This Row],[nor existence]]&lt;&gt;"",INDEX(nor[Constraints],MATCH(Infra[[#This Row],[nor existence]],nor[Full path],0)),""))</f>
        <v>optional</v>
      </c>
      <c r="Q3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72" s="9" t="str">
        <f>IF(ISBLANK(Infra[[#This Row],[Attribute]]),"",
IF(Infra[[#This Row],[railml 2.4 existence]]=TRUE, INDEX(core[Excel type],MATCH(Infra[[#This Row],[Full path]],core[Full path],0)),
IF(Infra[[#This Row],[nor existence]]&lt;&gt;"", INDEX(nor[Excel type],MATCH(Infra[[#This Row],[nor existence]],nor[Full path],0)),"")))</f>
        <v>[reference]</v>
      </c>
      <c r="S372" s="7" t="str">
        <f>IF(AND(NOT(ISBLANK(Infra[[#This Row],[Attribute]])),LEFT(Infra[[#This Row],[Value]],1)="[",OR(Infra[[#This Row],[railml 2.4 existence]]=TRUE,Infra[[#This Row],[nor existence]]=TRUE)),IF(Infra[[#This Row],[Value]]=Infra[[#This Row],[type]],"OK","Wrong type"),"")</f>
        <v/>
      </c>
      <c r="T372" s="7" t="str">
        <f>IF(ISBLANK(Infra[[#This Row],[Attribute]]),"",
IF(Infra[[#This Row],[railml 2.4 existence]]=TRUE, INDEX(core[Restriction],MATCH(Infra[[#This Row],[Full path]],core[Full path],0)),
IF(Infra[[#This Row],[nor existence]]&lt;&gt;"", INDEX(nor[Restriction],MATCH(Infra[[#This Row],[nor existence]],nor[Full path],0)),"")))</f>
        <v/>
      </c>
      <c r="U3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3" spans="1:21" ht="30" x14ac:dyDescent="0.25">
      <c r="A373" s="23" t="str">
        <f>IF(Infra[[#This Row],[Element hierarchy (XPATH)]]="/railml/","",Infra[[#This Row],[Element hierarchy (XPATH)]])&amp;IF(ISERROR(FIND(",",Infra[[#This Row],[Element]])),Infra[[#This Row],[Element]],"*")&amp;IF(OR(ISBLANK(Infra[[#This Row],[Attribute]]),Infra[[#This Row],[Attribute]]="See top of document"),"","/@"&amp;Infra[[#This Row],[Attribute]])</f>
        <v>infrastructure/speedProfiles/speedProfile/@verbalConstraint</v>
      </c>
      <c r="B3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3" s="24" t="s">
        <v>400</v>
      </c>
      <c r="E373" s="17" t="s">
        <v>401</v>
      </c>
      <c r="F373" s="7" t="s">
        <v>411</v>
      </c>
      <c r="G373" s="9" t="s">
        <v>25</v>
      </c>
      <c r="H373" s="9" t="s">
        <v>29</v>
      </c>
      <c r="I373" s="35"/>
      <c r="J373" s="8" t="s">
        <v>412</v>
      </c>
      <c r="K373" s="7"/>
      <c r="L373" s="29"/>
      <c r="M373" s="29"/>
      <c r="N37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73" s="7" t="str">
        <f>IF(Infra[[#This Row],[railml 2.4 existence]]=TRUE, INDEX(core[Constraints],MATCH(Infra[[#This Row],[Full path]],core[Full path],0)),
IF(Infra[[#This Row],[nor existence]]&lt;&gt;"",INDEX(nor[Constraints],MATCH(Infra[[#This Row],[nor existence]],nor[Full path],0)),""))</f>
        <v>optional</v>
      </c>
      <c r="Q3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73" s="7" t="str">
        <f>IF(ISBLANK(Infra[[#This Row],[Attribute]]),"",
IF(Infra[[#This Row],[railml 2.4 existence]]=TRUE, INDEX(core[Excel type],MATCH(Infra[[#This Row],[Full path]],core[Full path],0)),
IF(Infra[[#This Row],[nor existence]]&lt;&gt;"", INDEX(nor[Excel type],MATCH(Infra[[#This Row],[nor existence]],nor[Full path],0)),"")))</f>
        <v>[string]</v>
      </c>
      <c r="S373" s="7" t="str">
        <f>IF(AND(NOT(ISBLANK(Infra[[#This Row],[Attribute]])),LEFT(Infra[[#This Row],[Value]],1)="[",OR(Infra[[#This Row],[railml 2.4 existence]]=TRUE,Infra[[#This Row],[nor existence]]=TRUE)),IF(Infra[[#This Row],[Value]]=Infra[[#This Row],[type]],"OK","Wrong type"),"")</f>
        <v>OK</v>
      </c>
      <c r="T373" s="7" t="str">
        <f>IF(ISBLANK(Infra[[#This Row],[Attribute]]),"",
IF(Infra[[#This Row],[railml 2.4 existence]]=TRUE, INDEX(core[Restriction],MATCH(Infra[[#This Row],[Full path]],core[Full path],0)),
IF(Infra[[#This Row],[nor existence]]&lt;&gt;"", INDEX(nor[Restriction],MATCH(Infra[[#This Row],[nor existence]],nor[Full path],0)),"")))</f>
        <v/>
      </c>
      <c r="U3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4" spans="1:21" x14ac:dyDescent="0.25">
      <c r="A374" s="23" t="str">
        <f>IF(Infra[[#This Row],[Element hierarchy (XPATH)]]="/railml/","",Infra[[#This Row],[Element hierarchy (XPATH)]])&amp;IF(ISERROR(FIND(",",Infra[[#This Row],[Element]])),Infra[[#This Row],[Element]],"*")&amp;IF(OR(ISBLANK(Infra[[#This Row],[Attribute]]),Infra[[#This Row],[Attribute]]="See top of document"),"","/@"&amp;Infra[[#This Row],[Attribute]])</f>
        <v>infrastructure/states/state</v>
      </c>
      <c r="B3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4" s="24" t="s">
        <v>413</v>
      </c>
      <c r="E374" s="17" t="s">
        <v>123</v>
      </c>
      <c r="F374" s="7"/>
      <c r="G374" s="9"/>
      <c r="H374" s="9" t="s">
        <v>23</v>
      </c>
      <c r="I374" s="35"/>
      <c r="J374" s="8" t="s">
        <v>74</v>
      </c>
      <c r="K374" s="7"/>
      <c r="L374" s="29"/>
      <c r="M374" s="29"/>
      <c r="N37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74" s="7" t="str">
        <f>IF(Infra[[#This Row],[railml 2.4 existence]]=TRUE, INDEX(core[Constraints],MATCH(Infra[[#This Row],[Full path]],core[Full path],0)),
IF(Infra[[#This Row],[nor existence]]&lt;&gt;"",INDEX(nor[Constraints],MATCH(Infra[[#This Row],[nor existence]],nor[Full path],0)),""))</f>
        <v>mandatory</v>
      </c>
      <c r="Q3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74" s="7" t="str">
        <f>IF(ISBLANK(Infra[[#This Row],[Attribute]]),"",
IF(Infra[[#This Row],[railml 2.4 existence]]=TRUE, INDEX(core[Excel type],MATCH(Infra[[#This Row],[Full path]],core[Full path],0)),
IF(Infra[[#This Row],[nor existence]]&lt;&gt;"", INDEX(nor[Excel type],MATCH(Infra[[#This Row],[nor existence]],nor[Full path],0)),"")))</f>
        <v/>
      </c>
      <c r="S374" s="7" t="str">
        <f>IF(AND(NOT(ISBLANK(Infra[[#This Row],[Attribute]])),LEFT(Infra[[#This Row],[Value]],1)="[",OR(Infra[[#This Row],[railml 2.4 existence]]=TRUE,Infra[[#This Row],[nor existence]]=TRUE)),IF(Infra[[#This Row],[Value]]=Infra[[#This Row],[type]],"OK","Wrong type"),"")</f>
        <v/>
      </c>
      <c r="T374" s="7" t="str">
        <f>IF(ISBLANK(Infra[[#This Row],[Attribute]]),"",
IF(Infra[[#This Row],[railml 2.4 existence]]=TRUE, INDEX(core[Restriction],MATCH(Infra[[#This Row],[Full path]],core[Full path],0)),
IF(Infra[[#This Row],[nor existence]]&lt;&gt;"", INDEX(nor[Restriction],MATCH(Infra[[#This Row],[nor existence]],nor[Full path],0)),"")))</f>
        <v/>
      </c>
      <c r="U3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5" spans="1:21" ht="45" x14ac:dyDescent="0.25">
      <c r="A375" s="23" t="str">
        <f>IF(Infra[[#This Row],[Element hierarchy (XPATH)]]="/railml/","",Infra[[#This Row],[Element hierarchy (XPATH)]])&amp;IF(ISERROR(FIND(",",Infra[[#This Row],[Element]])),Infra[[#This Row],[Element]],"*")&amp;IF(OR(ISBLANK(Infra[[#This Row],[Attribute]]),Infra[[#This Row],[Attribute]]="See top of document"),"","/@"&amp;Infra[[#This Row],[Attribute]])</f>
        <v>infrastructure/states/state/@disabled</v>
      </c>
      <c r="B3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5" s="23" t="s">
        <v>413</v>
      </c>
      <c r="E375" s="49" t="s">
        <v>123</v>
      </c>
      <c r="F375" s="7" t="s">
        <v>124</v>
      </c>
      <c r="G375" s="9" t="s">
        <v>125</v>
      </c>
      <c r="H375" s="9" t="s">
        <v>23</v>
      </c>
      <c r="I375" s="32"/>
      <c r="J375" s="8" t="s">
        <v>126</v>
      </c>
      <c r="K375" s="29"/>
      <c r="L375" s="29"/>
      <c r="M375" s="57"/>
      <c r="N3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75" s="7" t="str">
        <f>IF(Infra[[#This Row],[railml 2.4 existence]]=TRUE, INDEX(core[Constraints],MATCH(Infra[[#This Row],[Full path]],core[Full path],0)),
IF(Infra[[#This Row],[nor existence]]&lt;&gt;"",INDEX(nor[Constraints],MATCH(Infra[[#This Row],[nor existence]],nor[Full path],0)),""))</f>
        <v>mandatory</v>
      </c>
      <c r="Q3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75" s="7" t="str">
        <f>IF(ISBLANK(Infra[[#This Row],[Attribute]]),"",
IF(Infra[[#This Row],[railml 2.4 existence]]=TRUE, INDEX(core[Excel type],MATCH(Infra[[#This Row],[Full path]],core[Full path],0)),
IF(Infra[[#This Row],[nor existence]]&lt;&gt;"", INDEX(nor[Excel type],MATCH(Infra[[#This Row],[nor existence]],nor[Full path],0)),"")))</f>
        <v>[boolean]</v>
      </c>
      <c r="S375" s="9" t="str">
        <f>IF(AND(NOT(ISBLANK(Infra[[#This Row],[Attribute]])),LEFT(Infra[[#This Row],[Value]],1)="[",OR(Infra[[#This Row],[railml 2.4 existence]]=TRUE,Infra[[#This Row],[nor existence]]=TRUE)),IF(Infra[[#This Row],[Value]]=Infra[[#This Row],[type]],"OK","Wrong type"),"")</f>
        <v>OK</v>
      </c>
      <c r="T375" s="7" t="str">
        <f>IF(ISBLANK(Infra[[#This Row],[Attribute]]),"",
IF(Infra[[#This Row],[railml 2.4 existence]]=TRUE, INDEX(core[Restriction],MATCH(Infra[[#This Row],[Full path]],core[Full path],0)),
IF(Infra[[#This Row],[nor existence]]&lt;&gt;"", INDEX(nor[Restriction],MATCH(Infra[[#This Row],[nor existence]],nor[Full path],0)),"")))</f>
        <v/>
      </c>
      <c r="U3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6" spans="1:21" ht="30" x14ac:dyDescent="0.25">
      <c r="A376"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infrastructure/states/state/@nor:change</v>
      </c>
      <c r="B3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6" s="23" t="s">
        <v>413</v>
      </c>
      <c r="E376" s="49" t="s">
        <v>123</v>
      </c>
      <c r="F376" s="7" t="s">
        <v>36</v>
      </c>
      <c r="G376" s="9" t="s">
        <v>37</v>
      </c>
      <c r="H376" s="9" t="s">
        <v>29</v>
      </c>
      <c r="I376" s="32"/>
      <c r="J376" s="1" t="s">
        <v>38</v>
      </c>
      <c r="K376" s="29"/>
      <c r="L376" s="29"/>
      <c r="M376" s="57"/>
      <c r="N37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76" s="7" t="str">
        <f>IF(Infra[[#This Row],[railml 2.4 existence]]=TRUE, INDEX(core[Constraints],MATCH(Infra[[#This Row],[Full path]],core[Full path],0)),
IF(Infra[[#This Row],[nor existence]]&lt;&gt;"",INDEX(nor[Constraints],MATCH(Infra[[#This Row],[nor existence]],nor[Full path],0)),""))</f>
        <v>optional</v>
      </c>
      <c r="Q3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76" s="7" t="str">
        <f>IF(ISBLANK(Infra[[#This Row],[Attribute]]),"",
IF(Infra[[#This Row],[railml 2.4 existence]]=TRUE, INDEX(core[Excel type],MATCH(Infra[[#This Row],[Full path]],core[Full path],0)),
IF(Infra[[#This Row],[nor existence]]&lt;&gt;"", INDEX(nor[Excel type],MATCH(Infra[[#This Row],[nor existence]],nor[Full path],0)),"")))</f>
        <v>[enum]</v>
      </c>
      <c r="S376" s="9" t="str">
        <f>IF(AND(NOT(ISBLANK(Infra[[#This Row],[Attribute]])),LEFT(Infra[[#This Row],[Value]],1)="[",OR(Infra[[#This Row],[railml 2.4 existence]]=TRUE,Infra[[#This Row],[nor existence]]=TRUE)),IF(Infra[[#This Row],[Value]]=Infra[[#This Row],[type]],"OK","Wrong type"),"")</f>
        <v/>
      </c>
      <c r="T376" s="7" t="str">
        <f>IF(ISBLANK(Infra[[#This Row],[Attribute]]),"",
IF(Infra[[#This Row],[railml 2.4 existence]]=TRUE, INDEX(core[Restriction],MATCH(Infra[[#This Row],[Full path]],core[Full path],0)),
IF(Infra[[#This Row],[nor existence]]&lt;&gt;"", INDEX(nor[Restriction],MATCH(Infra[[#This Row],[nor existence]],nor[Full path],0)),"")))</f>
        <v>"new", "modified", "removed"</v>
      </c>
      <c r="U3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7" spans="1:21" ht="30" x14ac:dyDescent="0.25">
      <c r="A377"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infrastructure/states/state/@nor:change</v>
      </c>
      <c r="B3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7" s="23" t="s">
        <v>413</v>
      </c>
      <c r="E377" s="49" t="s">
        <v>123</v>
      </c>
      <c r="F377" s="7" t="s">
        <v>36</v>
      </c>
      <c r="G377" s="9" t="s">
        <v>39</v>
      </c>
      <c r="H377" s="9"/>
      <c r="I377" s="32"/>
      <c r="J377" s="1" t="s">
        <v>40</v>
      </c>
      <c r="K377" s="29"/>
      <c r="L377" s="29"/>
      <c r="M377" s="57"/>
      <c r="N37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77" s="7" t="str">
        <f>IF(Infra[[#This Row],[railml 2.4 existence]]=TRUE, INDEX(core[Constraints],MATCH(Infra[[#This Row],[Full path]],core[Full path],0)),
IF(Infra[[#This Row],[nor existence]]&lt;&gt;"",INDEX(nor[Constraints],MATCH(Infra[[#This Row],[nor existence]],nor[Full path],0)),""))</f>
        <v>optional</v>
      </c>
      <c r="Q3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77" s="7" t="str">
        <f>IF(ISBLANK(Infra[[#This Row],[Attribute]]),"",
IF(Infra[[#This Row],[railml 2.4 existence]]=TRUE, INDEX(core[Excel type],MATCH(Infra[[#This Row],[Full path]],core[Full path],0)),
IF(Infra[[#This Row],[nor existence]]&lt;&gt;"", INDEX(nor[Excel type],MATCH(Infra[[#This Row],[nor existence]],nor[Full path],0)),"")))</f>
        <v>[enum]</v>
      </c>
      <c r="S377" s="9" t="str">
        <f>IF(AND(NOT(ISBLANK(Infra[[#This Row],[Attribute]])),LEFT(Infra[[#This Row],[Value]],1)="[",OR(Infra[[#This Row],[railml 2.4 existence]]=TRUE,Infra[[#This Row],[nor existence]]=TRUE)),IF(Infra[[#This Row],[Value]]=Infra[[#This Row],[type]],"OK","Wrong type"),"")</f>
        <v/>
      </c>
      <c r="T377" s="7" t="str">
        <f>IF(ISBLANK(Infra[[#This Row],[Attribute]]),"",
IF(Infra[[#This Row],[railml 2.4 existence]]=TRUE, INDEX(core[Restriction],MATCH(Infra[[#This Row],[Full path]],core[Full path],0)),
IF(Infra[[#This Row],[nor existence]]&lt;&gt;"", INDEX(nor[Restriction],MATCH(Infra[[#This Row],[nor existence]],nor[Full path],0)),"")))</f>
        <v>"new", "modified", "removed"</v>
      </c>
      <c r="U3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8" spans="1:21" ht="30" x14ac:dyDescent="0.25">
      <c r="A378"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infrastructure/states/state/@nor:change</v>
      </c>
      <c r="B3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8" s="23" t="s">
        <v>413</v>
      </c>
      <c r="E378" s="49" t="s">
        <v>123</v>
      </c>
      <c r="F378" s="7" t="s">
        <v>36</v>
      </c>
      <c r="G378" s="9" t="s">
        <v>41</v>
      </c>
      <c r="H378" s="9"/>
      <c r="I378" s="32"/>
      <c r="J378" s="1" t="s">
        <v>42</v>
      </c>
      <c r="K378" s="29"/>
      <c r="L378" s="29"/>
      <c r="M378" s="57"/>
      <c r="N37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78" s="7" t="str">
        <f>IF(Infra[[#This Row],[railml 2.4 existence]]=TRUE, INDEX(core[Constraints],MATCH(Infra[[#This Row],[Full path]],core[Full path],0)),
IF(Infra[[#This Row],[nor existence]]&lt;&gt;"",INDEX(nor[Constraints],MATCH(Infra[[#This Row],[nor existence]],nor[Full path],0)),""))</f>
        <v>optional</v>
      </c>
      <c r="Q3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78" s="7" t="str">
        <f>IF(ISBLANK(Infra[[#This Row],[Attribute]]),"",
IF(Infra[[#This Row],[railml 2.4 existence]]=TRUE, INDEX(core[Excel type],MATCH(Infra[[#This Row],[Full path]],core[Full path],0)),
IF(Infra[[#This Row],[nor existence]]&lt;&gt;"", INDEX(nor[Excel type],MATCH(Infra[[#This Row],[nor existence]],nor[Full path],0)),"")))</f>
        <v>[enum]</v>
      </c>
      <c r="S378" s="9" t="str">
        <f>IF(AND(NOT(ISBLANK(Infra[[#This Row],[Attribute]])),LEFT(Infra[[#This Row],[Value]],1)="[",OR(Infra[[#This Row],[railml 2.4 existence]]=TRUE,Infra[[#This Row],[nor existence]]=TRUE)),IF(Infra[[#This Row],[Value]]=Infra[[#This Row],[type]],"OK","Wrong type"),"")</f>
        <v/>
      </c>
      <c r="T378" s="7" t="str">
        <f>IF(ISBLANK(Infra[[#This Row],[Attribute]]),"",
IF(Infra[[#This Row],[railml 2.4 existence]]=TRUE, INDEX(core[Restriction],MATCH(Infra[[#This Row],[Full path]],core[Full path],0)),
IF(Infra[[#This Row],[nor existence]]&lt;&gt;"", INDEX(nor[Restriction],MATCH(Infra[[#This Row],[nor existence]],nor[Full path],0)),"")))</f>
        <v>"new", "modified", "removed"</v>
      </c>
      <c r="U3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79" spans="1:21" x14ac:dyDescent="0.25">
      <c r="A379"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infrastructure/states/state/@nor:change</v>
      </c>
      <c r="B3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79" s="23" t="s">
        <v>413</v>
      </c>
      <c r="E379" s="49" t="s">
        <v>123</v>
      </c>
      <c r="F379" s="7" t="s">
        <v>36</v>
      </c>
      <c r="G379" s="9" t="s">
        <v>43</v>
      </c>
      <c r="H379" s="9"/>
      <c r="I379" s="32"/>
      <c r="J379" s="1" t="s">
        <v>44</v>
      </c>
      <c r="K379" s="29"/>
      <c r="L379" s="29"/>
      <c r="M379" s="57"/>
      <c r="N37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79" s="7" t="str">
        <f>IF(Infra[[#This Row],[railml 2.4 existence]]=TRUE, INDEX(core[Constraints],MATCH(Infra[[#This Row],[Full path]],core[Full path],0)),
IF(Infra[[#This Row],[nor existence]]&lt;&gt;"",INDEX(nor[Constraints],MATCH(Infra[[#This Row],[nor existence]],nor[Full path],0)),""))</f>
        <v>optional</v>
      </c>
      <c r="Q3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79" s="7" t="str">
        <f>IF(ISBLANK(Infra[[#This Row],[Attribute]]),"",
IF(Infra[[#This Row],[railml 2.4 existence]]=TRUE, INDEX(core[Excel type],MATCH(Infra[[#This Row],[Full path]],core[Full path],0)),
IF(Infra[[#This Row],[nor existence]]&lt;&gt;"", INDEX(nor[Excel type],MATCH(Infra[[#This Row],[nor existence]],nor[Full path],0)),"")))</f>
        <v>[enum]</v>
      </c>
      <c r="S379" s="9" t="str">
        <f>IF(AND(NOT(ISBLANK(Infra[[#This Row],[Attribute]])),LEFT(Infra[[#This Row],[Value]],1)="[",OR(Infra[[#This Row],[railml 2.4 existence]]=TRUE,Infra[[#This Row],[nor existence]]=TRUE)),IF(Infra[[#This Row],[Value]]=Infra[[#This Row],[type]],"OK","Wrong type"),"")</f>
        <v/>
      </c>
      <c r="T379" s="7" t="str">
        <f>IF(ISBLANK(Infra[[#This Row],[Attribute]]),"",
IF(Infra[[#This Row],[railml 2.4 existence]]=TRUE, INDEX(core[Restriction],MATCH(Infra[[#This Row],[Full path]],core[Full path],0)),
IF(Infra[[#This Row],[nor existence]]&lt;&gt;"", INDEX(nor[Restriction],MATCH(Infra[[#This Row],[nor existence]],nor[Full path],0)),"")))</f>
        <v>"new", "modified", "removed"</v>
      </c>
      <c r="U3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80" spans="1:21" x14ac:dyDescent="0.25">
      <c r="A380"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infrastructure/states/state/@nor:endDate</v>
      </c>
      <c r="B3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0" s="23" t="s">
        <v>413</v>
      </c>
      <c r="E380" s="49" t="s">
        <v>123</v>
      </c>
      <c r="F380" s="7" t="s">
        <v>127</v>
      </c>
      <c r="G380" s="9" t="s">
        <v>128</v>
      </c>
      <c r="H380" s="9" t="s">
        <v>29</v>
      </c>
      <c r="I380" s="32"/>
      <c r="J380" s="1" t="s">
        <v>129</v>
      </c>
      <c r="K380" s="29"/>
      <c r="L380" s="29"/>
      <c r="M380" s="57"/>
      <c r="N38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380" s="7" t="str">
        <f>IF(Infra[[#This Row],[railml 2.4 existence]]=TRUE, INDEX(core[Constraints],MATCH(Infra[[#This Row],[Full path]],core[Full path],0)),
IF(Infra[[#This Row],[nor existence]]&lt;&gt;"",INDEX(nor[Constraints],MATCH(Infra[[#This Row],[nor existence]],nor[Full path],0)),""))</f>
        <v>optional</v>
      </c>
      <c r="Q3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80" s="7" t="str">
        <f>IF(ISBLANK(Infra[[#This Row],[Attribute]]),"",
IF(Infra[[#This Row],[railml 2.4 existence]]=TRUE, INDEX(core[Excel type],MATCH(Infra[[#This Row],[Full path]],core[Full path],0)),
IF(Infra[[#This Row],[nor existence]]&lt;&gt;"", INDEX(nor[Excel type],MATCH(Infra[[#This Row],[nor existence]],nor[Full path],0)),"")))</f>
        <v>[date]</v>
      </c>
      <c r="S380" s="9" t="str">
        <f>IF(AND(NOT(ISBLANK(Infra[[#This Row],[Attribute]])),LEFT(Infra[[#This Row],[Value]],1)="[",OR(Infra[[#This Row],[railml 2.4 existence]]=TRUE,Infra[[#This Row],[nor existence]]=TRUE)),IF(Infra[[#This Row],[Value]]=Infra[[#This Row],[type]],"OK","Wrong type"),"")</f>
        <v/>
      </c>
      <c r="T380" s="7" t="str">
        <f>IF(ISBLANK(Infra[[#This Row],[Attribute]]),"",
IF(Infra[[#This Row],[railml 2.4 existence]]=TRUE, INDEX(core[Restriction],MATCH(Infra[[#This Row],[Full path]],core[Full path],0)),
IF(Infra[[#This Row],[nor existence]]&lt;&gt;"", INDEX(nor[Restriction],MATCH(Infra[[#This Row],[nor existence]],nor[Full path],0)),"")))</f>
        <v/>
      </c>
      <c r="U3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81" spans="1:21" x14ac:dyDescent="0.25">
      <c r="A381"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infrastructure/states/state/@nor:projectRef</v>
      </c>
      <c r="B3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1" s="23" t="s">
        <v>413</v>
      </c>
      <c r="E381" s="49" t="s">
        <v>123</v>
      </c>
      <c r="F381" s="7" t="s">
        <v>130</v>
      </c>
      <c r="G381" s="9" t="s">
        <v>46</v>
      </c>
      <c r="H381" s="9" t="s">
        <v>29</v>
      </c>
      <c r="I381" s="32"/>
      <c r="J381" s="1" t="s">
        <v>131</v>
      </c>
      <c r="K381" s="29"/>
      <c r="L381" s="29"/>
      <c r="M381" s="57"/>
      <c r="N38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381" s="7" t="str">
        <f>IF(Infra[[#This Row],[railml 2.4 existence]]=TRUE, INDEX(core[Constraints],MATCH(Infra[[#This Row],[Full path]],core[Full path],0)),
IF(Infra[[#This Row],[nor existence]]&lt;&gt;"",INDEX(nor[Constraints],MATCH(Infra[[#This Row],[nor existence]],nor[Full path],0)),""))</f>
        <v>optional</v>
      </c>
      <c r="Q3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81" s="7" t="str">
        <f>IF(ISBLANK(Infra[[#This Row],[Attribute]]),"",
IF(Infra[[#This Row],[railml 2.4 existence]]=TRUE, INDEX(core[Excel type],MATCH(Infra[[#This Row],[Full path]],core[Full path],0)),
IF(Infra[[#This Row],[nor existence]]&lt;&gt;"", INDEX(nor[Excel type],MATCH(Infra[[#This Row],[nor existence]],nor[Full path],0)),"")))</f>
        <v>[reference]</v>
      </c>
      <c r="S381" s="9" t="str">
        <f>IF(AND(NOT(ISBLANK(Infra[[#This Row],[Attribute]])),LEFT(Infra[[#This Row],[Value]],1)="[",OR(Infra[[#This Row],[railml 2.4 existence]]=TRUE,Infra[[#This Row],[nor existence]]=TRUE)),IF(Infra[[#This Row],[Value]]=Infra[[#This Row],[type]],"OK","Wrong type"),"")</f>
        <v/>
      </c>
      <c r="T381" s="7" t="str">
        <f>IF(ISBLANK(Infra[[#This Row],[Attribute]]),"",
IF(Infra[[#This Row],[railml 2.4 existence]]=TRUE, INDEX(core[Restriction],MATCH(Infra[[#This Row],[Full path]],core[Full path],0)),
IF(Infra[[#This Row],[nor existence]]&lt;&gt;"", INDEX(nor[Restriction],MATCH(Infra[[#This Row],[nor existence]],nor[Full path],0)),"")))</f>
        <v/>
      </c>
      <c r="U3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82" spans="1:21" x14ac:dyDescent="0.25">
      <c r="A382"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infrastructure/states/state/@nor:ruleRef</v>
      </c>
      <c r="B3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2" s="23" t="s">
        <v>413</v>
      </c>
      <c r="E382" s="49" t="s">
        <v>123</v>
      </c>
      <c r="F382" s="7" t="s">
        <v>45</v>
      </c>
      <c r="G382" s="9" t="s">
        <v>46</v>
      </c>
      <c r="H382" s="9" t="s">
        <v>29</v>
      </c>
      <c r="I382" s="33"/>
      <c r="J382" s="8" t="s">
        <v>47</v>
      </c>
      <c r="K382" s="29"/>
      <c r="L382" s="29"/>
      <c r="M382" s="57"/>
      <c r="N38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382" s="7" t="str">
        <f>IF(Infra[[#This Row],[railml 2.4 existence]]=TRUE, INDEX(core[Constraints],MATCH(Infra[[#This Row],[Full path]],core[Full path],0)),
IF(Infra[[#This Row],[nor existence]]&lt;&gt;"",INDEX(nor[Constraints],MATCH(Infra[[#This Row],[nor existence]],nor[Full path],0)),""))</f>
        <v>optional</v>
      </c>
      <c r="Q3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82" s="7" t="str">
        <f>IF(ISBLANK(Infra[[#This Row],[Attribute]]),"",
IF(Infra[[#This Row],[railml 2.4 existence]]=TRUE, INDEX(core[Excel type],MATCH(Infra[[#This Row],[Full path]],core[Full path],0)),
IF(Infra[[#This Row],[nor existence]]&lt;&gt;"", INDEX(nor[Excel type],MATCH(Infra[[#This Row],[nor existence]],nor[Full path],0)),"")))</f>
        <v>[reference]</v>
      </c>
      <c r="S382" s="9" t="str">
        <f>IF(AND(NOT(ISBLANK(Infra[[#This Row],[Attribute]])),LEFT(Infra[[#This Row],[Value]],1)="[",OR(Infra[[#This Row],[railml 2.4 existence]]=TRUE,Infra[[#This Row],[nor existence]]=TRUE)),IF(Infra[[#This Row],[Value]]=Infra[[#This Row],[type]],"OK","Wrong type"),"")</f>
        <v/>
      </c>
      <c r="T382" s="7" t="str">
        <f>IF(ISBLANK(Infra[[#This Row],[Attribute]]),"",
IF(Infra[[#This Row],[railml 2.4 existence]]=TRUE, INDEX(core[Restriction],MATCH(Infra[[#This Row],[Full path]],core[Full path],0)),
IF(Infra[[#This Row],[nor existence]]&lt;&gt;"", INDEX(nor[Restriction],MATCH(Infra[[#This Row],[nor existence]],nor[Full path],0)),"")))</f>
        <v/>
      </c>
      <c r="U3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83" spans="1:21" x14ac:dyDescent="0.25">
      <c r="A383" s="23" t="str">
        <f>IF(Infra[[#This Row],[Element hierarchy (XPATH)]]="/railml/","",Infra[[#This Row],[Element hierarchy (XPATH)]])&amp;IF(ISERROR(FIND(",",Infra[[#This Row],[Element]])),Infra[[#This Row],[Element]],"*")&amp;IF(OR(ISBLANK(Infra[[#This Row],[Attribute]]),Infra[[#This Row],[Attribute]]="See top of document"),"","/@"&amp;Infra[[#This Row],[Attribute]])</f>
        <v>infrastructure/states/state/@nor:startDate</v>
      </c>
      <c r="B3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3" s="23" t="s">
        <v>413</v>
      </c>
      <c r="E383" s="49" t="s">
        <v>123</v>
      </c>
      <c r="F383" s="7" t="s">
        <v>132</v>
      </c>
      <c r="G383" s="9" t="s">
        <v>128</v>
      </c>
      <c r="H383" s="9" t="s">
        <v>29</v>
      </c>
      <c r="I383" s="32"/>
      <c r="J383" s="1" t="s">
        <v>129</v>
      </c>
      <c r="K383" s="29"/>
      <c r="L383" s="29"/>
      <c r="M383" s="57"/>
      <c r="N38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383" s="7" t="str">
        <f>IF(Infra[[#This Row],[railml 2.4 existence]]=TRUE, INDEX(core[Constraints],MATCH(Infra[[#This Row],[Full path]],core[Full path],0)),
IF(Infra[[#This Row],[nor existence]]&lt;&gt;"",INDEX(nor[Constraints],MATCH(Infra[[#This Row],[nor existence]],nor[Full path],0)),""))</f>
        <v>optional</v>
      </c>
      <c r="Q3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83" s="7" t="str">
        <f>IF(ISBLANK(Infra[[#This Row],[Attribute]]),"",
IF(Infra[[#This Row],[railml 2.4 existence]]=TRUE, INDEX(core[Excel type],MATCH(Infra[[#This Row],[Full path]],core[Full path],0)),
IF(Infra[[#This Row],[nor existence]]&lt;&gt;"", INDEX(nor[Excel type],MATCH(Infra[[#This Row],[nor existence]],nor[Full path],0)),"")))</f>
        <v>[date]</v>
      </c>
      <c r="S383" s="9" t="str">
        <f>IF(AND(NOT(ISBLANK(Infra[[#This Row],[Attribute]])),LEFT(Infra[[#This Row],[Value]],1)="[",OR(Infra[[#This Row],[railml 2.4 existence]]=TRUE,Infra[[#This Row],[nor existence]]=TRUE)),IF(Infra[[#This Row],[Value]]=Infra[[#This Row],[type]],"OK","Wrong type"),"")</f>
        <v/>
      </c>
      <c r="T383" s="7" t="str">
        <f>IF(ISBLANK(Infra[[#This Row],[Attribute]]),"",
IF(Infra[[#This Row],[railml 2.4 existence]]=TRUE, INDEX(core[Restriction],MATCH(Infra[[#This Row],[Full path]],core[Full path],0)),
IF(Infra[[#This Row],[nor existence]]&lt;&gt;"", INDEX(nor[Restriction],MATCH(Infra[[#This Row],[nor existence]],nor[Full path],0)),"")))</f>
        <v/>
      </c>
      <c r="U3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84" spans="1:21" x14ac:dyDescent="0.25">
      <c r="A384" s="23" t="str">
        <f>IF(Infra[[#This Row],[Element hierarchy (XPATH)]]="/railml/","",Infra[[#This Row],[Element hierarchy (XPATH)]])&amp;IF(ISERROR(FIND(",",Infra[[#This Row],[Element]])),Infra[[#This Row],[Element]],"*")&amp;IF(OR(ISBLANK(Infra[[#This Row],[Attribute]]),Infra[[#This Row],[Attribute]]="See top of document"),"","/@"&amp;Infra[[#This Row],[Attribute]])</f>
        <v>infrastructure/states/state/@operatingPeriodRef</v>
      </c>
      <c r="B3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4" s="23" t="s">
        <v>413</v>
      </c>
      <c r="E384" s="49" t="s">
        <v>123</v>
      </c>
      <c r="F384" s="7" t="s">
        <v>133</v>
      </c>
      <c r="G384" s="9" t="s">
        <v>46</v>
      </c>
      <c r="H384" s="9" t="s">
        <v>29</v>
      </c>
      <c r="I384" s="32"/>
      <c r="J384" s="1" t="s">
        <v>134</v>
      </c>
      <c r="K384" s="29"/>
      <c r="L384" s="29"/>
      <c r="M384" s="57"/>
      <c r="N38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84" s="7" t="str">
        <f>IF(Infra[[#This Row],[railml 2.4 existence]]=TRUE, INDEX(core[Constraints],MATCH(Infra[[#This Row],[Full path]],core[Full path],0)),
IF(Infra[[#This Row],[nor existence]]&lt;&gt;"",INDEX(nor[Constraints],MATCH(Infra[[#This Row],[nor existence]],nor[Full path],0)),""))</f>
        <v>optional</v>
      </c>
      <c r="Q3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84" s="7" t="str">
        <f>IF(ISBLANK(Infra[[#This Row],[Attribute]]),"",
IF(Infra[[#This Row],[railml 2.4 existence]]=TRUE, INDEX(core[Excel type],MATCH(Infra[[#This Row],[Full path]],core[Full path],0)),
IF(Infra[[#This Row],[nor existence]]&lt;&gt;"", INDEX(nor[Excel type],MATCH(Infra[[#This Row],[nor existence]],nor[Full path],0)),"")))</f>
        <v>[reference]</v>
      </c>
      <c r="S384" s="9" t="str">
        <f>IF(AND(NOT(ISBLANK(Infra[[#This Row],[Attribute]])),LEFT(Infra[[#This Row],[Value]],1)="[",OR(Infra[[#This Row],[railml 2.4 existence]]=TRUE,Infra[[#This Row],[nor existence]]=TRUE)),IF(Infra[[#This Row],[Value]]=Infra[[#This Row],[type]],"OK","Wrong type"),"")</f>
        <v>OK</v>
      </c>
      <c r="T384" s="7" t="str">
        <f>IF(ISBLANK(Infra[[#This Row],[Attribute]]),"",
IF(Infra[[#This Row],[railml 2.4 existence]]=TRUE, INDEX(core[Restriction],MATCH(Infra[[#This Row],[Full path]],core[Full path],0)),
IF(Infra[[#This Row],[nor existence]]&lt;&gt;"", INDEX(nor[Restriction],MATCH(Infra[[#This Row],[nor existence]],nor[Full path],0)),"")))</f>
        <v/>
      </c>
      <c r="U3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85" spans="1:21" x14ac:dyDescent="0.25">
      <c r="A385" s="23" t="str">
        <f>IF(Infra[[#This Row],[Element hierarchy (XPATH)]]="/railml/","",Infra[[#This Row],[Element hierarchy (XPATH)]])&amp;IF(ISERROR(FIND(",",Infra[[#This Row],[Element]])),Infra[[#This Row],[Element]],"*")&amp;IF(OR(ISBLANK(Infra[[#This Row],[Attribute]]),Infra[[#This Row],[Attribute]]="See top of document"),"","/@"&amp;Infra[[#This Row],[Attribute]])</f>
        <v>infrastructure/states/state/@status</v>
      </c>
      <c r="B3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5" s="23" t="s">
        <v>413</v>
      </c>
      <c r="E385" s="49" t="s">
        <v>123</v>
      </c>
      <c r="F385" s="7" t="s">
        <v>135</v>
      </c>
      <c r="G385" s="9" t="s">
        <v>37</v>
      </c>
      <c r="H385" s="9" t="s">
        <v>29</v>
      </c>
      <c r="I385" s="32"/>
      <c r="K385" s="29"/>
      <c r="L385" s="29"/>
      <c r="M385" s="57"/>
      <c r="N38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85" s="7" t="str">
        <f>IF(Infra[[#This Row],[railml 2.4 existence]]=TRUE, INDEX(core[Constraints],MATCH(Infra[[#This Row],[Full path]],core[Full path],0)),
IF(Infra[[#This Row],[nor existence]]&lt;&gt;"",INDEX(nor[Constraints],MATCH(Infra[[#This Row],[nor existence]],nor[Full path],0)),""))</f>
        <v>optional</v>
      </c>
      <c r="Q3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85" s="7" t="str">
        <f>IF(ISBLANK(Infra[[#This Row],[Attribute]]),"",
IF(Infra[[#This Row],[railml 2.4 existence]]=TRUE, INDEX(core[Excel type],MATCH(Infra[[#This Row],[Full path]],core[Full path],0)),
IF(Infra[[#This Row],[nor existence]]&lt;&gt;"", INDEX(nor[Excel type],MATCH(Infra[[#This Row],[nor existence]],nor[Full path],0)),"")))</f>
        <v>[enum]</v>
      </c>
      <c r="S385" s="9" t="str">
        <f>IF(AND(NOT(ISBLANK(Infra[[#This Row],[Attribute]])),LEFT(Infra[[#This Row],[Value]],1)="[",OR(Infra[[#This Row],[railml 2.4 existence]]=TRUE,Infra[[#This Row],[nor existence]]=TRUE)),IF(Infra[[#This Row],[Value]]=Infra[[#This Row],[type]],"OK","Wrong type"),"")</f>
        <v>OK</v>
      </c>
      <c r="T38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86" spans="1:21" x14ac:dyDescent="0.25">
      <c r="A386" s="23" t="str">
        <f>IF(Infra[[#This Row],[Element hierarchy (XPATH)]]="/railml/","",Infra[[#This Row],[Element hierarchy (XPATH)]])&amp;IF(ISERROR(FIND(",",Infra[[#This Row],[Element]])),Infra[[#This Row],[Element]],"*")&amp;IF(OR(ISBLANK(Infra[[#This Row],[Attribute]]),Infra[[#This Row],[Attribute]]="See top of document"),"","/@"&amp;Infra[[#This Row],[Attribute]])</f>
        <v>infrastructure/states/state/@status</v>
      </c>
      <c r="B3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6" s="23" t="s">
        <v>413</v>
      </c>
      <c r="E386" s="49" t="s">
        <v>123</v>
      </c>
      <c r="F386" s="7" t="s">
        <v>135</v>
      </c>
      <c r="G386" s="9" t="s">
        <v>136</v>
      </c>
      <c r="H386" s="9"/>
      <c r="I386" s="32"/>
      <c r="K386" s="29"/>
      <c r="L386" s="29"/>
      <c r="M386" s="57"/>
      <c r="N38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86" s="7" t="str">
        <f>IF(Infra[[#This Row],[railml 2.4 existence]]=TRUE, INDEX(core[Constraints],MATCH(Infra[[#This Row],[Full path]],core[Full path],0)),
IF(Infra[[#This Row],[nor existence]]&lt;&gt;"",INDEX(nor[Constraints],MATCH(Infra[[#This Row],[nor existence]],nor[Full path],0)),""))</f>
        <v>optional</v>
      </c>
      <c r="Q3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86" s="7" t="str">
        <f>IF(ISBLANK(Infra[[#This Row],[Attribute]]),"",
IF(Infra[[#This Row],[railml 2.4 existence]]=TRUE, INDEX(core[Excel type],MATCH(Infra[[#This Row],[Full path]],core[Full path],0)),
IF(Infra[[#This Row],[nor existence]]&lt;&gt;"", INDEX(nor[Excel type],MATCH(Infra[[#This Row],[nor existence]],nor[Full path],0)),"")))</f>
        <v>[enum]</v>
      </c>
      <c r="S386" s="9" t="str">
        <f>IF(AND(NOT(ISBLANK(Infra[[#This Row],[Attribute]])),LEFT(Infra[[#This Row],[Value]],1)="[",OR(Infra[[#This Row],[railml 2.4 existence]]=TRUE,Infra[[#This Row],[nor existence]]=TRUE)),IF(Infra[[#This Row],[Value]]=Infra[[#This Row],[type]],"OK","Wrong type"),"")</f>
        <v/>
      </c>
      <c r="T38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87" spans="1:21" ht="105" x14ac:dyDescent="0.25">
      <c r="A387" s="23" t="str">
        <f>IF(Infra[[#This Row],[Element hierarchy (XPATH)]]="/railml/","",Infra[[#This Row],[Element hierarchy (XPATH)]])&amp;IF(ISERROR(FIND(",",Infra[[#This Row],[Element]])),Infra[[#This Row],[Element]],"*")&amp;IF(OR(ISBLANK(Infra[[#This Row],[Attribute]]),Infra[[#This Row],[Attribute]]="See top of document"),"","/@"&amp;Infra[[#This Row],[Attribute]])</f>
        <v>infrastructure/states/state/@status</v>
      </c>
      <c r="B3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7" s="23" t="s">
        <v>413</v>
      </c>
      <c r="E387" s="49" t="s">
        <v>123</v>
      </c>
      <c r="F387" s="7" t="s">
        <v>135</v>
      </c>
      <c r="G387" s="9" t="s">
        <v>137</v>
      </c>
      <c r="H387" s="9"/>
      <c r="I387" s="32"/>
      <c r="J387" s="1" t="s">
        <v>138</v>
      </c>
      <c r="K387" s="29"/>
      <c r="L387" s="29"/>
      <c r="M387" s="57"/>
      <c r="N38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87" s="7" t="str">
        <f>IF(Infra[[#This Row],[railml 2.4 existence]]=TRUE, INDEX(core[Constraints],MATCH(Infra[[#This Row],[Full path]],core[Full path],0)),
IF(Infra[[#This Row],[nor existence]]&lt;&gt;"",INDEX(nor[Constraints],MATCH(Infra[[#This Row],[nor existence]],nor[Full path],0)),""))</f>
        <v>optional</v>
      </c>
      <c r="Q3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87" s="7" t="str">
        <f>IF(ISBLANK(Infra[[#This Row],[Attribute]]),"",
IF(Infra[[#This Row],[railml 2.4 existence]]=TRUE, INDEX(core[Excel type],MATCH(Infra[[#This Row],[Full path]],core[Full path],0)),
IF(Infra[[#This Row],[nor existence]]&lt;&gt;"", INDEX(nor[Excel type],MATCH(Infra[[#This Row],[nor existence]],nor[Full path],0)),"")))</f>
        <v>[enum]</v>
      </c>
      <c r="S387" s="9" t="str">
        <f>IF(AND(NOT(ISBLANK(Infra[[#This Row],[Attribute]])),LEFT(Infra[[#This Row],[Value]],1)="[",OR(Infra[[#This Row],[railml 2.4 existence]]=TRUE,Infra[[#This Row],[nor existence]]=TRUE)),IF(Infra[[#This Row],[Value]]=Infra[[#This Row],[type]],"OK","Wrong type"),"")</f>
        <v/>
      </c>
      <c r="T38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88" spans="1:21" ht="30" x14ac:dyDescent="0.25">
      <c r="A388" s="23" t="str">
        <f>IF(Infra[[#This Row],[Element hierarchy (XPATH)]]="/railml/","",Infra[[#This Row],[Element hierarchy (XPATH)]])&amp;IF(ISERROR(FIND(",",Infra[[#This Row],[Element]])),Infra[[#This Row],[Element]],"*")&amp;IF(OR(ISBLANK(Infra[[#This Row],[Attribute]]),Infra[[#This Row],[Attribute]]="See top of document"),"","/@"&amp;Infra[[#This Row],[Attribute]])</f>
        <v>infrastructure/states/state/@status</v>
      </c>
      <c r="B3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8" s="23" t="s">
        <v>413</v>
      </c>
      <c r="E388" s="49" t="s">
        <v>123</v>
      </c>
      <c r="F388" s="7" t="s">
        <v>135</v>
      </c>
      <c r="G388" s="9" t="s">
        <v>139</v>
      </c>
      <c r="H388" s="9"/>
      <c r="I388" s="32"/>
      <c r="J388" s="1" t="s">
        <v>140</v>
      </c>
      <c r="K388" s="29"/>
      <c r="L388" s="29"/>
      <c r="M388" s="57"/>
      <c r="N38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88" s="7" t="str">
        <f>IF(Infra[[#This Row],[railml 2.4 existence]]=TRUE, INDEX(core[Constraints],MATCH(Infra[[#This Row],[Full path]],core[Full path],0)),
IF(Infra[[#This Row],[nor existence]]&lt;&gt;"",INDEX(nor[Constraints],MATCH(Infra[[#This Row],[nor existence]],nor[Full path],0)),""))</f>
        <v>optional</v>
      </c>
      <c r="Q3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88" s="7" t="str">
        <f>IF(ISBLANK(Infra[[#This Row],[Attribute]]),"",
IF(Infra[[#This Row],[railml 2.4 existence]]=TRUE, INDEX(core[Excel type],MATCH(Infra[[#This Row],[Full path]],core[Full path],0)),
IF(Infra[[#This Row],[nor existence]]&lt;&gt;"", INDEX(nor[Excel type],MATCH(Infra[[#This Row],[nor existence]],nor[Full path],0)),"")))</f>
        <v>[enum]</v>
      </c>
      <c r="S388" s="9" t="str">
        <f>IF(AND(NOT(ISBLANK(Infra[[#This Row],[Attribute]])),LEFT(Infra[[#This Row],[Value]],1)="[",OR(Infra[[#This Row],[railml 2.4 existence]]=TRUE,Infra[[#This Row],[nor existence]]=TRUE)),IF(Infra[[#This Row],[Value]]=Infra[[#This Row],[type]],"OK","Wrong type"),"")</f>
        <v/>
      </c>
      <c r="T38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89" spans="1:21" ht="75" x14ac:dyDescent="0.25">
      <c r="A389" s="23" t="str">
        <f>IF(Infra[[#This Row],[Element hierarchy (XPATH)]]="/railml/","",Infra[[#This Row],[Element hierarchy (XPATH)]])&amp;IF(ISERROR(FIND(",",Infra[[#This Row],[Element]])),Infra[[#This Row],[Element]],"*")&amp;IF(OR(ISBLANK(Infra[[#This Row],[Attribute]]),Infra[[#This Row],[Attribute]]="See top of document"),"","/@"&amp;Infra[[#This Row],[Attribute]])</f>
        <v>infrastructure/states/state/@status</v>
      </c>
      <c r="B3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89" s="23" t="s">
        <v>413</v>
      </c>
      <c r="E389" s="49" t="s">
        <v>123</v>
      </c>
      <c r="F389" s="7" t="s">
        <v>135</v>
      </c>
      <c r="G389" s="9" t="s">
        <v>124</v>
      </c>
      <c r="H389" s="9"/>
      <c r="I389" s="32"/>
      <c r="J389" s="1" t="s">
        <v>141</v>
      </c>
      <c r="K389" s="29"/>
      <c r="L389" s="29"/>
      <c r="M389" s="57"/>
      <c r="N38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89" s="7" t="str">
        <f>IF(Infra[[#This Row],[railml 2.4 existence]]=TRUE, INDEX(core[Constraints],MATCH(Infra[[#This Row],[Full path]],core[Full path],0)),
IF(Infra[[#This Row],[nor existence]]&lt;&gt;"",INDEX(nor[Constraints],MATCH(Infra[[#This Row],[nor existence]],nor[Full path],0)),""))</f>
        <v>optional</v>
      </c>
      <c r="Q3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89" s="7" t="str">
        <f>IF(ISBLANK(Infra[[#This Row],[Attribute]]),"",
IF(Infra[[#This Row],[railml 2.4 existence]]=TRUE, INDEX(core[Excel type],MATCH(Infra[[#This Row],[Full path]],core[Full path],0)),
IF(Infra[[#This Row],[nor existence]]&lt;&gt;"", INDEX(nor[Excel type],MATCH(Infra[[#This Row],[nor existence]],nor[Full path],0)),"")))</f>
        <v>[enum]</v>
      </c>
      <c r="S389" s="9" t="str">
        <f>IF(AND(NOT(ISBLANK(Infra[[#This Row],[Attribute]])),LEFT(Infra[[#This Row],[Value]],1)="[",OR(Infra[[#This Row],[railml 2.4 existence]]=TRUE,Infra[[#This Row],[nor existence]]=TRUE)),IF(Infra[[#This Row],[Value]]=Infra[[#This Row],[type]],"OK","Wrong type"),"")</f>
        <v/>
      </c>
      <c r="T38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90" spans="1:21" ht="60" x14ac:dyDescent="0.25">
      <c r="A390" s="23" t="str">
        <f>IF(Infra[[#This Row],[Element hierarchy (XPATH)]]="/railml/","",Infra[[#This Row],[Element hierarchy (XPATH)]])&amp;IF(ISERROR(FIND(",",Infra[[#This Row],[Element]])),Infra[[#This Row],[Element]],"*")&amp;IF(OR(ISBLANK(Infra[[#This Row],[Attribute]]),Infra[[#This Row],[Attribute]]="See top of document"),"","/@"&amp;Infra[[#This Row],[Attribute]])</f>
        <v>infrastructure/states/state/@status</v>
      </c>
      <c r="B3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0" s="23" t="s">
        <v>413</v>
      </c>
      <c r="E390" s="49" t="s">
        <v>123</v>
      </c>
      <c r="F390" s="7" t="s">
        <v>135</v>
      </c>
      <c r="G390" s="9" t="s">
        <v>142</v>
      </c>
      <c r="H390" s="9"/>
      <c r="I390" s="32"/>
      <c r="J390" s="1" t="s">
        <v>143</v>
      </c>
      <c r="K390" s="29"/>
      <c r="L390" s="29"/>
      <c r="M390" s="57"/>
      <c r="N39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0" s="7" t="str">
        <f>IF(Infra[[#This Row],[railml 2.4 existence]]=TRUE, INDEX(core[Constraints],MATCH(Infra[[#This Row],[Full path]],core[Full path],0)),
IF(Infra[[#This Row],[nor existence]]&lt;&gt;"",INDEX(nor[Constraints],MATCH(Infra[[#This Row],[nor existence]],nor[Full path],0)),""))</f>
        <v>optional</v>
      </c>
      <c r="Q3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90" s="7" t="str">
        <f>IF(ISBLANK(Infra[[#This Row],[Attribute]]),"",
IF(Infra[[#This Row],[railml 2.4 existence]]=TRUE, INDEX(core[Excel type],MATCH(Infra[[#This Row],[Full path]],core[Full path],0)),
IF(Infra[[#This Row],[nor existence]]&lt;&gt;"", INDEX(nor[Excel type],MATCH(Infra[[#This Row],[nor existence]],nor[Full path],0)),"")))</f>
        <v>[enum]</v>
      </c>
      <c r="S390" s="9" t="str">
        <f>IF(AND(NOT(ISBLANK(Infra[[#This Row],[Attribute]])),LEFT(Infra[[#This Row],[Value]],1)="[",OR(Infra[[#This Row],[railml 2.4 existence]]=TRUE,Infra[[#This Row],[nor existence]]=TRUE)),IF(Infra[[#This Row],[Value]]=Infra[[#This Row],[type]],"OK","Wrong type"),"")</f>
        <v/>
      </c>
      <c r="T39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91" spans="1:21" x14ac:dyDescent="0.25">
      <c r="A391" s="23" t="str">
        <f>IF(Infra[[#This Row],[Element hierarchy (XPATH)]]="/railml/","",Infra[[#This Row],[Element hierarchy (XPATH)]])&amp;IF(ISERROR(FIND(",",Infra[[#This Row],[Element]])),Infra[[#This Row],[Element]],"*")&amp;IF(OR(ISBLANK(Infra[[#This Row],[Attribute]]),Infra[[#This Row],[Attribute]]="See top of document"),"","/@"&amp;Infra[[#This Row],[Attribute]])</f>
        <v>infrastructure/states/state/@status</v>
      </c>
      <c r="B3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1" s="23" t="s">
        <v>413</v>
      </c>
      <c r="E391" s="49" t="s">
        <v>123</v>
      </c>
      <c r="F391" s="7" t="s">
        <v>135</v>
      </c>
      <c r="G391" s="9" t="s">
        <v>144</v>
      </c>
      <c r="H391" s="9"/>
      <c r="I391" s="32"/>
      <c r="K391" s="29"/>
      <c r="L391" s="29"/>
      <c r="M391" s="57"/>
      <c r="N39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1" s="7" t="str">
        <f>IF(Infra[[#This Row],[railml 2.4 existence]]=TRUE, INDEX(core[Constraints],MATCH(Infra[[#This Row],[Full path]],core[Full path],0)),
IF(Infra[[#This Row],[nor existence]]&lt;&gt;"",INDEX(nor[Constraints],MATCH(Infra[[#This Row],[nor existence]],nor[Full path],0)),""))</f>
        <v>optional</v>
      </c>
      <c r="Q3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91" s="7" t="str">
        <f>IF(ISBLANK(Infra[[#This Row],[Attribute]]),"",
IF(Infra[[#This Row],[railml 2.4 existence]]=TRUE, INDEX(core[Excel type],MATCH(Infra[[#This Row],[Full path]],core[Full path],0)),
IF(Infra[[#This Row],[nor existence]]&lt;&gt;"", INDEX(nor[Excel type],MATCH(Infra[[#This Row],[nor existence]],nor[Full path],0)),"")))</f>
        <v>[enum]</v>
      </c>
      <c r="S391" s="9" t="str">
        <f>IF(AND(NOT(ISBLANK(Infra[[#This Row],[Attribute]])),LEFT(Infra[[#This Row],[Value]],1)="[",OR(Infra[[#This Row],[railml 2.4 existence]]=TRUE,Infra[[#This Row],[nor existence]]=TRUE)),IF(Infra[[#This Row],[Value]]=Infra[[#This Row],[type]],"OK","Wrong type"),"")</f>
        <v/>
      </c>
      <c r="T39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3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392" spans="1:21" ht="60" x14ac:dyDescent="0.25">
      <c r="A392"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v>
      </c>
      <c r="B3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2" s="23" t="s">
        <v>414</v>
      </c>
      <c r="E392" s="17" t="s">
        <v>415</v>
      </c>
      <c r="F392" s="7"/>
      <c r="G392" s="7"/>
      <c r="H392" s="9" t="s">
        <v>29</v>
      </c>
      <c r="I392" s="35"/>
      <c r="J392" s="1" t="s">
        <v>416</v>
      </c>
      <c r="K392" s="7" t="s">
        <v>417</v>
      </c>
      <c r="L392" s="7"/>
      <c r="M392" s="7"/>
      <c r="N39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2" s="7" t="str">
        <f>IF(Infra[[#This Row],[railml 2.4 existence]]=TRUE, INDEX(core[Constraints],MATCH(Infra[[#This Row],[Full path]],core[Full path],0)),
IF(Infra[[#This Row],[nor existence]]&lt;&gt;"",INDEX(nor[Constraints],MATCH(Infra[[#This Row],[nor existence]],nor[Full path],0)),""))</f>
        <v>optional</v>
      </c>
      <c r="Q3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92" s="7" t="str">
        <f>IF(ISBLANK(Infra[[#This Row],[Attribute]]),"",
IF(Infra[[#This Row],[railml 2.4 existence]]=TRUE, INDEX(core[Excel type],MATCH(Infra[[#This Row],[Full path]],core[Full path],0)),
IF(Infra[[#This Row],[nor existence]]&lt;&gt;"", INDEX(nor[Excel type],MATCH(Infra[[#This Row],[nor existence]],nor[Full path],0)),"")))</f>
        <v/>
      </c>
      <c r="S392" s="7" t="str">
        <f>IF(AND(NOT(ISBLANK(Infra[[#This Row],[Attribute]])),LEFT(Infra[[#This Row],[Value]],1)="[",OR(Infra[[#This Row],[railml 2.4 existence]]=TRUE,Infra[[#This Row],[nor existence]]=TRUE)),IF(Infra[[#This Row],[Value]]=Infra[[#This Row],[type]],"OK","Wrong type"),"")</f>
        <v/>
      </c>
      <c r="T392" s="7" t="str">
        <f>IF(ISBLANK(Infra[[#This Row],[Attribute]]),"",
IF(Infra[[#This Row],[railml 2.4 existence]]=TRUE, INDEX(core[Restriction],MATCH(Infra[[#This Row],[Full path]],core[Full path],0)),
IF(Infra[[#This Row],[nor existence]]&lt;&gt;"", INDEX(nor[Restriction],MATCH(Infra[[#This Row],[nor existence]],nor[Full path],0)),"")))</f>
        <v/>
      </c>
      <c r="U3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93" spans="1:21" ht="135" x14ac:dyDescent="0.25">
      <c r="A393"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infrastructure/trackGroups/line/@code</v>
      </c>
      <c r="B3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3" s="23" t="s">
        <v>414</v>
      </c>
      <c r="E393" s="49" t="s">
        <v>415</v>
      </c>
      <c r="F393" s="7" t="s">
        <v>24</v>
      </c>
      <c r="G393" s="9" t="s">
        <v>25</v>
      </c>
      <c r="H393" s="9" t="s">
        <v>26</v>
      </c>
      <c r="I393" s="32"/>
      <c r="J393" s="8" t="s">
        <v>27</v>
      </c>
      <c r="K393" s="29"/>
      <c r="L393" s="29"/>
      <c r="M393" s="57"/>
      <c r="N39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3" s="7" t="str">
        <f>IF(Infra[[#This Row],[railml 2.4 existence]]=TRUE, INDEX(core[Constraints],MATCH(Infra[[#This Row],[Full path]],core[Full path],0)),
IF(Infra[[#This Row],[nor existence]]&lt;&gt;"",INDEX(nor[Constraints],MATCH(Infra[[#This Row],[nor existence]],nor[Full path],0)),""))</f>
        <v>optional</v>
      </c>
      <c r="Q3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93" s="9" t="str">
        <f>IF(ISBLANK(Infra[[#This Row],[Attribute]]),"",
IF(Infra[[#This Row],[railml 2.4 existence]]=TRUE, INDEX(core[Excel type],MATCH(Infra[[#This Row],[Full path]],core[Full path],0)),
IF(Infra[[#This Row],[nor existence]]&lt;&gt;"", INDEX(nor[Excel type],MATCH(Infra[[#This Row],[nor existence]],nor[Full path],0)),"")))</f>
        <v>[string]</v>
      </c>
      <c r="S393" s="7" t="str">
        <f>IF(AND(NOT(ISBLANK(Infra[[#This Row],[Attribute]])),LEFT(Infra[[#This Row],[Value]],1)="[",OR(Infra[[#This Row],[railml 2.4 existence]]=TRUE,Infra[[#This Row],[nor existence]]=TRUE)),IF(Infra[[#This Row],[Value]]=Infra[[#This Row],[type]],"OK","Wrong type"),"")</f>
        <v>OK</v>
      </c>
      <c r="T393" s="7" t="str">
        <f>IF(ISBLANK(Infra[[#This Row],[Attribute]]),"",
IF(Infra[[#This Row],[railml 2.4 existence]]=TRUE, INDEX(core[Restriction],MATCH(Infra[[#This Row],[Full path]],core[Full path],0)),
IF(Infra[[#This Row],[nor existence]]&lt;&gt;"", INDEX(nor[Restriction],MATCH(Infra[[#This Row],[nor existence]],nor[Full path],0)),"")))</f>
        <v/>
      </c>
      <c r="U3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94" spans="1:21" ht="45" x14ac:dyDescent="0.25">
      <c r="A394"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infrastructure/trackGroups/line/@description</v>
      </c>
      <c r="B3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4" s="23" t="s">
        <v>414</v>
      </c>
      <c r="E394" s="49" t="s">
        <v>415</v>
      </c>
      <c r="F394" s="7" t="s">
        <v>28</v>
      </c>
      <c r="G394" s="9" t="s">
        <v>25</v>
      </c>
      <c r="H394" s="9" t="s">
        <v>29</v>
      </c>
      <c r="I394" s="32"/>
      <c r="J394" s="8" t="s">
        <v>30</v>
      </c>
      <c r="K394" s="29" t="s">
        <v>31</v>
      </c>
      <c r="L394" s="29"/>
      <c r="M394" s="57"/>
      <c r="N39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4" s="7" t="str">
        <f>IF(Infra[[#This Row],[railml 2.4 existence]]=TRUE, INDEX(core[Constraints],MATCH(Infra[[#This Row],[Full path]],core[Full path],0)),
IF(Infra[[#This Row],[nor existence]]&lt;&gt;"",INDEX(nor[Constraints],MATCH(Infra[[#This Row],[nor existence]],nor[Full path],0)),""))</f>
        <v>optional</v>
      </c>
      <c r="Q3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94" s="9" t="str">
        <f>IF(ISBLANK(Infra[[#This Row],[Attribute]]),"",
IF(Infra[[#This Row],[railml 2.4 existence]]=TRUE, INDEX(core[Excel type],MATCH(Infra[[#This Row],[Full path]],core[Full path],0)),
IF(Infra[[#This Row],[nor existence]]&lt;&gt;"", INDEX(nor[Excel type],MATCH(Infra[[#This Row],[nor existence]],nor[Full path],0)),"")))</f>
        <v>[string]</v>
      </c>
      <c r="S394" s="7" t="str">
        <f>IF(AND(NOT(ISBLANK(Infra[[#This Row],[Attribute]])),LEFT(Infra[[#This Row],[Value]],1)="[",OR(Infra[[#This Row],[railml 2.4 existence]]=TRUE,Infra[[#This Row],[nor existence]]=TRUE)),IF(Infra[[#This Row],[Value]]=Infra[[#This Row],[type]],"OK","Wrong type"),"")</f>
        <v>OK</v>
      </c>
      <c r="T394" s="7" t="str">
        <f>IF(ISBLANK(Infra[[#This Row],[Attribute]]),"",
IF(Infra[[#This Row],[railml 2.4 existence]]=TRUE, INDEX(core[Restriction],MATCH(Infra[[#This Row],[Full path]],core[Full path],0)),
IF(Infra[[#This Row],[nor existence]]&lt;&gt;"", INDEX(nor[Restriction],MATCH(Infra[[#This Row],[nor existence]],nor[Full path],0)),"")))</f>
        <v/>
      </c>
      <c r="U3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95" spans="1:21" x14ac:dyDescent="0.25">
      <c r="A395"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infrastructure/trackGroups/line/@id</v>
      </c>
      <c r="B3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5" s="23" t="s">
        <v>414</v>
      </c>
      <c r="E395" s="49" t="s">
        <v>415</v>
      </c>
      <c r="F395" s="7" t="s">
        <v>32</v>
      </c>
      <c r="G395" s="9" t="s">
        <v>25</v>
      </c>
      <c r="H395" s="9" t="s">
        <v>23</v>
      </c>
      <c r="I395" s="32"/>
      <c r="J395" s="8" t="s">
        <v>33</v>
      </c>
      <c r="K395" s="29"/>
      <c r="L395" s="29"/>
      <c r="M395" s="57"/>
      <c r="N39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5" s="7" t="str">
        <f>IF(Infra[[#This Row],[railml 2.4 existence]]=TRUE, INDEX(core[Constraints],MATCH(Infra[[#This Row],[Full path]],core[Full path],0)),
IF(Infra[[#This Row],[nor existence]]&lt;&gt;"",INDEX(nor[Constraints],MATCH(Infra[[#This Row],[nor existence]],nor[Full path],0)),""))</f>
        <v>mandatory</v>
      </c>
      <c r="Q3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95" s="9" t="str">
        <f>IF(ISBLANK(Infra[[#This Row],[Attribute]]),"",
IF(Infra[[#This Row],[railml 2.4 existence]]=TRUE, INDEX(core[Excel type],MATCH(Infra[[#This Row],[Full path]],core[Full path],0)),
IF(Infra[[#This Row],[nor existence]]&lt;&gt;"", INDEX(nor[Excel type],MATCH(Infra[[#This Row],[nor existence]],nor[Full path],0)),"")))</f>
        <v>[string]</v>
      </c>
      <c r="S395" s="7" t="str">
        <f>IF(AND(NOT(ISBLANK(Infra[[#This Row],[Attribute]])),LEFT(Infra[[#This Row],[Value]],1)="[",OR(Infra[[#This Row],[railml 2.4 existence]]=TRUE,Infra[[#This Row],[nor existence]]=TRUE)),IF(Infra[[#This Row],[Value]]=Infra[[#This Row],[type]],"OK","Wrong type"),"")</f>
        <v>OK</v>
      </c>
      <c r="T395" s="7" t="str">
        <f>IF(ISBLANK(Infra[[#This Row],[Attribute]]),"",
IF(Infra[[#This Row],[railml 2.4 existence]]=TRUE, INDEX(core[Restriction],MATCH(Infra[[#This Row],[Full path]],core[Full path],0)),
IF(Infra[[#This Row],[nor existence]]&lt;&gt;"", INDEX(nor[Restriction],MATCH(Infra[[#This Row],[nor existence]],nor[Full path],0)),"")))</f>
        <v/>
      </c>
      <c r="U3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96" spans="1:21" ht="30" x14ac:dyDescent="0.25">
      <c r="A396"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infrastructure/trackGroups/line/@name</v>
      </c>
      <c r="B3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6" s="23" t="s">
        <v>414</v>
      </c>
      <c r="E396" s="17" t="s">
        <v>415</v>
      </c>
      <c r="F396" s="7" t="s">
        <v>34</v>
      </c>
      <c r="G396" s="7" t="s">
        <v>25</v>
      </c>
      <c r="H396" s="9" t="s">
        <v>29</v>
      </c>
      <c r="I396" s="35"/>
      <c r="J396" s="8" t="s">
        <v>418</v>
      </c>
      <c r="K396" s="7"/>
      <c r="L396" s="7"/>
      <c r="M396" s="7"/>
      <c r="N39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3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396" s="7" t="str">
        <f>IF(Infra[[#This Row],[railml 2.4 existence]]=TRUE, INDEX(core[Constraints],MATCH(Infra[[#This Row],[Full path]],core[Full path],0)),
IF(Infra[[#This Row],[nor existence]]&lt;&gt;"",INDEX(nor[Constraints],MATCH(Infra[[#This Row],[nor existence]],nor[Full path],0)),""))</f>
        <v>optional</v>
      </c>
      <c r="Q3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96" s="7" t="str">
        <f>IF(ISBLANK(Infra[[#This Row],[Attribute]]),"",
IF(Infra[[#This Row],[railml 2.4 existence]]=TRUE, INDEX(core[Excel type],MATCH(Infra[[#This Row],[Full path]],core[Full path],0)),
IF(Infra[[#This Row],[nor existence]]&lt;&gt;"", INDEX(nor[Excel type],MATCH(Infra[[#This Row],[nor existence]],nor[Full path],0)),"")))</f>
        <v>[string]</v>
      </c>
      <c r="S396" s="7" t="str">
        <f>IF(AND(NOT(ISBLANK(Infra[[#This Row],[Attribute]])),LEFT(Infra[[#This Row],[Value]],1)="[",OR(Infra[[#This Row],[railml 2.4 existence]]=TRUE,Infra[[#This Row],[nor existence]]=TRUE)),IF(Infra[[#This Row],[Value]]=Infra[[#This Row],[type]],"OK","Wrong type"),"")</f>
        <v>OK</v>
      </c>
      <c r="T396" s="7" t="str">
        <f>IF(ISBLANK(Infra[[#This Row],[Attribute]]),"",
IF(Infra[[#This Row],[railml 2.4 existence]]=TRUE, INDEX(core[Restriction],MATCH(Infra[[#This Row],[Full path]],core[Full path],0)),
IF(Infra[[#This Row],[nor existence]]&lt;&gt;"", INDEX(nor[Restriction],MATCH(Infra[[#This Row],[nor existence]],nor[Full path],0)),"")))</f>
        <v/>
      </c>
      <c r="U3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97" spans="1:21" ht="30" x14ac:dyDescent="0.25">
      <c r="A397"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infrastructure/trackGroups/line/@nor:change</v>
      </c>
      <c r="B3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7" s="23" t="s">
        <v>414</v>
      </c>
      <c r="E397" s="49" t="s">
        <v>415</v>
      </c>
      <c r="F397" s="7" t="s">
        <v>36</v>
      </c>
      <c r="G397" s="9" t="s">
        <v>37</v>
      </c>
      <c r="H397" s="9" t="s">
        <v>29</v>
      </c>
      <c r="I397" s="32"/>
      <c r="J397" s="8" t="s">
        <v>38</v>
      </c>
      <c r="K397" s="29"/>
      <c r="L397" s="29"/>
      <c r="M397" s="57"/>
      <c r="N39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97" s="7" t="str">
        <f>IF(Infra[[#This Row],[railml 2.4 existence]]=TRUE, INDEX(core[Constraints],MATCH(Infra[[#This Row],[Full path]],core[Full path],0)),
IF(Infra[[#This Row],[nor existence]]&lt;&gt;"",INDEX(nor[Constraints],MATCH(Infra[[#This Row],[nor existence]],nor[Full path],0)),""))</f>
        <v>optional</v>
      </c>
      <c r="Q3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397" s="9" t="str">
        <f>IF(ISBLANK(Infra[[#This Row],[Attribute]]),"",
IF(Infra[[#This Row],[railml 2.4 existence]]=TRUE, INDEX(core[Excel type],MATCH(Infra[[#This Row],[Full path]],core[Full path],0)),
IF(Infra[[#This Row],[nor existence]]&lt;&gt;"", INDEX(nor[Excel type],MATCH(Infra[[#This Row],[nor existence]],nor[Full path],0)),"")))</f>
        <v>[enum]</v>
      </c>
      <c r="S397" s="7" t="str">
        <f>IF(AND(NOT(ISBLANK(Infra[[#This Row],[Attribute]])),LEFT(Infra[[#This Row],[Value]],1)="[",OR(Infra[[#This Row],[railml 2.4 existence]]=TRUE,Infra[[#This Row],[nor existence]]=TRUE)),IF(Infra[[#This Row],[Value]]=Infra[[#This Row],[type]],"OK","Wrong type"),"")</f>
        <v/>
      </c>
      <c r="T397" s="7" t="str">
        <f>IF(ISBLANK(Infra[[#This Row],[Attribute]]),"",
IF(Infra[[#This Row],[railml 2.4 existence]]=TRUE, INDEX(core[Restriction],MATCH(Infra[[#This Row],[Full path]],core[Full path],0)),
IF(Infra[[#This Row],[nor existence]]&lt;&gt;"", INDEX(nor[Restriction],MATCH(Infra[[#This Row],[nor existence]],nor[Full path],0)),"")))</f>
        <v>"new", "modified", "removed"</v>
      </c>
      <c r="U3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98" spans="1:21" ht="30" x14ac:dyDescent="0.25">
      <c r="A398"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infrastructure/trackGroups/line/@nor:change</v>
      </c>
      <c r="B3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8" s="23" t="s">
        <v>414</v>
      </c>
      <c r="E398" s="49" t="s">
        <v>415</v>
      </c>
      <c r="F398" s="7" t="s">
        <v>36</v>
      </c>
      <c r="G398" s="9" t="s">
        <v>39</v>
      </c>
      <c r="H398" s="9"/>
      <c r="I398" s="32"/>
      <c r="J398" s="8" t="s">
        <v>40</v>
      </c>
      <c r="K398" s="29"/>
      <c r="L398" s="29"/>
      <c r="M398" s="57"/>
      <c r="N39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98" s="7" t="str">
        <f>IF(Infra[[#This Row],[railml 2.4 existence]]=TRUE, INDEX(core[Constraints],MATCH(Infra[[#This Row],[Full path]],core[Full path],0)),
IF(Infra[[#This Row],[nor existence]]&lt;&gt;"",INDEX(nor[Constraints],MATCH(Infra[[#This Row],[nor existence]],nor[Full path],0)),""))</f>
        <v>optional</v>
      </c>
      <c r="Q3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98" s="9" t="str">
        <f>IF(ISBLANK(Infra[[#This Row],[Attribute]]),"",
IF(Infra[[#This Row],[railml 2.4 existence]]=TRUE, INDEX(core[Excel type],MATCH(Infra[[#This Row],[Full path]],core[Full path],0)),
IF(Infra[[#This Row],[nor existence]]&lt;&gt;"", INDEX(nor[Excel type],MATCH(Infra[[#This Row],[nor existence]],nor[Full path],0)),"")))</f>
        <v>[enum]</v>
      </c>
      <c r="S398" s="7" t="str">
        <f>IF(AND(NOT(ISBLANK(Infra[[#This Row],[Attribute]])),LEFT(Infra[[#This Row],[Value]],1)="[",OR(Infra[[#This Row],[railml 2.4 existence]]=TRUE,Infra[[#This Row],[nor existence]]=TRUE)),IF(Infra[[#This Row],[Value]]=Infra[[#This Row],[type]],"OK","Wrong type"),"")</f>
        <v/>
      </c>
      <c r="T398" s="7" t="str">
        <f>IF(ISBLANK(Infra[[#This Row],[Attribute]]),"",
IF(Infra[[#This Row],[railml 2.4 existence]]=TRUE, INDEX(core[Restriction],MATCH(Infra[[#This Row],[Full path]],core[Full path],0)),
IF(Infra[[#This Row],[nor existence]]&lt;&gt;"", INDEX(nor[Restriction],MATCH(Infra[[#This Row],[nor existence]],nor[Full path],0)),"")))</f>
        <v>"new", "modified", "removed"</v>
      </c>
      <c r="U3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399" spans="1:21" s="3" customFormat="1" ht="30" x14ac:dyDescent="0.25">
      <c r="A399"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infrastructure/trackGroups/line/@nor:change</v>
      </c>
      <c r="B3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3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399" s="23" t="s">
        <v>414</v>
      </c>
      <c r="E399" s="49" t="s">
        <v>415</v>
      </c>
      <c r="F399" s="7" t="s">
        <v>36</v>
      </c>
      <c r="G399" s="9" t="s">
        <v>41</v>
      </c>
      <c r="H399" s="9"/>
      <c r="I399" s="32"/>
      <c r="J399" s="8" t="s">
        <v>42</v>
      </c>
      <c r="K399" s="29"/>
      <c r="L399" s="29"/>
      <c r="M399" s="57"/>
      <c r="N39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3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399" s="7" t="str">
        <f>IF(Infra[[#This Row],[railml 2.4 existence]]=TRUE, INDEX(core[Constraints],MATCH(Infra[[#This Row],[Full path]],core[Full path],0)),
IF(Infra[[#This Row],[nor existence]]&lt;&gt;"",INDEX(nor[Constraints],MATCH(Infra[[#This Row],[nor existence]],nor[Full path],0)),""))</f>
        <v>optional</v>
      </c>
      <c r="Q3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399" s="9" t="str">
        <f>IF(ISBLANK(Infra[[#This Row],[Attribute]]),"",
IF(Infra[[#This Row],[railml 2.4 existence]]=TRUE, INDEX(core[Excel type],MATCH(Infra[[#This Row],[Full path]],core[Full path],0)),
IF(Infra[[#This Row],[nor existence]]&lt;&gt;"", INDEX(nor[Excel type],MATCH(Infra[[#This Row],[nor existence]],nor[Full path],0)),"")))</f>
        <v>[enum]</v>
      </c>
      <c r="S399" s="7" t="str">
        <f>IF(AND(NOT(ISBLANK(Infra[[#This Row],[Attribute]])),LEFT(Infra[[#This Row],[Value]],1)="[",OR(Infra[[#This Row],[railml 2.4 existence]]=TRUE,Infra[[#This Row],[nor existence]]=TRUE)),IF(Infra[[#This Row],[Value]]=Infra[[#This Row],[type]],"OK","Wrong type"),"")</f>
        <v/>
      </c>
      <c r="T399" s="7" t="str">
        <f>IF(ISBLANK(Infra[[#This Row],[Attribute]]),"",
IF(Infra[[#This Row],[railml 2.4 existence]]=TRUE, INDEX(core[Restriction],MATCH(Infra[[#This Row],[Full path]],core[Full path],0)),
IF(Infra[[#This Row],[nor existence]]&lt;&gt;"", INDEX(nor[Restriction],MATCH(Infra[[#This Row],[nor existence]],nor[Full path],0)),"")))</f>
        <v>"new", "modified", "removed"</v>
      </c>
      <c r="U3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0" spans="1:21" s="3" customFormat="1" x14ac:dyDescent="0.25">
      <c r="A400"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infrastructure/trackGroups/line/@nor:change</v>
      </c>
      <c r="B4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0" s="23" t="s">
        <v>414</v>
      </c>
      <c r="E400" s="49" t="s">
        <v>415</v>
      </c>
      <c r="F400" s="7" t="s">
        <v>36</v>
      </c>
      <c r="G400" s="9" t="s">
        <v>43</v>
      </c>
      <c r="H400" s="9"/>
      <c r="I400" s="32"/>
      <c r="J400" s="8" t="s">
        <v>44</v>
      </c>
      <c r="K400" s="29"/>
      <c r="L400" s="29"/>
      <c r="M400" s="57"/>
      <c r="N40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00" s="7" t="str">
        <f>IF(Infra[[#This Row],[railml 2.4 existence]]=TRUE, INDEX(core[Constraints],MATCH(Infra[[#This Row],[Full path]],core[Full path],0)),
IF(Infra[[#This Row],[nor existence]]&lt;&gt;"",INDEX(nor[Constraints],MATCH(Infra[[#This Row],[nor existence]],nor[Full path],0)),""))</f>
        <v>optional</v>
      </c>
      <c r="Q4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00" s="9" t="str">
        <f>IF(ISBLANK(Infra[[#This Row],[Attribute]]),"",
IF(Infra[[#This Row],[railml 2.4 existence]]=TRUE, INDEX(core[Excel type],MATCH(Infra[[#This Row],[Full path]],core[Full path],0)),
IF(Infra[[#This Row],[nor existence]]&lt;&gt;"", INDEX(nor[Excel type],MATCH(Infra[[#This Row],[nor existence]],nor[Full path],0)),"")))</f>
        <v>[enum]</v>
      </c>
      <c r="S400" s="7" t="str">
        <f>IF(AND(NOT(ISBLANK(Infra[[#This Row],[Attribute]])),LEFT(Infra[[#This Row],[Value]],1)="[",OR(Infra[[#This Row],[railml 2.4 existence]]=TRUE,Infra[[#This Row],[nor existence]]=TRUE)),IF(Infra[[#This Row],[Value]]=Infra[[#This Row],[type]],"OK","Wrong type"),"")</f>
        <v/>
      </c>
      <c r="T400" s="7" t="str">
        <f>IF(ISBLANK(Infra[[#This Row],[Attribute]]),"",
IF(Infra[[#This Row],[railml 2.4 existence]]=TRUE, INDEX(core[Restriction],MATCH(Infra[[#This Row],[Full path]],core[Full path],0)),
IF(Infra[[#This Row],[nor existence]]&lt;&gt;"", INDEX(nor[Restriction],MATCH(Infra[[#This Row],[nor existence]],nor[Full path],0)),"")))</f>
        <v>"new", "modified", "removed"</v>
      </c>
      <c r="U4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1" spans="1:21" s="3" customFormat="1" x14ac:dyDescent="0.25">
      <c r="A401"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infrastructure/trackGroups/line/@nor:ruleRef</v>
      </c>
      <c r="B4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1" s="23" t="s">
        <v>414</v>
      </c>
      <c r="E401" s="49" t="s">
        <v>415</v>
      </c>
      <c r="F401" s="7" t="s">
        <v>45</v>
      </c>
      <c r="G401" s="9" t="s">
        <v>46</v>
      </c>
      <c r="H401" s="9" t="s">
        <v>29</v>
      </c>
      <c r="I401" s="33"/>
      <c r="J401" s="8" t="s">
        <v>47</v>
      </c>
      <c r="K401" s="29"/>
      <c r="L401" s="29"/>
      <c r="M401" s="57"/>
      <c r="N40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401" s="7" t="str">
        <f>IF(Infra[[#This Row],[railml 2.4 existence]]=TRUE, INDEX(core[Constraints],MATCH(Infra[[#This Row],[Full path]],core[Full path],0)),
IF(Infra[[#This Row],[nor existence]]&lt;&gt;"",INDEX(nor[Constraints],MATCH(Infra[[#This Row],[nor existence]],nor[Full path],0)),""))</f>
        <v>optional</v>
      </c>
      <c r="Q4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1" s="9" t="str">
        <f>IF(ISBLANK(Infra[[#This Row],[Attribute]]),"",
IF(Infra[[#This Row],[railml 2.4 existence]]=TRUE, INDEX(core[Excel type],MATCH(Infra[[#This Row],[Full path]],core[Full path],0)),
IF(Infra[[#This Row],[nor existence]]&lt;&gt;"", INDEX(nor[Excel type],MATCH(Infra[[#This Row],[nor existence]],nor[Full path],0)),"")))</f>
        <v>[reference]</v>
      </c>
      <c r="S401" s="7" t="str">
        <f>IF(AND(NOT(ISBLANK(Infra[[#This Row],[Attribute]])),LEFT(Infra[[#This Row],[Value]],1)="[",OR(Infra[[#This Row],[railml 2.4 existence]]=TRUE,Infra[[#This Row],[nor existence]]=TRUE)),IF(Infra[[#This Row],[Value]]=Infra[[#This Row],[type]],"OK","Wrong type"),"")</f>
        <v/>
      </c>
      <c r="T401" s="7" t="str">
        <f>IF(ISBLANK(Infra[[#This Row],[Attribute]]),"",
IF(Infra[[#This Row],[railml 2.4 existence]]=TRUE, INDEX(core[Restriction],MATCH(Infra[[#This Row],[Full path]],core[Full path],0)),
IF(Infra[[#This Row],[nor existence]]&lt;&gt;"", INDEX(nor[Restriction],MATCH(Infra[[#This Row],[nor existence]],nor[Full path],0)),"")))</f>
        <v/>
      </c>
      <c r="U4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2" spans="1:21" s="3" customFormat="1" x14ac:dyDescent="0.25">
      <c r="A402"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v>
      </c>
      <c r="B4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2" s="23" t="s">
        <v>414</v>
      </c>
      <c r="E402" s="17" t="s">
        <v>419</v>
      </c>
      <c r="F402" s="7"/>
      <c r="G402" s="9"/>
      <c r="H402" s="9" t="s">
        <v>29</v>
      </c>
      <c r="I402" s="32"/>
      <c r="J402" s="8"/>
      <c r="K402" s="7"/>
      <c r="L402" s="29"/>
      <c r="M402" s="29"/>
      <c r="N40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v>
      </c>
      <c r="P402" s="7" t="str">
        <f>IF(Infra[[#This Row],[railml 2.4 existence]]=TRUE, INDEX(core[Constraints],MATCH(Infra[[#This Row],[Full path]],core[Full path],0)),
IF(Infra[[#This Row],[nor existence]]&lt;&gt;"",INDEX(nor[Constraints],MATCH(Infra[[#This Row],[nor existence]],nor[Full path],0)),""))</f>
        <v>optional</v>
      </c>
      <c r="Q4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2" s="7" t="str">
        <f>IF(ISBLANK(Infra[[#This Row],[Attribute]]),"",
IF(Infra[[#This Row],[railml 2.4 existence]]=TRUE, INDEX(core[Excel type],MATCH(Infra[[#This Row],[Full path]],core[Full path],0)),
IF(Infra[[#This Row],[nor existence]]&lt;&gt;"", INDEX(nor[Excel type],MATCH(Infra[[#This Row],[nor existence]],nor[Full path],0)),"")))</f>
        <v/>
      </c>
      <c r="S402" s="7" t="str">
        <f>IF(AND(NOT(ISBLANK(Infra[[#This Row],[Attribute]])),LEFT(Infra[[#This Row],[Value]],1)="[",OR(Infra[[#This Row],[railml 2.4 existence]]=TRUE,Infra[[#This Row],[nor existence]]=TRUE)),IF(Infra[[#This Row],[Value]]=Infra[[#This Row],[type]],"OK","Wrong type"),"")</f>
        <v/>
      </c>
      <c r="T402" s="7" t="str">
        <f>IF(ISBLANK(Infra[[#This Row],[Attribute]]),"",
IF(Infra[[#This Row],[railml 2.4 existence]]=TRUE, INDEX(core[Restriction],MATCH(Infra[[#This Row],[Full path]],core[Full path],0)),
IF(Infra[[#This Row],[nor existence]]&lt;&gt;"", INDEX(nor[Restriction],MATCH(Infra[[#This Row],[nor existence]],nor[Full path],0)),"")))</f>
        <v/>
      </c>
      <c r="U4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3" spans="1:21" s="3" customFormat="1" ht="135" x14ac:dyDescent="0.25">
      <c r="A403"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infrastructure/trackGroups/nor:lineSection/@code</v>
      </c>
      <c r="B4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3" s="23" t="s">
        <v>414</v>
      </c>
      <c r="E403" s="49" t="s">
        <v>419</v>
      </c>
      <c r="F403" s="7" t="s">
        <v>24</v>
      </c>
      <c r="G403" s="9" t="s">
        <v>25</v>
      </c>
      <c r="H403" s="9" t="s">
        <v>26</v>
      </c>
      <c r="I403" s="32"/>
      <c r="J403" s="8" t="s">
        <v>27</v>
      </c>
      <c r="K403" s="29"/>
      <c r="L403" s="29"/>
      <c r="M403" s="57"/>
      <c r="N40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infrastructure/trackGroups/nor:lineSection/@code</v>
      </c>
      <c r="P403" s="7" t="str">
        <f>IF(Infra[[#This Row],[railml 2.4 existence]]=TRUE, INDEX(core[Constraints],MATCH(Infra[[#This Row],[Full path]],core[Full path],0)),
IF(Infra[[#This Row],[nor existence]]&lt;&gt;"",INDEX(nor[Constraints],MATCH(Infra[[#This Row],[nor existence]],nor[Full path],0)),""))</f>
        <v>optional</v>
      </c>
      <c r="Q4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3" s="9" t="str">
        <f>IF(ISBLANK(Infra[[#This Row],[Attribute]]),"",
IF(Infra[[#This Row],[railml 2.4 existence]]=TRUE, INDEX(core[Excel type],MATCH(Infra[[#This Row],[Full path]],core[Full path],0)),
IF(Infra[[#This Row],[nor existence]]&lt;&gt;"", INDEX(nor[Excel type],MATCH(Infra[[#This Row],[nor existence]],nor[Full path],0)),"")))</f>
        <v>[string]</v>
      </c>
      <c r="S403" s="7" t="str">
        <f>IF(AND(NOT(ISBLANK(Infra[[#This Row],[Attribute]])),LEFT(Infra[[#This Row],[Value]],1)="[",OR(Infra[[#This Row],[railml 2.4 existence]]=TRUE,Infra[[#This Row],[nor existence]]=TRUE)),IF(Infra[[#This Row],[Value]]=Infra[[#This Row],[type]],"OK","Wrong type"),"")</f>
        <v/>
      </c>
      <c r="T403" s="7" t="str">
        <f>IF(ISBLANK(Infra[[#This Row],[Attribute]]),"",
IF(Infra[[#This Row],[railml 2.4 existence]]=TRUE, INDEX(core[Restriction],MATCH(Infra[[#This Row],[Full path]],core[Full path],0)),
IF(Infra[[#This Row],[nor existence]]&lt;&gt;"", INDEX(nor[Restriction],MATCH(Infra[[#This Row],[nor existence]],nor[Full path],0)),"")))</f>
        <v/>
      </c>
      <c r="U4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4" spans="1:21" s="3" customFormat="1" ht="45" x14ac:dyDescent="0.25">
      <c r="A404"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infrastructure/trackGroups/nor:lineSection/@description</v>
      </c>
      <c r="B4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4" s="23" t="s">
        <v>414</v>
      </c>
      <c r="E404" s="49" t="s">
        <v>419</v>
      </c>
      <c r="F404" s="7" t="s">
        <v>28</v>
      </c>
      <c r="G404" s="9" t="s">
        <v>25</v>
      </c>
      <c r="H404" s="9" t="s">
        <v>29</v>
      </c>
      <c r="I404" s="32"/>
      <c r="J404" s="8" t="s">
        <v>30</v>
      </c>
      <c r="K404" s="29" t="s">
        <v>31</v>
      </c>
      <c r="L404" s="29"/>
      <c r="M404" s="57"/>
      <c r="N40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infrastructure/trackGroups/nor:lineSection/@description</v>
      </c>
      <c r="P404" s="7" t="str">
        <f>IF(Infra[[#This Row],[railml 2.4 existence]]=TRUE, INDEX(core[Constraints],MATCH(Infra[[#This Row],[Full path]],core[Full path],0)),
IF(Infra[[#This Row],[nor existence]]&lt;&gt;"",INDEX(nor[Constraints],MATCH(Infra[[#This Row],[nor existence]],nor[Full path],0)),""))</f>
        <v>optional</v>
      </c>
      <c r="Q4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4" s="9" t="str">
        <f>IF(ISBLANK(Infra[[#This Row],[Attribute]]),"",
IF(Infra[[#This Row],[railml 2.4 existence]]=TRUE, INDEX(core[Excel type],MATCH(Infra[[#This Row],[Full path]],core[Full path],0)),
IF(Infra[[#This Row],[nor existence]]&lt;&gt;"", INDEX(nor[Excel type],MATCH(Infra[[#This Row],[nor existence]],nor[Full path],0)),"")))</f>
        <v>[string]</v>
      </c>
      <c r="S404" s="7" t="str">
        <f>IF(AND(NOT(ISBLANK(Infra[[#This Row],[Attribute]])),LEFT(Infra[[#This Row],[Value]],1)="[",OR(Infra[[#This Row],[railml 2.4 existence]]=TRUE,Infra[[#This Row],[nor existence]]=TRUE)),IF(Infra[[#This Row],[Value]]=Infra[[#This Row],[type]],"OK","Wrong type"),"")</f>
        <v/>
      </c>
      <c r="T404" s="7" t="str">
        <f>IF(ISBLANK(Infra[[#This Row],[Attribute]]),"",
IF(Infra[[#This Row],[railml 2.4 existence]]=TRUE, INDEX(core[Restriction],MATCH(Infra[[#This Row],[Full path]],core[Full path],0)),
IF(Infra[[#This Row],[nor existence]]&lt;&gt;"", INDEX(nor[Restriction],MATCH(Infra[[#This Row],[nor existence]],nor[Full path],0)),"")))</f>
        <v/>
      </c>
      <c r="U4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5" spans="1:21" s="3" customFormat="1" x14ac:dyDescent="0.25">
      <c r="A405"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infrastructure/trackGroups/nor:lineSection/@id</v>
      </c>
      <c r="B4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5" s="23" t="s">
        <v>414</v>
      </c>
      <c r="E405" s="49" t="s">
        <v>419</v>
      </c>
      <c r="F405" s="7" t="s">
        <v>32</v>
      </c>
      <c r="G405" s="9" t="s">
        <v>25</v>
      </c>
      <c r="H405" s="9" t="s">
        <v>23</v>
      </c>
      <c r="I405" s="32"/>
      <c r="J405" s="8" t="s">
        <v>33</v>
      </c>
      <c r="K405" s="29"/>
      <c r="L405" s="29"/>
      <c r="M405" s="57"/>
      <c r="N40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infrastructure/trackGroups/nor:lineSection/@id</v>
      </c>
      <c r="P405" s="7" t="str">
        <f>IF(Infra[[#This Row],[railml 2.4 existence]]=TRUE, INDEX(core[Constraints],MATCH(Infra[[#This Row],[Full path]],core[Full path],0)),
IF(Infra[[#This Row],[nor existence]]&lt;&gt;"",INDEX(nor[Constraints],MATCH(Infra[[#This Row],[nor existence]],nor[Full path],0)),""))</f>
        <v>mandatory</v>
      </c>
      <c r="Q4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5" s="9" t="str">
        <f>IF(ISBLANK(Infra[[#This Row],[Attribute]]),"",
IF(Infra[[#This Row],[railml 2.4 existence]]=TRUE, INDEX(core[Excel type],MATCH(Infra[[#This Row],[Full path]],core[Full path],0)),
IF(Infra[[#This Row],[nor existence]]&lt;&gt;"", INDEX(nor[Excel type],MATCH(Infra[[#This Row],[nor existence]],nor[Full path],0)),"")))</f>
        <v>[string]</v>
      </c>
      <c r="S405" s="7" t="str">
        <f>IF(AND(NOT(ISBLANK(Infra[[#This Row],[Attribute]])),LEFT(Infra[[#This Row],[Value]],1)="[",OR(Infra[[#This Row],[railml 2.4 existence]]=TRUE,Infra[[#This Row],[nor existence]]=TRUE)),IF(Infra[[#This Row],[Value]]=Infra[[#This Row],[type]],"OK","Wrong type"),"")</f>
        <v/>
      </c>
      <c r="T405" s="7" t="str">
        <f>IF(ISBLANK(Infra[[#This Row],[Attribute]]),"",
IF(Infra[[#This Row],[railml 2.4 existence]]=TRUE, INDEX(core[Restriction],MATCH(Infra[[#This Row],[Full path]],core[Full path],0)),
IF(Infra[[#This Row],[nor existence]]&lt;&gt;"", INDEX(nor[Restriction],MATCH(Infra[[#This Row],[nor existence]],nor[Full path],0)),"")))</f>
        <v/>
      </c>
      <c r="U4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6" spans="1:21" s="3" customFormat="1" ht="30" x14ac:dyDescent="0.25">
      <c r="A406"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infrastructure/trackGroups/nor:lineSection/@name</v>
      </c>
      <c r="B4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6" s="23" t="s">
        <v>414</v>
      </c>
      <c r="E406" s="17" t="s">
        <v>419</v>
      </c>
      <c r="F406" s="7" t="s">
        <v>34</v>
      </c>
      <c r="G406" s="7" t="s">
        <v>25</v>
      </c>
      <c r="H406" s="9" t="s">
        <v>29</v>
      </c>
      <c r="I406" s="35"/>
      <c r="J406" s="8" t="s">
        <v>420</v>
      </c>
      <c r="K406" s="7" t="s">
        <v>421</v>
      </c>
      <c r="L406" s="7"/>
      <c r="M406" s="7"/>
      <c r="N40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infrastructure/trackGroups/nor:lineSection/@name</v>
      </c>
      <c r="P406" s="7" t="str">
        <f>IF(Infra[[#This Row],[railml 2.4 existence]]=TRUE, INDEX(core[Constraints],MATCH(Infra[[#This Row],[Full path]],core[Full path],0)),
IF(Infra[[#This Row],[nor existence]]&lt;&gt;"",INDEX(nor[Constraints],MATCH(Infra[[#This Row],[nor existence]],nor[Full path],0)),""))</f>
        <v>optional</v>
      </c>
      <c r="Q4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6" s="7" t="str">
        <f>IF(ISBLANK(Infra[[#This Row],[Attribute]]),"",
IF(Infra[[#This Row],[railml 2.4 existence]]=TRUE, INDEX(core[Excel type],MATCH(Infra[[#This Row],[Full path]],core[Full path],0)),
IF(Infra[[#This Row],[nor existence]]&lt;&gt;"", INDEX(nor[Excel type],MATCH(Infra[[#This Row],[nor existence]],nor[Full path],0)),"")))</f>
        <v>[string]</v>
      </c>
      <c r="S406" s="7" t="str">
        <f>IF(AND(NOT(ISBLANK(Infra[[#This Row],[Attribute]])),LEFT(Infra[[#This Row],[Value]],1)="[",OR(Infra[[#This Row],[railml 2.4 existence]]=TRUE,Infra[[#This Row],[nor existence]]=TRUE)),IF(Infra[[#This Row],[Value]]=Infra[[#This Row],[type]],"OK","Wrong type"),"")</f>
        <v/>
      </c>
      <c r="T406" s="7" t="str">
        <f>IF(ISBLANK(Infra[[#This Row],[Attribute]]),"",
IF(Infra[[#This Row],[railml 2.4 existence]]=TRUE, INDEX(core[Restriction],MATCH(Infra[[#This Row],[Full path]],core[Full path],0)),
IF(Infra[[#This Row],[nor existence]]&lt;&gt;"", INDEX(nor[Restriction],MATCH(Infra[[#This Row],[nor existence]],nor[Full path],0)),"")))</f>
        <v/>
      </c>
      <c r="U4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7" spans="1:21" s="3" customFormat="1" ht="45" x14ac:dyDescent="0.25">
      <c r="A407"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infrastructure/trackGroups/line/additionalName</v>
      </c>
      <c r="B4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7" s="23" t="s">
        <v>422</v>
      </c>
      <c r="E407" s="17" t="s">
        <v>423</v>
      </c>
      <c r="F407" s="7"/>
      <c r="G407" s="9"/>
      <c r="H407" s="9" t="s">
        <v>29</v>
      </c>
      <c r="I407" s="35"/>
      <c r="J407" s="1" t="s">
        <v>424</v>
      </c>
      <c r="K407" s="7" t="s">
        <v>425</v>
      </c>
      <c r="L407" s="7"/>
      <c r="M407" s="7"/>
      <c r="N40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07" s="7" t="str">
        <f>IF(Infra[[#This Row],[railml 2.4 existence]]=TRUE, INDEX(core[Constraints],MATCH(Infra[[#This Row],[Full path]],core[Full path],0)),
IF(Infra[[#This Row],[nor existence]]&lt;&gt;"",INDEX(nor[Constraints],MATCH(Infra[[#This Row],[nor existence]],nor[Full path],0)),""))</f>
        <v>optional</v>
      </c>
      <c r="Q4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7" s="7" t="str">
        <f>IF(ISBLANK(Infra[[#This Row],[Attribute]]),"",
IF(Infra[[#This Row],[railml 2.4 existence]]=TRUE, INDEX(core[Excel type],MATCH(Infra[[#This Row],[Full path]],core[Full path],0)),
IF(Infra[[#This Row],[nor existence]]&lt;&gt;"", INDEX(nor[Excel type],MATCH(Infra[[#This Row],[nor existence]],nor[Full path],0)),"")))</f>
        <v/>
      </c>
      <c r="S407" s="7" t="str">
        <f>IF(AND(NOT(ISBLANK(Infra[[#This Row],[Attribute]])),LEFT(Infra[[#This Row],[Value]],1)="[",OR(Infra[[#This Row],[railml 2.4 existence]]=TRUE,Infra[[#This Row],[nor existence]]=TRUE)),IF(Infra[[#This Row],[Value]]=Infra[[#This Row],[type]],"OK","Wrong type"),"")</f>
        <v/>
      </c>
      <c r="T407" s="7" t="str">
        <f>IF(ISBLANK(Infra[[#This Row],[Attribute]]),"",
IF(Infra[[#This Row],[railml 2.4 existence]]=TRUE, INDEX(core[Restriction],MATCH(Infra[[#This Row],[Full path]],core[Full path],0)),
IF(Infra[[#This Row],[nor existence]]&lt;&gt;"", INDEX(nor[Restriction],MATCH(Infra[[#This Row],[nor existence]],nor[Full path],0)),"")))</f>
        <v/>
      </c>
      <c r="U4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8" spans="1:21" s="3" customFormat="1" ht="45" x14ac:dyDescent="0.25">
      <c r="A408"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infrastructure/trackGroups/line/additionalName/@description</v>
      </c>
      <c r="B4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8" s="23" t="s">
        <v>422</v>
      </c>
      <c r="E408" s="49" t="s">
        <v>423</v>
      </c>
      <c r="F408" s="7" t="s">
        <v>28</v>
      </c>
      <c r="G408" s="9" t="s">
        <v>25</v>
      </c>
      <c r="H408" s="9" t="s">
        <v>29</v>
      </c>
      <c r="I408" s="32"/>
      <c r="J408" s="8" t="s">
        <v>30</v>
      </c>
      <c r="K408" s="29" t="s">
        <v>31</v>
      </c>
      <c r="L408" s="29"/>
      <c r="M408" s="57"/>
      <c r="N4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08" s="7" t="str">
        <f>IF(Infra[[#This Row],[railml 2.4 existence]]=TRUE, INDEX(core[Constraints],MATCH(Infra[[#This Row],[Full path]],core[Full path],0)),
IF(Infra[[#This Row],[nor existence]]&lt;&gt;"",INDEX(nor[Constraints],MATCH(Infra[[#This Row],[nor existence]],nor[Full path],0)),""))</f>
        <v>optional</v>
      </c>
      <c r="Q4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8" s="9" t="str">
        <f>IF(ISBLANK(Infra[[#This Row],[Attribute]]),"",
IF(Infra[[#This Row],[railml 2.4 existence]]=TRUE, INDEX(core[Excel type],MATCH(Infra[[#This Row],[Full path]],core[Full path],0)),
IF(Infra[[#This Row],[nor existence]]&lt;&gt;"", INDEX(nor[Excel type],MATCH(Infra[[#This Row],[nor existence]],nor[Full path],0)),"")))</f>
        <v>[string]</v>
      </c>
      <c r="S408" s="7" t="str">
        <f>IF(AND(NOT(ISBLANK(Infra[[#This Row],[Attribute]])),LEFT(Infra[[#This Row],[Value]],1)="[",OR(Infra[[#This Row],[railml 2.4 existence]]=TRUE,Infra[[#This Row],[nor existence]]=TRUE)),IF(Infra[[#This Row],[Value]]=Infra[[#This Row],[type]],"OK","Wrong type"),"")</f>
        <v>OK</v>
      </c>
      <c r="T408" s="7" t="str">
        <f>IF(ISBLANK(Infra[[#This Row],[Attribute]]),"",
IF(Infra[[#This Row],[railml 2.4 existence]]=TRUE, INDEX(core[Restriction],MATCH(Infra[[#This Row],[Full path]],core[Full path],0)),
IF(Infra[[#This Row],[nor existence]]&lt;&gt;"", INDEX(nor[Restriction],MATCH(Infra[[#This Row],[nor existence]],nor[Full path],0)),"")))</f>
        <v/>
      </c>
      <c r="U4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09" spans="1:21" s="3" customFormat="1" ht="30" x14ac:dyDescent="0.25">
      <c r="A409"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infrastructure/trackGroups/line/additionalName/@nor:change</v>
      </c>
      <c r="B4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09" s="23" t="s">
        <v>422</v>
      </c>
      <c r="E409" s="49" t="s">
        <v>423</v>
      </c>
      <c r="F409" s="7" t="s">
        <v>36</v>
      </c>
      <c r="G409" s="9" t="s">
        <v>37</v>
      </c>
      <c r="H409" s="9" t="s">
        <v>29</v>
      </c>
      <c r="I409" s="32"/>
      <c r="J409" s="8" t="s">
        <v>38</v>
      </c>
      <c r="K409" s="29"/>
      <c r="L409" s="29"/>
      <c r="M409" s="57"/>
      <c r="N40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09" s="7" t="str">
        <f>IF(Infra[[#This Row],[railml 2.4 existence]]=TRUE, INDEX(core[Constraints],MATCH(Infra[[#This Row],[Full path]],core[Full path],0)),
IF(Infra[[#This Row],[nor existence]]&lt;&gt;"",INDEX(nor[Constraints],MATCH(Infra[[#This Row],[nor existence]],nor[Full path],0)),""))</f>
        <v>optional</v>
      </c>
      <c r="Q4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09" s="9" t="str">
        <f>IF(ISBLANK(Infra[[#This Row],[Attribute]]),"",
IF(Infra[[#This Row],[railml 2.4 existence]]=TRUE, INDEX(core[Excel type],MATCH(Infra[[#This Row],[Full path]],core[Full path],0)),
IF(Infra[[#This Row],[nor existence]]&lt;&gt;"", INDEX(nor[Excel type],MATCH(Infra[[#This Row],[nor existence]],nor[Full path],0)),"")))</f>
        <v>[enum]</v>
      </c>
      <c r="S409" s="7" t="str">
        <f>IF(AND(NOT(ISBLANK(Infra[[#This Row],[Attribute]])),LEFT(Infra[[#This Row],[Value]],1)="[",OR(Infra[[#This Row],[railml 2.4 existence]]=TRUE,Infra[[#This Row],[nor existence]]=TRUE)),IF(Infra[[#This Row],[Value]]=Infra[[#This Row],[type]],"OK","Wrong type"),"")</f>
        <v/>
      </c>
      <c r="T409" s="7" t="str">
        <f>IF(ISBLANK(Infra[[#This Row],[Attribute]]),"",
IF(Infra[[#This Row],[railml 2.4 existence]]=TRUE, INDEX(core[Restriction],MATCH(Infra[[#This Row],[Full path]],core[Full path],0)),
IF(Infra[[#This Row],[nor existence]]&lt;&gt;"", INDEX(nor[Restriction],MATCH(Infra[[#This Row],[nor existence]],nor[Full path],0)),"")))</f>
        <v>"new", "modified", "removed"</v>
      </c>
      <c r="U4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0" spans="1:21" s="3" customFormat="1" ht="30" x14ac:dyDescent="0.25">
      <c r="A410"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infrastructure/trackGroups/line/additionalName/@nor:change</v>
      </c>
      <c r="B4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0" s="23" t="s">
        <v>422</v>
      </c>
      <c r="E410" s="49" t="s">
        <v>423</v>
      </c>
      <c r="F410" s="7" t="s">
        <v>36</v>
      </c>
      <c r="G410" s="9" t="s">
        <v>39</v>
      </c>
      <c r="H410" s="9"/>
      <c r="I410" s="32"/>
      <c r="J410" s="8" t="s">
        <v>40</v>
      </c>
      <c r="K410" s="29"/>
      <c r="L410" s="29"/>
      <c r="M410" s="57"/>
      <c r="N41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10" s="7" t="str">
        <f>IF(Infra[[#This Row],[railml 2.4 existence]]=TRUE, INDEX(core[Constraints],MATCH(Infra[[#This Row],[Full path]],core[Full path],0)),
IF(Infra[[#This Row],[nor existence]]&lt;&gt;"",INDEX(nor[Constraints],MATCH(Infra[[#This Row],[nor existence]],nor[Full path],0)),""))</f>
        <v>optional</v>
      </c>
      <c r="Q4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10" s="9" t="str">
        <f>IF(ISBLANK(Infra[[#This Row],[Attribute]]),"",
IF(Infra[[#This Row],[railml 2.4 existence]]=TRUE, INDEX(core[Excel type],MATCH(Infra[[#This Row],[Full path]],core[Full path],0)),
IF(Infra[[#This Row],[nor existence]]&lt;&gt;"", INDEX(nor[Excel type],MATCH(Infra[[#This Row],[nor existence]],nor[Full path],0)),"")))</f>
        <v>[enum]</v>
      </c>
      <c r="S410" s="7" t="str">
        <f>IF(AND(NOT(ISBLANK(Infra[[#This Row],[Attribute]])),LEFT(Infra[[#This Row],[Value]],1)="[",OR(Infra[[#This Row],[railml 2.4 existence]]=TRUE,Infra[[#This Row],[nor existence]]=TRUE)),IF(Infra[[#This Row],[Value]]=Infra[[#This Row],[type]],"OK","Wrong type"),"")</f>
        <v/>
      </c>
      <c r="T410" s="7" t="str">
        <f>IF(ISBLANK(Infra[[#This Row],[Attribute]]),"",
IF(Infra[[#This Row],[railml 2.4 existence]]=TRUE, INDEX(core[Restriction],MATCH(Infra[[#This Row],[Full path]],core[Full path],0)),
IF(Infra[[#This Row],[nor existence]]&lt;&gt;"", INDEX(nor[Restriction],MATCH(Infra[[#This Row],[nor existence]],nor[Full path],0)),"")))</f>
        <v>"new", "modified", "removed"</v>
      </c>
      <c r="U4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1" spans="1:21" s="3" customFormat="1" ht="30" x14ac:dyDescent="0.25">
      <c r="A411"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infrastructure/trackGroups/line/additionalName/@nor:change</v>
      </c>
      <c r="B4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1" s="23" t="s">
        <v>422</v>
      </c>
      <c r="E411" s="49" t="s">
        <v>423</v>
      </c>
      <c r="F411" s="7" t="s">
        <v>36</v>
      </c>
      <c r="G411" s="9" t="s">
        <v>41</v>
      </c>
      <c r="H411" s="9"/>
      <c r="I411" s="32"/>
      <c r="J411" s="8" t="s">
        <v>42</v>
      </c>
      <c r="K411" s="29"/>
      <c r="L411" s="29"/>
      <c r="M411" s="57"/>
      <c r="N41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11" s="7" t="str">
        <f>IF(Infra[[#This Row],[railml 2.4 existence]]=TRUE, INDEX(core[Constraints],MATCH(Infra[[#This Row],[Full path]],core[Full path],0)),
IF(Infra[[#This Row],[nor existence]]&lt;&gt;"",INDEX(nor[Constraints],MATCH(Infra[[#This Row],[nor existence]],nor[Full path],0)),""))</f>
        <v>optional</v>
      </c>
      <c r="Q4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11" s="9" t="str">
        <f>IF(ISBLANK(Infra[[#This Row],[Attribute]]),"",
IF(Infra[[#This Row],[railml 2.4 existence]]=TRUE, INDEX(core[Excel type],MATCH(Infra[[#This Row],[Full path]],core[Full path],0)),
IF(Infra[[#This Row],[nor existence]]&lt;&gt;"", INDEX(nor[Excel type],MATCH(Infra[[#This Row],[nor existence]],nor[Full path],0)),"")))</f>
        <v>[enum]</v>
      </c>
      <c r="S411" s="7" t="str">
        <f>IF(AND(NOT(ISBLANK(Infra[[#This Row],[Attribute]])),LEFT(Infra[[#This Row],[Value]],1)="[",OR(Infra[[#This Row],[railml 2.4 existence]]=TRUE,Infra[[#This Row],[nor existence]]=TRUE)),IF(Infra[[#This Row],[Value]]=Infra[[#This Row],[type]],"OK","Wrong type"),"")</f>
        <v/>
      </c>
      <c r="T411" s="7" t="str">
        <f>IF(ISBLANK(Infra[[#This Row],[Attribute]]),"",
IF(Infra[[#This Row],[railml 2.4 existence]]=TRUE, INDEX(core[Restriction],MATCH(Infra[[#This Row],[Full path]],core[Full path],0)),
IF(Infra[[#This Row],[nor existence]]&lt;&gt;"", INDEX(nor[Restriction],MATCH(Infra[[#This Row],[nor existence]],nor[Full path],0)),"")))</f>
        <v>"new", "modified", "removed"</v>
      </c>
      <c r="U4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2" spans="1:21" x14ac:dyDescent="0.25">
      <c r="A412"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infrastructure/trackGroups/line/additionalName/@nor:change</v>
      </c>
      <c r="B4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2" s="23" t="s">
        <v>422</v>
      </c>
      <c r="E412" s="49" t="s">
        <v>423</v>
      </c>
      <c r="F412" s="7" t="s">
        <v>36</v>
      </c>
      <c r="G412" s="9" t="s">
        <v>43</v>
      </c>
      <c r="H412" s="9"/>
      <c r="I412" s="32"/>
      <c r="J412" s="8" t="s">
        <v>44</v>
      </c>
      <c r="K412" s="29"/>
      <c r="L412" s="29"/>
      <c r="M412" s="57"/>
      <c r="N41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12" s="7" t="str">
        <f>IF(Infra[[#This Row],[railml 2.4 existence]]=TRUE, INDEX(core[Constraints],MATCH(Infra[[#This Row],[Full path]],core[Full path],0)),
IF(Infra[[#This Row],[nor existence]]&lt;&gt;"",INDEX(nor[Constraints],MATCH(Infra[[#This Row],[nor existence]],nor[Full path],0)),""))</f>
        <v>optional</v>
      </c>
      <c r="Q4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12" s="9" t="str">
        <f>IF(ISBLANK(Infra[[#This Row],[Attribute]]),"",
IF(Infra[[#This Row],[railml 2.4 existence]]=TRUE, INDEX(core[Excel type],MATCH(Infra[[#This Row],[Full path]],core[Full path],0)),
IF(Infra[[#This Row],[nor existence]]&lt;&gt;"", INDEX(nor[Excel type],MATCH(Infra[[#This Row],[nor existence]],nor[Full path],0)),"")))</f>
        <v>[enum]</v>
      </c>
      <c r="S412" s="7" t="str">
        <f>IF(AND(NOT(ISBLANK(Infra[[#This Row],[Attribute]])),LEFT(Infra[[#This Row],[Value]],1)="[",OR(Infra[[#This Row],[railml 2.4 existence]]=TRUE,Infra[[#This Row],[nor existence]]=TRUE)),IF(Infra[[#This Row],[Value]]=Infra[[#This Row],[type]],"OK","Wrong type"),"")</f>
        <v/>
      </c>
      <c r="T412" s="7" t="str">
        <f>IF(ISBLANK(Infra[[#This Row],[Attribute]]),"",
IF(Infra[[#This Row],[railml 2.4 existence]]=TRUE, INDEX(core[Restriction],MATCH(Infra[[#This Row],[Full path]],core[Full path],0)),
IF(Infra[[#This Row],[nor existence]]&lt;&gt;"", INDEX(nor[Restriction],MATCH(Infra[[#This Row],[nor existence]],nor[Full path],0)),"")))</f>
        <v>"new", "modified", "removed"</v>
      </c>
      <c r="U4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3" spans="1:21" x14ac:dyDescent="0.25">
      <c r="A413"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infrastructure/trackGroups/line/additionalName/@nor:ruleRef</v>
      </c>
      <c r="B4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3" s="23" t="s">
        <v>422</v>
      </c>
      <c r="E413" s="49" t="s">
        <v>423</v>
      </c>
      <c r="F413" s="7" t="s">
        <v>45</v>
      </c>
      <c r="G413" s="9" t="s">
        <v>46</v>
      </c>
      <c r="H413" s="9" t="s">
        <v>29</v>
      </c>
      <c r="I413" s="33"/>
      <c r="J413" s="8" t="s">
        <v>47</v>
      </c>
      <c r="K413" s="29"/>
      <c r="L413" s="29"/>
      <c r="M413" s="57"/>
      <c r="N41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413" s="7" t="str">
        <f>IF(Infra[[#This Row],[railml 2.4 existence]]=TRUE, INDEX(core[Constraints],MATCH(Infra[[#This Row],[Full path]],core[Full path],0)),
IF(Infra[[#This Row],[nor existence]]&lt;&gt;"",INDEX(nor[Constraints],MATCH(Infra[[#This Row],[nor existence]],nor[Full path],0)),""))</f>
        <v>optional</v>
      </c>
      <c r="Q4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13" s="9" t="str">
        <f>IF(ISBLANK(Infra[[#This Row],[Attribute]]),"",
IF(Infra[[#This Row],[railml 2.4 existence]]=TRUE, INDEX(core[Excel type],MATCH(Infra[[#This Row],[Full path]],core[Full path],0)),
IF(Infra[[#This Row],[nor existence]]&lt;&gt;"", INDEX(nor[Excel type],MATCH(Infra[[#This Row],[nor existence]],nor[Full path],0)),"")))</f>
        <v>[reference]</v>
      </c>
      <c r="S413" s="7" t="str">
        <f>IF(AND(NOT(ISBLANK(Infra[[#This Row],[Attribute]])),LEFT(Infra[[#This Row],[Value]],1)="[",OR(Infra[[#This Row],[railml 2.4 existence]]=TRUE,Infra[[#This Row],[nor existence]]=TRUE)),IF(Infra[[#This Row],[Value]]=Infra[[#This Row],[type]],"OK","Wrong type"),"")</f>
        <v/>
      </c>
      <c r="T413" s="7" t="str">
        <f>IF(ISBLANK(Infra[[#This Row],[Attribute]]),"",
IF(Infra[[#This Row],[railml 2.4 existence]]=TRUE, INDEX(core[Restriction],MATCH(Infra[[#This Row],[Full path]],core[Full path],0)),
IF(Infra[[#This Row],[nor existence]]&lt;&gt;"", INDEX(nor[Restriction],MATCH(Infra[[#This Row],[nor existence]],nor[Full path],0)),"")))</f>
        <v/>
      </c>
      <c r="U4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4" spans="1:21" ht="45" x14ac:dyDescent="0.25">
      <c r="A414"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v>
      </c>
      <c r="B4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4" s="23" t="s">
        <v>422</v>
      </c>
      <c r="E414" s="17" t="s">
        <v>65</v>
      </c>
      <c r="F414" s="7"/>
      <c r="G414" s="9"/>
      <c r="H414" s="13" t="s">
        <v>66</v>
      </c>
      <c r="I414" s="35"/>
      <c r="J414" s="58" t="s">
        <v>67</v>
      </c>
      <c r="K414" s="7"/>
      <c r="L414" s="29"/>
      <c r="M414" s="29"/>
      <c r="N4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14" s="7" t="str">
        <f>IF(Infra[[#This Row],[railml 2.4 existence]]=TRUE, INDEX(core[Constraints],MATCH(Infra[[#This Row],[Full path]],core[Full path],0)),
IF(Infra[[#This Row],[nor existence]]&lt;&gt;"",INDEX(nor[Constraints],MATCH(Infra[[#This Row],[nor existence]],nor[Full path],0)),""))</f>
        <v>optional</v>
      </c>
      <c r="Q4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14" s="7" t="str">
        <f>IF(ISBLANK(Infra[[#This Row],[Attribute]]),"",
IF(Infra[[#This Row],[railml 2.4 existence]]=TRUE, INDEX(core[Excel type],MATCH(Infra[[#This Row],[Full path]],core[Full path],0)),
IF(Infra[[#This Row],[nor existence]]&lt;&gt;"", INDEX(nor[Excel type],MATCH(Infra[[#This Row],[nor existence]],nor[Full path],0)),"")))</f>
        <v/>
      </c>
      <c r="S414" s="7" t="str">
        <f>IF(AND(NOT(ISBLANK(Infra[[#This Row],[Attribute]])),LEFT(Infra[[#This Row],[Value]],1)="[",OR(Infra[[#This Row],[railml 2.4 existence]]=TRUE,Infra[[#This Row],[nor existence]]=TRUE)),IF(Infra[[#This Row],[Value]]=Infra[[#This Row],[type]],"OK","Wrong type"),"")</f>
        <v/>
      </c>
      <c r="T414" s="7" t="str">
        <f>IF(ISBLANK(Infra[[#This Row],[Attribute]]),"",
IF(Infra[[#This Row],[railml 2.4 existence]]=TRUE, INDEX(core[Restriction],MATCH(Infra[[#This Row],[Full path]],core[Full path],0)),
IF(Infra[[#This Row],[nor existence]]&lt;&gt;"", INDEX(nor[Restriction],MATCH(Infra[[#This Row],[nor existence]],nor[Full path],0)),"")))</f>
        <v/>
      </c>
      <c r="U4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5" spans="1:21" x14ac:dyDescent="0.25">
      <c r="A415"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infrastructure/trackGroups/line/trackRef</v>
      </c>
      <c r="B4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5" s="23" t="s">
        <v>422</v>
      </c>
      <c r="E415" s="17" t="s">
        <v>386</v>
      </c>
      <c r="F415" s="7"/>
      <c r="G415" s="9"/>
      <c r="H415" s="9" t="s">
        <v>23</v>
      </c>
      <c r="I415" s="35"/>
      <c r="J415" s="8" t="s">
        <v>426</v>
      </c>
      <c r="K415" s="7"/>
      <c r="L415" s="29"/>
      <c r="M415" s="29"/>
      <c r="N41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15" s="7" t="str">
        <f>IF(Infra[[#This Row],[railml 2.4 existence]]=TRUE, INDEX(core[Constraints],MATCH(Infra[[#This Row],[Full path]],core[Full path],0)),
IF(Infra[[#This Row],[nor existence]]&lt;&gt;"",INDEX(nor[Constraints],MATCH(Infra[[#This Row],[nor existence]],nor[Full path],0)),""))</f>
        <v>mandatory</v>
      </c>
      <c r="Q4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15" s="7" t="str">
        <f>IF(ISBLANK(Infra[[#This Row],[Attribute]]),"",
IF(Infra[[#This Row],[railml 2.4 existence]]=TRUE, INDEX(core[Excel type],MATCH(Infra[[#This Row],[Full path]],core[Full path],0)),
IF(Infra[[#This Row],[nor existence]]&lt;&gt;"", INDEX(nor[Excel type],MATCH(Infra[[#This Row],[nor existence]],nor[Full path],0)),"")))</f>
        <v/>
      </c>
      <c r="S415" s="7" t="str">
        <f>IF(AND(NOT(ISBLANK(Infra[[#This Row],[Attribute]])),LEFT(Infra[[#This Row],[Value]],1)="[",OR(Infra[[#This Row],[railml 2.4 existence]]=TRUE,Infra[[#This Row],[nor existence]]=TRUE)),IF(Infra[[#This Row],[Value]]=Infra[[#This Row],[type]],"OK","Wrong type"),"")</f>
        <v/>
      </c>
      <c r="T415" s="7" t="str">
        <f>IF(ISBLANK(Infra[[#This Row],[Attribute]]),"",
IF(Infra[[#This Row],[railml 2.4 existence]]=TRUE, INDEX(core[Restriction],MATCH(Infra[[#This Row],[Full path]],core[Full path],0)),
IF(Infra[[#This Row],[nor existence]]&lt;&gt;"", INDEX(nor[Restriction],MATCH(Infra[[#This Row],[nor existence]],nor[Full path],0)),"")))</f>
        <v/>
      </c>
      <c r="U4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6" spans="1:21" ht="30" x14ac:dyDescent="0.25">
      <c r="A416"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infrastructure/trackGroups/line/trackRef/@nor:change</v>
      </c>
      <c r="B4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6" s="23" t="s">
        <v>422</v>
      </c>
      <c r="E416" s="49" t="s">
        <v>386</v>
      </c>
      <c r="F416" s="7" t="s">
        <v>36</v>
      </c>
      <c r="G416" s="9" t="s">
        <v>37</v>
      </c>
      <c r="H416" s="9" t="s">
        <v>29</v>
      </c>
      <c r="I416" s="32"/>
      <c r="J416" s="8" t="s">
        <v>38</v>
      </c>
      <c r="K416" s="29"/>
      <c r="L416" s="29"/>
      <c r="M416" s="57"/>
      <c r="N41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16" s="7" t="str">
        <f>IF(Infra[[#This Row],[railml 2.4 existence]]=TRUE, INDEX(core[Constraints],MATCH(Infra[[#This Row],[Full path]],core[Full path],0)),
IF(Infra[[#This Row],[nor existence]]&lt;&gt;"",INDEX(nor[Constraints],MATCH(Infra[[#This Row],[nor existence]],nor[Full path],0)),""))</f>
        <v>optional</v>
      </c>
      <c r="Q4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16" s="9" t="str">
        <f>IF(ISBLANK(Infra[[#This Row],[Attribute]]),"",
IF(Infra[[#This Row],[railml 2.4 existence]]=TRUE, INDEX(core[Excel type],MATCH(Infra[[#This Row],[Full path]],core[Full path],0)),
IF(Infra[[#This Row],[nor existence]]&lt;&gt;"", INDEX(nor[Excel type],MATCH(Infra[[#This Row],[nor existence]],nor[Full path],0)),"")))</f>
        <v>[enum]</v>
      </c>
      <c r="S416" s="7" t="str">
        <f>IF(AND(NOT(ISBLANK(Infra[[#This Row],[Attribute]])),LEFT(Infra[[#This Row],[Value]],1)="[",OR(Infra[[#This Row],[railml 2.4 existence]]=TRUE,Infra[[#This Row],[nor existence]]=TRUE)),IF(Infra[[#This Row],[Value]]=Infra[[#This Row],[type]],"OK","Wrong type"),"")</f>
        <v/>
      </c>
      <c r="T416" s="7" t="str">
        <f>IF(ISBLANK(Infra[[#This Row],[Attribute]]),"",
IF(Infra[[#This Row],[railml 2.4 existence]]=TRUE, INDEX(core[Restriction],MATCH(Infra[[#This Row],[Full path]],core[Full path],0)),
IF(Infra[[#This Row],[nor existence]]&lt;&gt;"", INDEX(nor[Restriction],MATCH(Infra[[#This Row],[nor existence]],nor[Full path],0)),"")))</f>
        <v>"new", "modified", "removed"</v>
      </c>
      <c r="U4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7" spans="1:21" ht="30" x14ac:dyDescent="0.25">
      <c r="A417"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infrastructure/trackGroups/line/trackRef/@nor:change</v>
      </c>
      <c r="B4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7" s="23" t="s">
        <v>422</v>
      </c>
      <c r="E417" s="49" t="s">
        <v>386</v>
      </c>
      <c r="F417" s="7" t="s">
        <v>36</v>
      </c>
      <c r="G417" s="9" t="s">
        <v>39</v>
      </c>
      <c r="H417" s="9"/>
      <c r="I417" s="32"/>
      <c r="J417" s="8" t="s">
        <v>40</v>
      </c>
      <c r="K417" s="29"/>
      <c r="L417" s="29"/>
      <c r="M417" s="57"/>
      <c r="N4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17" s="7" t="str">
        <f>IF(Infra[[#This Row],[railml 2.4 existence]]=TRUE, INDEX(core[Constraints],MATCH(Infra[[#This Row],[Full path]],core[Full path],0)),
IF(Infra[[#This Row],[nor existence]]&lt;&gt;"",INDEX(nor[Constraints],MATCH(Infra[[#This Row],[nor existence]],nor[Full path],0)),""))</f>
        <v>optional</v>
      </c>
      <c r="Q4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17" s="9" t="str">
        <f>IF(ISBLANK(Infra[[#This Row],[Attribute]]),"",
IF(Infra[[#This Row],[railml 2.4 existence]]=TRUE, INDEX(core[Excel type],MATCH(Infra[[#This Row],[Full path]],core[Full path],0)),
IF(Infra[[#This Row],[nor existence]]&lt;&gt;"", INDEX(nor[Excel type],MATCH(Infra[[#This Row],[nor existence]],nor[Full path],0)),"")))</f>
        <v>[enum]</v>
      </c>
      <c r="S417" s="7" t="str">
        <f>IF(AND(NOT(ISBLANK(Infra[[#This Row],[Attribute]])),LEFT(Infra[[#This Row],[Value]],1)="[",OR(Infra[[#This Row],[railml 2.4 existence]]=TRUE,Infra[[#This Row],[nor existence]]=TRUE)),IF(Infra[[#This Row],[Value]]=Infra[[#This Row],[type]],"OK","Wrong type"),"")</f>
        <v/>
      </c>
      <c r="T417" s="7" t="str">
        <f>IF(ISBLANK(Infra[[#This Row],[Attribute]]),"",
IF(Infra[[#This Row],[railml 2.4 existence]]=TRUE, INDEX(core[Restriction],MATCH(Infra[[#This Row],[Full path]],core[Full path],0)),
IF(Infra[[#This Row],[nor existence]]&lt;&gt;"", INDEX(nor[Restriction],MATCH(Infra[[#This Row],[nor existence]],nor[Full path],0)),"")))</f>
        <v>"new", "modified", "removed"</v>
      </c>
      <c r="U4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8" spans="1:21" ht="30" x14ac:dyDescent="0.25">
      <c r="A418"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infrastructure/trackGroups/line/trackRef/@nor:change</v>
      </c>
      <c r="B4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8" s="23" t="s">
        <v>422</v>
      </c>
      <c r="E418" s="49" t="s">
        <v>386</v>
      </c>
      <c r="F418" s="7" t="s">
        <v>36</v>
      </c>
      <c r="G418" s="9" t="s">
        <v>41</v>
      </c>
      <c r="H418" s="9"/>
      <c r="I418" s="32"/>
      <c r="J418" s="8" t="s">
        <v>42</v>
      </c>
      <c r="K418" s="29"/>
      <c r="L418" s="29"/>
      <c r="M418" s="57"/>
      <c r="N4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18" s="7" t="str">
        <f>IF(Infra[[#This Row],[railml 2.4 existence]]=TRUE, INDEX(core[Constraints],MATCH(Infra[[#This Row],[Full path]],core[Full path],0)),
IF(Infra[[#This Row],[nor existence]]&lt;&gt;"",INDEX(nor[Constraints],MATCH(Infra[[#This Row],[nor existence]],nor[Full path],0)),""))</f>
        <v>optional</v>
      </c>
      <c r="Q4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18" s="9" t="str">
        <f>IF(ISBLANK(Infra[[#This Row],[Attribute]]),"",
IF(Infra[[#This Row],[railml 2.4 existence]]=TRUE, INDEX(core[Excel type],MATCH(Infra[[#This Row],[Full path]],core[Full path],0)),
IF(Infra[[#This Row],[nor existence]]&lt;&gt;"", INDEX(nor[Excel type],MATCH(Infra[[#This Row],[nor existence]],nor[Full path],0)),"")))</f>
        <v>[enum]</v>
      </c>
      <c r="S418" s="7" t="str">
        <f>IF(AND(NOT(ISBLANK(Infra[[#This Row],[Attribute]])),LEFT(Infra[[#This Row],[Value]],1)="[",OR(Infra[[#This Row],[railml 2.4 existence]]=TRUE,Infra[[#This Row],[nor existence]]=TRUE)),IF(Infra[[#This Row],[Value]]=Infra[[#This Row],[type]],"OK","Wrong type"),"")</f>
        <v/>
      </c>
      <c r="T418" s="7" t="str">
        <f>IF(ISBLANK(Infra[[#This Row],[Attribute]]),"",
IF(Infra[[#This Row],[railml 2.4 existence]]=TRUE, INDEX(core[Restriction],MATCH(Infra[[#This Row],[Full path]],core[Full path],0)),
IF(Infra[[#This Row],[nor existence]]&lt;&gt;"", INDEX(nor[Restriction],MATCH(Infra[[#This Row],[nor existence]],nor[Full path],0)),"")))</f>
        <v>"new", "modified", "removed"</v>
      </c>
      <c r="U4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19" spans="1:21" x14ac:dyDescent="0.25">
      <c r="A419"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infrastructure/trackGroups/line/trackRef/@nor:change</v>
      </c>
      <c r="B4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19" s="23" t="s">
        <v>422</v>
      </c>
      <c r="E419" s="49" t="s">
        <v>386</v>
      </c>
      <c r="F419" s="7" t="s">
        <v>36</v>
      </c>
      <c r="G419" s="9" t="s">
        <v>43</v>
      </c>
      <c r="H419" s="9"/>
      <c r="I419" s="32"/>
      <c r="J419" s="8" t="s">
        <v>44</v>
      </c>
      <c r="K419" s="29"/>
      <c r="L419" s="29"/>
      <c r="M419" s="57"/>
      <c r="N41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19" s="7" t="str">
        <f>IF(Infra[[#This Row],[railml 2.4 existence]]=TRUE, INDEX(core[Constraints],MATCH(Infra[[#This Row],[Full path]],core[Full path],0)),
IF(Infra[[#This Row],[nor existence]]&lt;&gt;"",INDEX(nor[Constraints],MATCH(Infra[[#This Row],[nor existence]],nor[Full path],0)),""))</f>
        <v>optional</v>
      </c>
      <c r="Q4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19" s="9" t="str">
        <f>IF(ISBLANK(Infra[[#This Row],[Attribute]]),"",
IF(Infra[[#This Row],[railml 2.4 existence]]=TRUE, INDEX(core[Excel type],MATCH(Infra[[#This Row],[Full path]],core[Full path],0)),
IF(Infra[[#This Row],[nor existence]]&lt;&gt;"", INDEX(nor[Excel type],MATCH(Infra[[#This Row],[nor existence]],nor[Full path],0)),"")))</f>
        <v>[enum]</v>
      </c>
      <c r="S419" s="7" t="str">
        <f>IF(AND(NOT(ISBLANK(Infra[[#This Row],[Attribute]])),LEFT(Infra[[#This Row],[Value]],1)="[",OR(Infra[[#This Row],[railml 2.4 existence]]=TRUE,Infra[[#This Row],[nor existence]]=TRUE)),IF(Infra[[#This Row],[Value]]=Infra[[#This Row],[type]],"OK","Wrong type"),"")</f>
        <v/>
      </c>
      <c r="T419" s="7" t="str">
        <f>IF(ISBLANK(Infra[[#This Row],[Attribute]]),"",
IF(Infra[[#This Row],[railml 2.4 existence]]=TRUE, INDEX(core[Restriction],MATCH(Infra[[#This Row],[Full path]],core[Full path],0)),
IF(Infra[[#This Row],[nor existence]]&lt;&gt;"", INDEX(nor[Restriction],MATCH(Infra[[#This Row],[nor existence]],nor[Full path],0)),"")))</f>
        <v>"new", "modified", "removed"</v>
      </c>
      <c r="U4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0" spans="1:21" x14ac:dyDescent="0.25">
      <c r="A420"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infrastructure/trackGroups/line/trackRef/@nor:ruleRef</v>
      </c>
      <c r="B4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0" s="23" t="s">
        <v>422</v>
      </c>
      <c r="E420" s="49" t="s">
        <v>386</v>
      </c>
      <c r="F420" s="7" t="s">
        <v>45</v>
      </c>
      <c r="G420" s="9" t="s">
        <v>46</v>
      </c>
      <c r="H420" s="9" t="s">
        <v>29</v>
      </c>
      <c r="I420" s="33"/>
      <c r="J420" s="8" t="s">
        <v>47</v>
      </c>
      <c r="K420" s="29"/>
      <c r="L420" s="29"/>
      <c r="M420" s="57"/>
      <c r="N42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420" s="7" t="str">
        <f>IF(Infra[[#This Row],[railml 2.4 existence]]=TRUE, INDEX(core[Constraints],MATCH(Infra[[#This Row],[Full path]],core[Full path],0)),
IF(Infra[[#This Row],[nor existence]]&lt;&gt;"",INDEX(nor[Constraints],MATCH(Infra[[#This Row],[nor existence]],nor[Full path],0)),""))</f>
        <v>optional</v>
      </c>
      <c r="Q4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20" s="9" t="str">
        <f>IF(ISBLANK(Infra[[#This Row],[Attribute]]),"",
IF(Infra[[#This Row],[railml 2.4 existence]]=TRUE, INDEX(core[Excel type],MATCH(Infra[[#This Row],[Full path]],core[Full path],0)),
IF(Infra[[#This Row],[nor existence]]&lt;&gt;"", INDEX(nor[Excel type],MATCH(Infra[[#This Row],[nor existence]],nor[Full path],0)),"")))</f>
        <v>[reference]</v>
      </c>
      <c r="S420" s="7" t="str">
        <f>IF(AND(NOT(ISBLANK(Infra[[#This Row],[Attribute]])),LEFT(Infra[[#This Row],[Value]],1)="[",OR(Infra[[#This Row],[railml 2.4 existence]]=TRUE,Infra[[#This Row],[nor existence]]=TRUE)),IF(Infra[[#This Row],[Value]]=Infra[[#This Row],[type]],"OK","Wrong type"),"")</f>
        <v/>
      </c>
      <c r="T420" s="7" t="str">
        <f>IF(ISBLANK(Infra[[#This Row],[Attribute]]),"",
IF(Infra[[#This Row],[railml 2.4 existence]]=TRUE, INDEX(core[Restriction],MATCH(Infra[[#This Row],[Full path]],core[Full path],0)),
IF(Infra[[#This Row],[nor existence]]&lt;&gt;"", INDEX(nor[Restriction],MATCH(Infra[[#This Row],[nor existence]],nor[Full path],0)),"")))</f>
        <v/>
      </c>
      <c r="U4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1" spans="1:21" x14ac:dyDescent="0.25">
      <c r="A421"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infrastructure/trackGroups/line/trackRef/@ref</v>
      </c>
      <c r="B4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1" s="23" t="s">
        <v>422</v>
      </c>
      <c r="E421" s="17" t="s">
        <v>386</v>
      </c>
      <c r="F421" s="7" t="s">
        <v>120</v>
      </c>
      <c r="G421" s="9" t="s">
        <v>46</v>
      </c>
      <c r="H421" s="9" t="s">
        <v>23</v>
      </c>
      <c r="I421" s="35"/>
      <c r="J421" s="8" t="s">
        <v>427</v>
      </c>
      <c r="K421" s="7"/>
      <c r="L421" s="7"/>
      <c r="M421" s="7"/>
      <c r="N42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21" s="7" t="str">
        <f>IF(Infra[[#This Row],[railml 2.4 existence]]=TRUE, INDEX(core[Constraints],MATCH(Infra[[#This Row],[Full path]],core[Full path],0)),
IF(Infra[[#This Row],[nor existence]]&lt;&gt;"",INDEX(nor[Constraints],MATCH(Infra[[#This Row],[nor existence]],nor[Full path],0)),""))</f>
        <v>mandatory</v>
      </c>
      <c r="Q4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21" s="7" t="str">
        <f>IF(ISBLANK(Infra[[#This Row],[Attribute]]),"",
IF(Infra[[#This Row],[railml 2.4 existence]]=TRUE, INDEX(core[Excel type],MATCH(Infra[[#This Row],[Full path]],core[Full path],0)),
IF(Infra[[#This Row],[nor existence]]&lt;&gt;"", INDEX(nor[Excel type],MATCH(Infra[[#This Row],[nor existence]],nor[Full path],0)),"")))</f>
        <v>[reference]</v>
      </c>
      <c r="S421" s="7" t="str">
        <f>IF(AND(NOT(ISBLANK(Infra[[#This Row],[Attribute]])),LEFT(Infra[[#This Row],[Value]],1)="[",OR(Infra[[#This Row],[railml 2.4 existence]]=TRUE,Infra[[#This Row],[nor existence]]=TRUE)),IF(Infra[[#This Row],[Value]]=Infra[[#This Row],[type]],"OK","Wrong type"),"")</f>
        <v>OK</v>
      </c>
      <c r="T421" s="7" t="str">
        <f>IF(ISBLANK(Infra[[#This Row],[Attribute]]),"",
IF(Infra[[#This Row],[railml 2.4 existence]]=TRUE, INDEX(core[Restriction],MATCH(Infra[[#This Row],[Full path]],core[Full path],0)),
IF(Infra[[#This Row],[nor existence]]&lt;&gt;"", INDEX(nor[Restriction],MATCH(Infra[[#This Row],[nor existence]],nor[Full path],0)),"")))</f>
        <v/>
      </c>
      <c r="U4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2" spans="1:21" x14ac:dyDescent="0.25">
      <c r="A422"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v>
      </c>
      <c r="B4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2" s="23" t="s">
        <v>428</v>
      </c>
      <c r="E422" s="17" t="s">
        <v>123</v>
      </c>
      <c r="F422" s="7"/>
      <c r="G422" s="9"/>
      <c r="H422" s="9" t="s">
        <v>23</v>
      </c>
      <c r="I422" s="35"/>
      <c r="J422" s="8" t="s">
        <v>74</v>
      </c>
      <c r="K422" s="7"/>
      <c r="L422" s="29"/>
      <c r="M422" s="29"/>
      <c r="N4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22" s="7" t="str">
        <f>IF(Infra[[#This Row],[railml 2.4 existence]]=TRUE, INDEX(core[Constraints],MATCH(Infra[[#This Row],[Full path]],core[Full path],0)),
IF(Infra[[#This Row],[nor existence]]&lt;&gt;"",INDEX(nor[Constraints],MATCH(Infra[[#This Row],[nor existence]],nor[Full path],0)),""))</f>
        <v>mandatory</v>
      </c>
      <c r="Q4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22" s="7" t="str">
        <f>IF(ISBLANK(Infra[[#This Row],[Attribute]]),"",
IF(Infra[[#This Row],[railml 2.4 existence]]=TRUE, INDEX(core[Excel type],MATCH(Infra[[#This Row],[Full path]],core[Full path],0)),
IF(Infra[[#This Row],[nor existence]]&lt;&gt;"", INDEX(nor[Excel type],MATCH(Infra[[#This Row],[nor existence]],nor[Full path],0)),"")))</f>
        <v/>
      </c>
      <c r="S422" s="7" t="str">
        <f>IF(AND(NOT(ISBLANK(Infra[[#This Row],[Attribute]])),LEFT(Infra[[#This Row],[Value]],1)="[",OR(Infra[[#This Row],[railml 2.4 existence]]=TRUE,Infra[[#This Row],[nor existence]]=TRUE)),IF(Infra[[#This Row],[Value]]=Infra[[#This Row],[type]],"OK","Wrong type"),"")</f>
        <v/>
      </c>
      <c r="T422" s="7" t="str">
        <f>IF(ISBLANK(Infra[[#This Row],[Attribute]]),"",
IF(Infra[[#This Row],[railml 2.4 existence]]=TRUE, INDEX(core[Restriction],MATCH(Infra[[#This Row],[Full path]],core[Full path],0)),
IF(Infra[[#This Row],[nor existence]]&lt;&gt;"", INDEX(nor[Restriction],MATCH(Infra[[#This Row],[nor existence]],nor[Full path],0)),"")))</f>
        <v/>
      </c>
      <c r="U4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3" spans="1:21" ht="45" x14ac:dyDescent="0.25">
      <c r="A423"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infrastructure/trackGroups/line/states/state/@disabled</v>
      </c>
      <c r="B4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3" s="23" t="s">
        <v>428</v>
      </c>
      <c r="E423" s="49" t="s">
        <v>123</v>
      </c>
      <c r="F423" s="7" t="s">
        <v>124</v>
      </c>
      <c r="G423" s="9" t="s">
        <v>125</v>
      </c>
      <c r="H423" s="9" t="s">
        <v>23</v>
      </c>
      <c r="I423" s="32"/>
      <c r="J423" s="8" t="s">
        <v>126</v>
      </c>
      <c r="K423" s="29"/>
      <c r="L423" s="29"/>
      <c r="M423" s="57"/>
      <c r="N42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23" s="7" t="str">
        <f>IF(Infra[[#This Row],[railml 2.4 existence]]=TRUE, INDEX(core[Constraints],MATCH(Infra[[#This Row],[Full path]],core[Full path],0)),
IF(Infra[[#This Row],[nor existence]]&lt;&gt;"",INDEX(nor[Constraints],MATCH(Infra[[#This Row],[nor existence]],nor[Full path],0)),""))</f>
        <v>mandatory</v>
      </c>
      <c r="Q4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23" s="7" t="str">
        <f>IF(ISBLANK(Infra[[#This Row],[Attribute]]),"",
IF(Infra[[#This Row],[railml 2.4 existence]]=TRUE, INDEX(core[Excel type],MATCH(Infra[[#This Row],[Full path]],core[Full path],0)),
IF(Infra[[#This Row],[nor existence]]&lt;&gt;"", INDEX(nor[Excel type],MATCH(Infra[[#This Row],[nor existence]],nor[Full path],0)),"")))</f>
        <v>[boolean]</v>
      </c>
      <c r="S423" s="9" t="str">
        <f>IF(AND(NOT(ISBLANK(Infra[[#This Row],[Attribute]])),LEFT(Infra[[#This Row],[Value]],1)="[",OR(Infra[[#This Row],[railml 2.4 existence]]=TRUE,Infra[[#This Row],[nor existence]]=TRUE)),IF(Infra[[#This Row],[Value]]=Infra[[#This Row],[type]],"OK","Wrong type"),"")</f>
        <v>OK</v>
      </c>
      <c r="T423" s="7" t="str">
        <f>IF(ISBLANK(Infra[[#This Row],[Attribute]]),"",
IF(Infra[[#This Row],[railml 2.4 existence]]=TRUE, INDEX(core[Restriction],MATCH(Infra[[#This Row],[Full path]],core[Full path],0)),
IF(Infra[[#This Row],[nor existence]]&lt;&gt;"", INDEX(nor[Restriction],MATCH(Infra[[#This Row],[nor existence]],nor[Full path],0)),"")))</f>
        <v/>
      </c>
      <c r="U4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4" spans="1:21" s="3" customFormat="1" ht="30" x14ac:dyDescent="0.25">
      <c r="A424"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infrastructure/trackGroups/line/states/state/@nor:change</v>
      </c>
      <c r="B4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4" s="23" t="s">
        <v>428</v>
      </c>
      <c r="E424" s="49" t="s">
        <v>123</v>
      </c>
      <c r="F424" s="7" t="s">
        <v>36</v>
      </c>
      <c r="G424" s="9" t="s">
        <v>37</v>
      </c>
      <c r="H424" s="9" t="s">
        <v>29</v>
      </c>
      <c r="I424" s="32"/>
      <c r="J424" s="1" t="s">
        <v>38</v>
      </c>
      <c r="K424" s="29"/>
      <c r="L424" s="29"/>
      <c r="M424" s="57"/>
      <c r="N42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24" s="7" t="str">
        <f>IF(Infra[[#This Row],[railml 2.4 existence]]=TRUE, INDEX(core[Constraints],MATCH(Infra[[#This Row],[Full path]],core[Full path],0)),
IF(Infra[[#This Row],[nor existence]]&lt;&gt;"",INDEX(nor[Constraints],MATCH(Infra[[#This Row],[nor existence]],nor[Full path],0)),""))</f>
        <v>optional</v>
      </c>
      <c r="Q4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24" s="7" t="str">
        <f>IF(ISBLANK(Infra[[#This Row],[Attribute]]),"",
IF(Infra[[#This Row],[railml 2.4 existence]]=TRUE, INDEX(core[Excel type],MATCH(Infra[[#This Row],[Full path]],core[Full path],0)),
IF(Infra[[#This Row],[nor existence]]&lt;&gt;"", INDEX(nor[Excel type],MATCH(Infra[[#This Row],[nor existence]],nor[Full path],0)),"")))</f>
        <v>[enum]</v>
      </c>
      <c r="S424" s="9" t="str">
        <f>IF(AND(NOT(ISBLANK(Infra[[#This Row],[Attribute]])),LEFT(Infra[[#This Row],[Value]],1)="[",OR(Infra[[#This Row],[railml 2.4 existence]]=TRUE,Infra[[#This Row],[nor existence]]=TRUE)),IF(Infra[[#This Row],[Value]]=Infra[[#This Row],[type]],"OK","Wrong type"),"")</f>
        <v/>
      </c>
      <c r="T424" s="7" t="str">
        <f>IF(ISBLANK(Infra[[#This Row],[Attribute]]),"",
IF(Infra[[#This Row],[railml 2.4 existence]]=TRUE, INDEX(core[Restriction],MATCH(Infra[[#This Row],[Full path]],core[Full path],0)),
IF(Infra[[#This Row],[nor existence]]&lt;&gt;"", INDEX(nor[Restriction],MATCH(Infra[[#This Row],[nor existence]],nor[Full path],0)),"")))</f>
        <v>"new", "modified", "removed"</v>
      </c>
      <c r="U4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5" spans="1:21" s="2" customFormat="1" ht="30" x14ac:dyDescent="0.25">
      <c r="A425"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infrastructure/trackGroups/line/states/state/@nor:change</v>
      </c>
      <c r="B4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5" s="23" t="s">
        <v>428</v>
      </c>
      <c r="E425" s="49" t="s">
        <v>123</v>
      </c>
      <c r="F425" s="7" t="s">
        <v>36</v>
      </c>
      <c r="G425" s="9" t="s">
        <v>39</v>
      </c>
      <c r="H425" s="9"/>
      <c r="I425" s="32"/>
      <c r="J425" s="1" t="s">
        <v>40</v>
      </c>
      <c r="K425" s="29"/>
      <c r="L425" s="29"/>
      <c r="M425" s="57"/>
      <c r="N42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25" s="7" t="str">
        <f>IF(Infra[[#This Row],[railml 2.4 existence]]=TRUE, INDEX(core[Constraints],MATCH(Infra[[#This Row],[Full path]],core[Full path],0)),
IF(Infra[[#This Row],[nor existence]]&lt;&gt;"",INDEX(nor[Constraints],MATCH(Infra[[#This Row],[nor existence]],nor[Full path],0)),""))</f>
        <v>optional</v>
      </c>
      <c r="Q4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25" s="7" t="str">
        <f>IF(ISBLANK(Infra[[#This Row],[Attribute]]),"",
IF(Infra[[#This Row],[railml 2.4 existence]]=TRUE, INDEX(core[Excel type],MATCH(Infra[[#This Row],[Full path]],core[Full path],0)),
IF(Infra[[#This Row],[nor existence]]&lt;&gt;"", INDEX(nor[Excel type],MATCH(Infra[[#This Row],[nor existence]],nor[Full path],0)),"")))</f>
        <v>[enum]</v>
      </c>
      <c r="S425" s="9" t="str">
        <f>IF(AND(NOT(ISBLANK(Infra[[#This Row],[Attribute]])),LEFT(Infra[[#This Row],[Value]],1)="[",OR(Infra[[#This Row],[railml 2.4 existence]]=TRUE,Infra[[#This Row],[nor existence]]=TRUE)),IF(Infra[[#This Row],[Value]]=Infra[[#This Row],[type]],"OK","Wrong type"),"")</f>
        <v/>
      </c>
      <c r="T425" s="7" t="str">
        <f>IF(ISBLANK(Infra[[#This Row],[Attribute]]),"",
IF(Infra[[#This Row],[railml 2.4 existence]]=TRUE, INDEX(core[Restriction],MATCH(Infra[[#This Row],[Full path]],core[Full path],0)),
IF(Infra[[#This Row],[nor existence]]&lt;&gt;"", INDEX(nor[Restriction],MATCH(Infra[[#This Row],[nor existence]],nor[Full path],0)),"")))</f>
        <v>"new", "modified", "removed"</v>
      </c>
      <c r="U4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6" spans="1:21" s="2" customFormat="1" ht="30" x14ac:dyDescent="0.25">
      <c r="A426"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infrastructure/trackGroups/line/states/state/@nor:change</v>
      </c>
      <c r="B4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6" s="23" t="s">
        <v>428</v>
      </c>
      <c r="E426" s="49" t="s">
        <v>123</v>
      </c>
      <c r="F426" s="7" t="s">
        <v>36</v>
      </c>
      <c r="G426" s="9" t="s">
        <v>41</v>
      </c>
      <c r="H426" s="9"/>
      <c r="I426" s="32"/>
      <c r="J426" s="1" t="s">
        <v>42</v>
      </c>
      <c r="K426" s="29"/>
      <c r="L426" s="29"/>
      <c r="M426" s="57"/>
      <c r="N42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26" s="7" t="str">
        <f>IF(Infra[[#This Row],[railml 2.4 existence]]=TRUE, INDEX(core[Constraints],MATCH(Infra[[#This Row],[Full path]],core[Full path],0)),
IF(Infra[[#This Row],[nor existence]]&lt;&gt;"",INDEX(nor[Constraints],MATCH(Infra[[#This Row],[nor existence]],nor[Full path],0)),""))</f>
        <v>optional</v>
      </c>
      <c r="Q4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26" s="7" t="str">
        <f>IF(ISBLANK(Infra[[#This Row],[Attribute]]),"",
IF(Infra[[#This Row],[railml 2.4 existence]]=TRUE, INDEX(core[Excel type],MATCH(Infra[[#This Row],[Full path]],core[Full path],0)),
IF(Infra[[#This Row],[nor existence]]&lt;&gt;"", INDEX(nor[Excel type],MATCH(Infra[[#This Row],[nor existence]],nor[Full path],0)),"")))</f>
        <v>[enum]</v>
      </c>
      <c r="S426" s="9" t="str">
        <f>IF(AND(NOT(ISBLANK(Infra[[#This Row],[Attribute]])),LEFT(Infra[[#This Row],[Value]],1)="[",OR(Infra[[#This Row],[railml 2.4 existence]]=TRUE,Infra[[#This Row],[nor existence]]=TRUE)),IF(Infra[[#This Row],[Value]]=Infra[[#This Row],[type]],"OK","Wrong type"),"")</f>
        <v/>
      </c>
      <c r="T426" s="7" t="str">
        <f>IF(ISBLANK(Infra[[#This Row],[Attribute]]),"",
IF(Infra[[#This Row],[railml 2.4 existence]]=TRUE, INDEX(core[Restriction],MATCH(Infra[[#This Row],[Full path]],core[Full path],0)),
IF(Infra[[#This Row],[nor existence]]&lt;&gt;"", INDEX(nor[Restriction],MATCH(Infra[[#This Row],[nor existence]],nor[Full path],0)),"")))</f>
        <v>"new", "modified", "removed"</v>
      </c>
      <c r="U4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7" spans="1:21" s="2" customFormat="1" x14ac:dyDescent="0.25">
      <c r="A427"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infrastructure/trackGroups/line/states/state/@nor:change</v>
      </c>
      <c r="B4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7" s="23" t="s">
        <v>428</v>
      </c>
      <c r="E427" s="49" t="s">
        <v>123</v>
      </c>
      <c r="F427" s="7" t="s">
        <v>36</v>
      </c>
      <c r="G427" s="9" t="s">
        <v>43</v>
      </c>
      <c r="H427" s="9"/>
      <c r="I427" s="32"/>
      <c r="J427" s="1" t="s">
        <v>44</v>
      </c>
      <c r="K427" s="29"/>
      <c r="L427" s="29"/>
      <c r="M427" s="57"/>
      <c r="N42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27" s="7" t="str">
        <f>IF(Infra[[#This Row],[railml 2.4 existence]]=TRUE, INDEX(core[Constraints],MATCH(Infra[[#This Row],[Full path]],core[Full path],0)),
IF(Infra[[#This Row],[nor existence]]&lt;&gt;"",INDEX(nor[Constraints],MATCH(Infra[[#This Row],[nor existence]],nor[Full path],0)),""))</f>
        <v>optional</v>
      </c>
      <c r="Q4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27" s="7" t="str">
        <f>IF(ISBLANK(Infra[[#This Row],[Attribute]]),"",
IF(Infra[[#This Row],[railml 2.4 existence]]=TRUE, INDEX(core[Excel type],MATCH(Infra[[#This Row],[Full path]],core[Full path],0)),
IF(Infra[[#This Row],[nor existence]]&lt;&gt;"", INDEX(nor[Excel type],MATCH(Infra[[#This Row],[nor existence]],nor[Full path],0)),"")))</f>
        <v>[enum]</v>
      </c>
      <c r="S427" s="9" t="str">
        <f>IF(AND(NOT(ISBLANK(Infra[[#This Row],[Attribute]])),LEFT(Infra[[#This Row],[Value]],1)="[",OR(Infra[[#This Row],[railml 2.4 existence]]=TRUE,Infra[[#This Row],[nor existence]]=TRUE)),IF(Infra[[#This Row],[Value]]=Infra[[#This Row],[type]],"OK","Wrong type"),"")</f>
        <v/>
      </c>
      <c r="T427" s="7" t="str">
        <f>IF(ISBLANK(Infra[[#This Row],[Attribute]]),"",
IF(Infra[[#This Row],[railml 2.4 existence]]=TRUE, INDEX(core[Restriction],MATCH(Infra[[#This Row],[Full path]],core[Full path],0)),
IF(Infra[[#This Row],[nor existence]]&lt;&gt;"", INDEX(nor[Restriction],MATCH(Infra[[#This Row],[nor existence]],nor[Full path],0)),"")))</f>
        <v>"new", "modified", "removed"</v>
      </c>
      <c r="U4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8" spans="1:21" x14ac:dyDescent="0.25">
      <c r="A428"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infrastructure/trackGroups/line/states/state/@nor:endDate</v>
      </c>
      <c r="B4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8" s="23" t="s">
        <v>428</v>
      </c>
      <c r="E428" s="49" t="s">
        <v>123</v>
      </c>
      <c r="F428" s="7" t="s">
        <v>127</v>
      </c>
      <c r="G428" s="9" t="s">
        <v>128</v>
      </c>
      <c r="H428" s="9" t="s">
        <v>29</v>
      </c>
      <c r="I428" s="32"/>
      <c r="J428" s="1" t="s">
        <v>129</v>
      </c>
      <c r="K428" s="29"/>
      <c r="L428" s="29"/>
      <c r="M428" s="57"/>
      <c r="N42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428" s="7" t="str">
        <f>IF(Infra[[#This Row],[railml 2.4 existence]]=TRUE, INDEX(core[Constraints],MATCH(Infra[[#This Row],[Full path]],core[Full path],0)),
IF(Infra[[#This Row],[nor existence]]&lt;&gt;"",INDEX(nor[Constraints],MATCH(Infra[[#This Row],[nor existence]],nor[Full path],0)),""))</f>
        <v>optional</v>
      </c>
      <c r="Q4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28" s="7" t="str">
        <f>IF(ISBLANK(Infra[[#This Row],[Attribute]]),"",
IF(Infra[[#This Row],[railml 2.4 existence]]=TRUE, INDEX(core[Excel type],MATCH(Infra[[#This Row],[Full path]],core[Full path],0)),
IF(Infra[[#This Row],[nor existence]]&lt;&gt;"", INDEX(nor[Excel type],MATCH(Infra[[#This Row],[nor existence]],nor[Full path],0)),"")))</f>
        <v>[date]</v>
      </c>
      <c r="S428" s="9" t="str">
        <f>IF(AND(NOT(ISBLANK(Infra[[#This Row],[Attribute]])),LEFT(Infra[[#This Row],[Value]],1)="[",OR(Infra[[#This Row],[railml 2.4 existence]]=TRUE,Infra[[#This Row],[nor existence]]=TRUE)),IF(Infra[[#This Row],[Value]]=Infra[[#This Row],[type]],"OK","Wrong type"),"")</f>
        <v/>
      </c>
      <c r="T428" s="7" t="str">
        <f>IF(ISBLANK(Infra[[#This Row],[Attribute]]),"",
IF(Infra[[#This Row],[railml 2.4 existence]]=TRUE, INDEX(core[Restriction],MATCH(Infra[[#This Row],[Full path]],core[Full path],0)),
IF(Infra[[#This Row],[nor existence]]&lt;&gt;"", INDEX(nor[Restriction],MATCH(Infra[[#This Row],[nor existence]],nor[Full path],0)),"")))</f>
        <v/>
      </c>
      <c r="U4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29" spans="1:21" x14ac:dyDescent="0.25">
      <c r="A429"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infrastructure/trackGroups/line/states/state/@nor:projectRef</v>
      </c>
      <c r="B4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29" s="23" t="s">
        <v>428</v>
      </c>
      <c r="E429" s="49" t="s">
        <v>123</v>
      </c>
      <c r="F429" s="7" t="s">
        <v>130</v>
      </c>
      <c r="G429" s="9" t="s">
        <v>46</v>
      </c>
      <c r="H429" s="9" t="s">
        <v>29</v>
      </c>
      <c r="I429" s="32"/>
      <c r="J429" s="1" t="s">
        <v>131</v>
      </c>
      <c r="K429" s="29"/>
      <c r="L429" s="29"/>
      <c r="M429" s="57"/>
      <c r="N42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429" s="7" t="str">
        <f>IF(Infra[[#This Row],[railml 2.4 existence]]=TRUE, INDEX(core[Constraints],MATCH(Infra[[#This Row],[Full path]],core[Full path],0)),
IF(Infra[[#This Row],[nor existence]]&lt;&gt;"",INDEX(nor[Constraints],MATCH(Infra[[#This Row],[nor existence]],nor[Full path],0)),""))</f>
        <v>optional</v>
      </c>
      <c r="Q4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29" s="7" t="str">
        <f>IF(ISBLANK(Infra[[#This Row],[Attribute]]),"",
IF(Infra[[#This Row],[railml 2.4 existence]]=TRUE, INDEX(core[Excel type],MATCH(Infra[[#This Row],[Full path]],core[Full path],0)),
IF(Infra[[#This Row],[nor existence]]&lt;&gt;"", INDEX(nor[Excel type],MATCH(Infra[[#This Row],[nor existence]],nor[Full path],0)),"")))</f>
        <v>[reference]</v>
      </c>
      <c r="S429" s="9" t="str">
        <f>IF(AND(NOT(ISBLANK(Infra[[#This Row],[Attribute]])),LEFT(Infra[[#This Row],[Value]],1)="[",OR(Infra[[#This Row],[railml 2.4 existence]]=TRUE,Infra[[#This Row],[nor existence]]=TRUE)),IF(Infra[[#This Row],[Value]]=Infra[[#This Row],[type]],"OK","Wrong type"),"")</f>
        <v/>
      </c>
      <c r="T429" s="7" t="str">
        <f>IF(ISBLANK(Infra[[#This Row],[Attribute]]),"",
IF(Infra[[#This Row],[railml 2.4 existence]]=TRUE, INDEX(core[Restriction],MATCH(Infra[[#This Row],[Full path]],core[Full path],0)),
IF(Infra[[#This Row],[nor existence]]&lt;&gt;"", INDEX(nor[Restriction],MATCH(Infra[[#This Row],[nor existence]],nor[Full path],0)),"")))</f>
        <v/>
      </c>
      <c r="U4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30" spans="1:21" x14ac:dyDescent="0.25">
      <c r="A430"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infrastructure/trackGroups/line/states/state/@nor:ruleRef</v>
      </c>
      <c r="B4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0" s="23" t="s">
        <v>428</v>
      </c>
      <c r="E430" s="49" t="s">
        <v>123</v>
      </c>
      <c r="F430" s="7" t="s">
        <v>45</v>
      </c>
      <c r="G430" s="9" t="s">
        <v>46</v>
      </c>
      <c r="H430" s="9" t="s">
        <v>29</v>
      </c>
      <c r="I430" s="33"/>
      <c r="J430" s="8" t="s">
        <v>47</v>
      </c>
      <c r="K430" s="29"/>
      <c r="L430" s="29"/>
      <c r="M430" s="57"/>
      <c r="N43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430" s="7" t="str">
        <f>IF(Infra[[#This Row],[railml 2.4 existence]]=TRUE, INDEX(core[Constraints],MATCH(Infra[[#This Row],[Full path]],core[Full path],0)),
IF(Infra[[#This Row],[nor existence]]&lt;&gt;"",INDEX(nor[Constraints],MATCH(Infra[[#This Row],[nor existence]],nor[Full path],0)),""))</f>
        <v>optional</v>
      </c>
      <c r="Q4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30" s="7" t="str">
        <f>IF(ISBLANK(Infra[[#This Row],[Attribute]]),"",
IF(Infra[[#This Row],[railml 2.4 existence]]=TRUE, INDEX(core[Excel type],MATCH(Infra[[#This Row],[Full path]],core[Full path],0)),
IF(Infra[[#This Row],[nor existence]]&lt;&gt;"", INDEX(nor[Excel type],MATCH(Infra[[#This Row],[nor existence]],nor[Full path],0)),"")))</f>
        <v>[reference]</v>
      </c>
      <c r="S430" s="9" t="str">
        <f>IF(AND(NOT(ISBLANK(Infra[[#This Row],[Attribute]])),LEFT(Infra[[#This Row],[Value]],1)="[",OR(Infra[[#This Row],[railml 2.4 existence]]=TRUE,Infra[[#This Row],[nor existence]]=TRUE)),IF(Infra[[#This Row],[Value]]=Infra[[#This Row],[type]],"OK","Wrong type"),"")</f>
        <v/>
      </c>
      <c r="T430" s="7" t="str">
        <f>IF(ISBLANK(Infra[[#This Row],[Attribute]]),"",
IF(Infra[[#This Row],[railml 2.4 existence]]=TRUE, INDEX(core[Restriction],MATCH(Infra[[#This Row],[Full path]],core[Full path],0)),
IF(Infra[[#This Row],[nor existence]]&lt;&gt;"", INDEX(nor[Restriction],MATCH(Infra[[#This Row],[nor existence]],nor[Full path],0)),"")))</f>
        <v/>
      </c>
      <c r="U4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31" spans="1:21" x14ac:dyDescent="0.25">
      <c r="A431"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infrastructure/trackGroups/line/states/state/@nor:startDate</v>
      </c>
      <c r="B4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1" s="23" t="s">
        <v>428</v>
      </c>
      <c r="E431" s="49" t="s">
        <v>123</v>
      </c>
      <c r="F431" s="7" t="s">
        <v>132</v>
      </c>
      <c r="G431" s="9" t="s">
        <v>128</v>
      </c>
      <c r="H431" s="9" t="s">
        <v>29</v>
      </c>
      <c r="I431" s="32"/>
      <c r="J431" s="1" t="s">
        <v>129</v>
      </c>
      <c r="K431" s="29"/>
      <c r="L431" s="29"/>
      <c r="M431" s="57"/>
      <c r="N43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431" s="7" t="str">
        <f>IF(Infra[[#This Row],[railml 2.4 existence]]=TRUE, INDEX(core[Constraints],MATCH(Infra[[#This Row],[Full path]],core[Full path],0)),
IF(Infra[[#This Row],[nor existence]]&lt;&gt;"",INDEX(nor[Constraints],MATCH(Infra[[#This Row],[nor existence]],nor[Full path],0)),""))</f>
        <v>optional</v>
      </c>
      <c r="Q4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31" s="7" t="str">
        <f>IF(ISBLANK(Infra[[#This Row],[Attribute]]),"",
IF(Infra[[#This Row],[railml 2.4 existence]]=TRUE, INDEX(core[Excel type],MATCH(Infra[[#This Row],[Full path]],core[Full path],0)),
IF(Infra[[#This Row],[nor existence]]&lt;&gt;"", INDEX(nor[Excel type],MATCH(Infra[[#This Row],[nor existence]],nor[Full path],0)),"")))</f>
        <v>[date]</v>
      </c>
      <c r="S431" s="9" t="str">
        <f>IF(AND(NOT(ISBLANK(Infra[[#This Row],[Attribute]])),LEFT(Infra[[#This Row],[Value]],1)="[",OR(Infra[[#This Row],[railml 2.4 existence]]=TRUE,Infra[[#This Row],[nor existence]]=TRUE)),IF(Infra[[#This Row],[Value]]=Infra[[#This Row],[type]],"OK","Wrong type"),"")</f>
        <v/>
      </c>
      <c r="T431" s="7" t="str">
        <f>IF(ISBLANK(Infra[[#This Row],[Attribute]]),"",
IF(Infra[[#This Row],[railml 2.4 existence]]=TRUE, INDEX(core[Restriction],MATCH(Infra[[#This Row],[Full path]],core[Full path],0)),
IF(Infra[[#This Row],[nor existence]]&lt;&gt;"", INDEX(nor[Restriction],MATCH(Infra[[#This Row],[nor existence]],nor[Full path],0)),"")))</f>
        <v/>
      </c>
      <c r="U4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32" spans="1:21" x14ac:dyDescent="0.25">
      <c r="A432"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infrastructure/trackGroups/line/states/state/@operatingPeriodRef</v>
      </c>
      <c r="B4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2" s="23" t="s">
        <v>428</v>
      </c>
      <c r="E432" s="49" t="s">
        <v>123</v>
      </c>
      <c r="F432" s="7" t="s">
        <v>133</v>
      </c>
      <c r="G432" s="9" t="s">
        <v>46</v>
      </c>
      <c r="H432" s="9" t="s">
        <v>29</v>
      </c>
      <c r="I432" s="32"/>
      <c r="J432" s="1" t="s">
        <v>134</v>
      </c>
      <c r="K432" s="29"/>
      <c r="L432" s="29"/>
      <c r="M432" s="57"/>
      <c r="N43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2" s="7" t="str">
        <f>IF(Infra[[#This Row],[railml 2.4 existence]]=TRUE, INDEX(core[Constraints],MATCH(Infra[[#This Row],[Full path]],core[Full path],0)),
IF(Infra[[#This Row],[nor existence]]&lt;&gt;"",INDEX(nor[Constraints],MATCH(Infra[[#This Row],[nor existence]],nor[Full path],0)),""))</f>
        <v>optional</v>
      </c>
      <c r="Q4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32" s="7" t="str">
        <f>IF(ISBLANK(Infra[[#This Row],[Attribute]]),"",
IF(Infra[[#This Row],[railml 2.4 existence]]=TRUE, INDEX(core[Excel type],MATCH(Infra[[#This Row],[Full path]],core[Full path],0)),
IF(Infra[[#This Row],[nor existence]]&lt;&gt;"", INDEX(nor[Excel type],MATCH(Infra[[#This Row],[nor existence]],nor[Full path],0)),"")))</f>
        <v>[reference]</v>
      </c>
      <c r="S432" s="9" t="str">
        <f>IF(AND(NOT(ISBLANK(Infra[[#This Row],[Attribute]])),LEFT(Infra[[#This Row],[Value]],1)="[",OR(Infra[[#This Row],[railml 2.4 existence]]=TRUE,Infra[[#This Row],[nor existence]]=TRUE)),IF(Infra[[#This Row],[Value]]=Infra[[#This Row],[type]],"OK","Wrong type"),"")</f>
        <v>OK</v>
      </c>
      <c r="T432" s="7" t="str">
        <f>IF(ISBLANK(Infra[[#This Row],[Attribute]]),"",
IF(Infra[[#This Row],[railml 2.4 existence]]=TRUE, INDEX(core[Restriction],MATCH(Infra[[#This Row],[Full path]],core[Full path],0)),
IF(Infra[[#This Row],[nor existence]]&lt;&gt;"", INDEX(nor[Restriction],MATCH(Infra[[#This Row],[nor existence]],nor[Full path],0)),"")))</f>
        <v/>
      </c>
      <c r="U4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33" spans="1:21" x14ac:dyDescent="0.25">
      <c r="A433"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infrastructure/trackGroups/line/states/state/@status</v>
      </c>
      <c r="B4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3" s="23" t="s">
        <v>428</v>
      </c>
      <c r="E433" s="49" t="s">
        <v>123</v>
      </c>
      <c r="F433" s="7" t="s">
        <v>135</v>
      </c>
      <c r="G433" s="9" t="s">
        <v>37</v>
      </c>
      <c r="H433" s="9" t="s">
        <v>29</v>
      </c>
      <c r="I433" s="32"/>
      <c r="K433" s="29"/>
      <c r="L433" s="29"/>
      <c r="M433" s="57"/>
      <c r="N43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3" s="7" t="str">
        <f>IF(Infra[[#This Row],[railml 2.4 existence]]=TRUE, INDEX(core[Constraints],MATCH(Infra[[#This Row],[Full path]],core[Full path],0)),
IF(Infra[[#This Row],[nor existence]]&lt;&gt;"",INDEX(nor[Constraints],MATCH(Infra[[#This Row],[nor existence]],nor[Full path],0)),""))</f>
        <v>optional</v>
      </c>
      <c r="Q4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33" s="7" t="str">
        <f>IF(ISBLANK(Infra[[#This Row],[Attribute]]),"",
IF(Infra[[#This Row],[railml 2.4 existence]]=TRUE, INDEX(core[Excel type],MATCH(Infra[[#This Row],[Full path]],core[Full path],0)),
IF(Infra[[#This Row],[nor existence]]&lt;&gt;"", INDEX(nor[Excel type],MATCH(Infra[[#This Row],[nor existence]],nor[Full path],0)),"")))</f>
        <v>[enum]</v>
      </c>
      <c r="S433" s="9" t="str">
        <f>IF(AND(NOT(ISBLANK(Infra[[#This Row],[Attribute]])),LEFT(Infra[[#This Row],[Value]],1)="[",OR(Infra[[#This Row],[railml 2.4 existence]]=TRUE,Infra[[#This Row],[nor existence]]=TRUE)),IF(Infra[[#This Row],[Value]]=Infra[[#This Row],[type]],"OK","Wrong type"),"")</f>
        <v>OK</v>
      </c>
      <c r="T43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4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34" spans="1:21" x14ac:dyDescent="0.25">
      <c r="A434"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infrastructure/trackGroups/line/states/state/@status</v>
      </c>
      <c r="B4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4" s="23" t="s">
        <v>428</v>
      </c>
      <c r="E434" s="49" t="s">
        <v>123</v>
      </c>
      <c r="F434" s="7" t="s">
        <v>135</v>
      </c>
      <c r="G434" s="9" t="s">
        <v>136</v>
      </c>
      <c r="H434" s="9"/>
      <c r="I434" s="32"/>
      <c r="K434" s="29"/>
      <c r="L434" s="29"/>
      <c r="M434" s="57"/>
      <c r="N43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4" s="7" t="str">
        <f>IF(Infra[[#This Row],[railml 2.4 existence]]=TRUE, INDEX(core[Constraints],MATCH(Infra[[#This Row],[Full path]],core[Full path],0)),
IF(Infra[[#This Row],[nor existence]]&lt;&gt;"",INDEX(nor[Constraints],MATCH(Infra[[#This Row],[nor existence]],nor[Full path],0)),""))</f>
        <v>optional</v>
      </c>
      <c r="Q4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34" s="7" t="str">
        <f>IF(ISBLANK(Infra[[#This Row],[Attribute]]),"",
IF(Infra[[#This Row],[railml 2.4 existence]]=TRUE, INDEX(core[Excel type],MATCH(Infra[[#This Row],[Full path]],core[Full path],0)),
IF(Infra[[#This Row],[nor existence]]&lt;&gt;"", INDEX(nor[Excel type],MATCH(Infra[[#This Row],[nor existence]],nor[Full path],0)),"")))</f>
        <v>[enum]</v>
      </c>
      <c r="S434" s="9" t="str">
        <f>IF(AND(NOT(ISBLANK(Infra[[#This Row],[Attribute]])),LEFT(Infra[[#This Row],[Value]],1)="[",OR(Infra[[#This Row],[railml 2.4 existence]]=TRUE,Infra[[#This Row],[nor existence]]=TRUE)),IF(Infra[[#This Row],[Value]]=Infra[[#This Row],[type]],"OK","Wrong type"),"")</f>
        <v/>
      </c>
      <c r="T43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4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35" spans="1:21" ht="105" x14ac:dyDescent="0.25">
      <c r="A435"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infrastructure/trackGroups/line/states/state/@status</v>
      </c>
      <c r="B4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5" s="23" t="s">
        <v>428</v>
      </c>
      <c r="E435" s="49" t="s">
        <v>123</v>
      </c>
      <c r="F435" s="7" t="s">
        <v>135</v>
      </c>
      <c r="G435" s="9" t="s">
        <v>137</v>
      </c>
      <c r="H435" s="9"/>
      <c r="I435" s="32"/>
      <c r="J435" s="1" t="s">
        <v>138</v>
      </c>
      <c r="K435" s="29"/>
      <c r="L435" s="29"/>
      <c r="M435" s="57"/>
      <c r="N43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5" s="7" t="str">
        <f>IF(Infra[[#This Row],[railml 2.4 existence]]=TRUE, INDEX(core[Constraints],MATCH(Infra[[#This Row],[Full path]],core[Full path],0)),
IF(Infra[[#This Row],[nor existence]]&lt;&gt;"",INDEX(nor[Constraints],MATCH(Infra[[#This Row],[nor existence]],nor[Full path],0)),""))</f>
        <v>optional</v>
      </c>
      <c r="Q4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35" s="7" t="str">
        <f>IF(ISBLANK(Infra[[#This Row],[Attribute]]),"",
IF(Infra[[#This Row],[railml 2.4 existence]]=TRUE, INDEX(core[Excel type],MATCH(Infra[[#This Row],[Full path]],core[Full path],0)),
IF(Infra[[#This Row],[nor existence]]&lt;&gt;"", INDEX(nor[Excel type],MATCH(Infra[[#This Row],[nor existence]],nor[Full path],0)),"")))</f>
        <v>[enum]</v>
      </c>
      <c r="S435" s="9" t="str">
        <f>IF(AND(NOT(ISBLANK(Infra[[#This Row],[Attribute]])),LEFT(Infra[[#This Row],[Value]],1)="[",OR(Infra[[#This Row],[railml 2.4 existence]]=TRUE,Infra[[#This Row],[nor existence]]=TRUE)),IF(Infra[[#This Row],[Value]]=Infra[[#This Row],[type]],"OK","Wrong type"),"")</f>
        <v/>
      </c>
      <c r="T43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4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36" spans="1:21" ht="30" x14ac:dyDescent="0.25">
      <c r="A436"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infrastructure/trackGroups/line/states/state/@status</v>
      </c>
      <c r="B4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6" s="23" t="s">
        <v>428</v>
      </c>
      <c r="E436" s="49" t="s">
        <v>123</v>
      </c>
      <c r="F436" s="7" t="s">
        <v>135</v>
      </c>
      <c r="G436" s="9" t="s">
        <v>139</v>
      </c>
      <c r="H436" s="9"/>
      <c r="I436" s="32"/>
      <c r="J436" s="1" t="s">
        <v>140</v>
      </c>
      <c r="K436" s="29"/>
      <c r="L436" s="29"/>
      <c r="M436" s="57"/>
      <c r="N43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6" s="7" t="str">
        <f>IF(Infra[[#This Row],[railml 2.4 existence]]=TRUE, INDEX(core[Constraints],MATCH(Infra[[#This Row],[Full path]],core[Full path],0)),
IF(Infra[[#This Row],[nor existence]]&lt;&gt;"",INDEX(nor[Constraints],MATCH(Infra[[#This Row],[nor existence]],nor[Full path],0)),""))</f>
        <v>optional</v>
      </c>
      <c r="Q4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36" s="7" t="str">
        <f>IF(ISBLANK(Infra[[#This Row],[Attribute]]),"",
IF(Infra[[#This Row],[railml 2.4 existence]]=TRUE, INDEX(core[Excel type],MATCH(Infra[[#This Row],[Full path]],core[Full path],0)),
IF(Infra[[#This Row],[nor existence]]&lt;&gt;"", INDEX(nor[Excel type],MATCH(Infra[[#This Row],[nor existence]],nor[Full path],0)),"")))</f>
        <v>[enum]</v>
      </c>
      <c r="S436" s="9" t="str">
        <f>IF(AND(NOT(ISBLANK(Infra[[#This Row],[Attribute]])),LEFT(Infra[[#This Row],[Value]],1)="[",OR(Infra[[#This Row],[railml 2.4 existence]]=TRUE,Infra[[#This Row],[nor existence]]=TRUE)),IF(Infra[[#This Row],[Value]]=Infra[[#This Row],[type]],"OK","Wrong type"),"")</f>
        <v/>
      </c>
      <c r="T43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4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37" spans="1:21" ht="75" x14ac:dyDescent="0.25">
      <c r="A437"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infrastructure/trackGroups/line/states/state/@status</v>
      </c>
      <c r="B4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7" s="23" t="s">
        <v>428</v>
      </c>
      <c r="E437" s="49" t="s">
        <v>123</v>
      </c>
      <c r="F437" s="7" t="s">
        <v>135</v>
      </c>
      <c r="G437" s="9" t="s">
        <v>124</v>
      </c>
      <c r="H437" s="9"/>
      <c r="I437" s="32"/>
      <c r="J437" s="1" t="s">
        <v>141</v>
      </c>
      <c r="K437" s="29"/>
      <c r="L437" s="29"/>
      <c r="M437" s="57"/>
      <c r="N4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7" s="7" t="str">
        <f>IF(Infra[[#This Row],[railml 2.4 existence]]=TRUE, INDEX(core[Constraints],MATCH(Infra[[#This Row],[Full path]],core[Full path],0)),
IF(Infra[[#This Row],[nor existence]]&lt;&gt;"",INDEX(nor[Constraints],MATCH(Infra[[#This Row],[nor existence]],nor[Full path],0)),""))</f>
        <v>optional</v>
      </c>
      <c r="Q4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37" s="7" t="str">
        <f>IF(ISBLANK(Infra[[#This Row],[Attribute]]),"",
IF(Infra[[#This Row],[railml 2.4 existence]]=TRUE, INDEX(core[Excel type],MATCH(Infra[[#This Row],[Full path]],core[Full path],0)),
IF(Infra[[#This Row],[nor existence]]&lt;&gt;"", INDEX(nor[Excel type],MATCH(Infra[[#This Row],[nor existence]],nor[Full path],0)),"")))</f>
        <v>[enum]</v>
      </c>
      <c r="S437" s="9" t="str">
        <f>IF(AND(NOT(ISBLANK(Infra[[#This Row],[Attribute]])),LEFT(Infra[[#This Row],[Value]],1)="[",OR(Infra[[#This Row],[railml 2.4 existence]]=TRUE,Infra[[#This Row],[nor existence]]=TRUE)),IF(Infra[[#This Row],[Value]]=Infra[[#This Row],[type]],"OK","Wrong type"),"")</f>
        <v/>
      </c>
      <c r="T43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4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38" spans="1:21" ht="60" x14ac:dyDescent="0.25">
      <c r="A438"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infrastructure/trackGroups/line/states/state/@status</v>
      </c>
      <c r="B4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8" s="23" t="s">
        <v>428</v>
      </c>
      <c r="E438" s="49" t="s">
        <v>123</v>
      </c>
      <c r="F438" s="7" t="s">
        <v>135</v>
      </c>
      <c r="G438" s="9" t="s">
        <v>142</v>
      </c>
      <c r="H438" s="9"/>
      <c r="I438" s="32"/>
      <c r="J438" s="1" t="s">
        <v>143</v>
      </c>
      <c r="K438" s="29"/>
      <c r="L438" s="29"/>
      <c r="M438" s="57"/>
      <c r="N43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8" s="7" t="str">
        <f>IF(Infra[[#This Row],[railml 2.4 existence]]=TRUE, INDEX(core[Constraints],MATCH(Infra[[#This Row],[Full path]],core[Full path],0)),
IF(Infra[[#This Row],[nor existence]]&lt;&gt;"",INDEX(nor[Constraints],MATCH(Infra[[#This Row],[nor existence]],nor[Full path],0)),""))</f>
        <v>optional</v>
      </c>
      <c r="Q4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38" s="7" t="str">
        <f>IF(ISBLANK(Infra[[#This Row],[Attribute]]),"",
IF(Infra[[#This Row],[railml 2.4 existence]]=TRUE, INDEX(core[Excel type],MATCH(Infra[[#This Row],[Full path]],core[Full path],0)),
IF(Infra[[#This Row],[nor existence]]&lt;&gt;"", INDEX(nor[Excel type],MATCH(Infra[[#This Row],[nor existence]],nor[Full path],0)),"")))</f>
        <v>[enum]</v>
      </c>
      <c r="S438" s="9" t="str">
        <f>IF(AND(NOT(ISBLANK(Infra[[#This Row],[Attribute]])),LEFT(Infra[[#This Row],[Value]],1)="[",OR(Infra[[#This Row],[railml 2.4 existence]]=TRUE,Infra[[#This Row],[nor existence]]=TRUE)),IF(Infra[[#This Row],[Value]]=Infra[[#This Row],[type]],"OK","Wrong type"),"")</f>
        <v/>
      </c>
      <c r="T43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4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39" spans="1:21" x14ac:dyDescent="0.25">
      <c r="A439" s="23" t="str">
        <f>IF(Infra[[#This Row],[Element hierarchy (XPATH)]]="/railml/","",Infra[[#This Row],[Element hierarchy (XPATH)]])&amp;IF(ISERROR(FIND(",",Infra[[#This Row],[Element]])),Infra[[#This Row],[Element]],"*")&amp;IF(OR(ISBLANK(Infra[[#This Row],[Attribute]]),Infra[[#This Row],[Attribute]]="See top of document"),"","/@"&amp;Infra[[#This Row],[Attribute]])</f>
        <v>infrastructure/trackGroups/line/states/state/@status</v>
      </c>
      <c r="B4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39" s="23" t="s">
        <v>428</v>
      </c>
      <c r="E439" s="49" t="s">
        <v>123</v>
      </c>
      <c r="F439" s="7" t="s">
        <v>135</v>
      </c>
      <c r="G439" s="9" t="s">
        <v>144</v>
      </c>
      <c r="H439" s="9"/>
      <c r="I439" s="32"/>
      <c r="K439" s="29"/>
      <c r="L439" s="29"/>
      <c r="M439" s="57"/>
      <c r="N43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39" s="7" t="str">
        <f>IF(Infra[[#This Row],[railml 2.4 existence]]=TRUE, INDEX(core[Constraints],MATCH(Infra[[#This Row],[Full path]],core[Full path],0)),
IF(Infra[[#This Row],[nor existence]]&lt;&gt;"",INDEX(nor[Constraints],MATCH(Infra[[#This Row],[nor existence]],nor[Full path],0)),""))</f>
        <v>optional</v>
      </c>
      <c r="Q4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39" s="7" t="str">
        <f>IF(ISBLANK(Infra[[#This Row],[Attribute]]),"",
IF(Infra[[#This Row],[railml 2.4 existence]]=TRUE, INDEX(core[Excel type],MATCH(Infra[[#This Row],[Full path]],core[Full path],0)),
IF(Infra[[#This Row],[nor existence]]&lt;&gt;"", INDEX(nor[Excel type],MATCH(Infra[[#This Row],[nor existence]],nor[Full path],0)),"")))</f>
        <v>[enum]</v>
      </c>
      <c r="S439" s="9" t="str">
        <f>IF(AND(NOT(ISBLANK(Infra[[#This Row],[Attribute]])),LEFT(Infra[[#This Row],[Value]],1)="[",OR(Infra[[#This Row],[railml 2.4 existence]]=TRUE,Infra[[#This Row],[nor existence]]=TRUE)),IF(Infra[[#This Row],[Value]]=Infra[[#This Row],[type]],"OK","Wrong type"),"")</f>
        <v/>
      </c>
      <c r="T43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4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40" spans="1:21" x14ac:dyDescent="0.25">
      <c r="A440"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v>
      </c>
      <c r="B4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0" s="23" t="s">
        <v>429</v>
      </c>
      <c r="E440" s="17" t="s">
        <v>430</v>
      </c>
      <c r="F440" s="7"/>
      <c r="G440" s="9"/>
      <c r="H440" s="9" t="s">
        <v>29</v>
      </c>
      <c r="I440" s="32"/>
      <c r="J440" s="8"/>
      <c r="K440" s="7"/>
      <c r="L440" s="29"/>
      <c r="M440" s="29"/>
      <c r="N44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infrastructure/trackGroups/nor:lineSection/nor:trackRef</v>
      </c>
      <c r="P440" s="7" t="str">
        <f>IF(Infra[[#This Row],[railml 2.4 existence]]=TRUE, INDEX(core[Constraints],MATCH(Infra[[#This Row],[Full path]],core[Full path],0)),
IF(Infra[[#This Row],[nor existence]]&lt;&gt;"",INDEX(nor[Constraints],MATCH(Infra[[#This Row],[nor existence]],nor[Full path],0)),""))</f>
        <v>optional</v>
      </c>
      <c r="Q4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40" s="7" t="str">
        <f>IF(ISBLANK(Infra[[#This Row],[Attribute]]),"",
IF(Infra[[#This Row],[railml 2.4 existence]]=TRUE, INDEX(core[Excel type],MATCH(Infra[[#This Row],[Full path]],core[Full path],0)),
IF(Infra[[#This Row],[nor existence]]&lt;&gt;"", INDEX(nor[Excel type],MATCH(Infra[[#This Row],[nor existence]],nor[Full path],0)),"")))</f>
        <v/>
      </c>
      <c r="S440" s="7" t="str">
        <f>IF(AND(NOT(ISBLANK(Infra[[#This Row],[Attribute]])),LEFT(Infra[[#This Row],[Value]],1)="[",OR(Infra[[#This Row],[railml 2.4 existence]]=TRUE,Infra[[#This Row],[nor existence]]=TRUE)),IF(Infra[[#This Row],[Value]]=Infra[[#This Row],[type]],"OK","Wrong type"),"")</f>
        <v/>
      </c>
      <c r="T440" s="7" t="str">
        <f>IF(ISBLANK(Infra[[#This Row],[Attribute]]),"",
IF(Infra[[#This Row],[railml 2.4 existence]]=TRUE, INDEX(core[Restriction],MATCH(Infra[[#This Row],[Full path]],core[Full path],0)),
IF(Infra[[#This Row],[nor existence]]&lt;&gt;"", INDEX(nor[Restriction],MATCH(Infra[[#This Row],[nor existence]],nor[Full path],0)),"")))</f>
        <v/>
      </c>
      <c r="U4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1" spans="1:21" ht="30" x14ac:dyDescent="0.25">
      <c r="A441"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infrastructure/trackGroups/nor:lineSection/nor:trackRef/@nor:change</v>
      </c>
      <c r="B4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1" s="23" t="s">
        <v>429</v>
      </c>
      <c r="E441" s="49" t="s">
        <v>430</v>
      </c>
      <c r="F441" s="7" t="s">
        <v>36</v>
      </c>
      <c r="G441" s="9" t="s">
        <v>37</v>
      </c>
      <c r="H441" s="9" t="s">
        <v>29</v>
      </c>
      <c r="I441" s="32"/>
      <c r="J441" s="8" t="s">
        <v>38</v>
      </c>
      <c r="K441" s="29"/>
      <c r="L441" s="29"/>
      <c r="M441" s="57"/>
      <c r="N44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41" s="7" t="str">
        <f>IF(Infra[[#This Row],[railml 2.4 existence]]=TRUE, INDEX(core[Constraints],MATCH(Infra[[#This Row],[Full path]],core[Full path],0)),
IF(Infra[[#This Row],[nor existence]]&lt;&gt;"",INDEX(nor[Constraints],MATCH(Infra[[#This Row],[nor existence]],nor[Full path],0)),""))</f>
        <v>optional</v>
      </c>
      <c r="Q4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41" s="9" t="str">
        <f>IF(ISBLANK(Infra[[#This Row],[Attribute]]),"",
IF(Infra[[#This Row],[railml 2.4 existence]]=TRUE, INDEX(core[Excel type],MATCH(Infra[[#This Row],[Full path]],core[Full path],0)),
IF(Infra[[#This Row],[nor existence]]&lt;&gt;"", INDEX(nor[Excel type],MATCH(Infra[[#This Row],[nor existence]],nor[Full path],0)),"")))</f>
        <v>[enum]</v>
      </c>
      <c r="S441" s="7" t="str">
        <f>IF(AND(NOT(ISBLANK(Infra[[#This Row],[Attribute]])),LEFT(Infra[[#This Row],[Value]],1)="[",OR(Infra[[#This Row],[railml 2.4 existence]]=TRUE,Infra[[#This Row],[nor existence]]=TRUE)),IF(Infra[[#This Row],[Value]]=Infra[[#This Row],[type]],"OK","Wrong type"),"")</f>
        <v/>
      </c>
      <c r="T441" s="7" t="str">
        <f>IF(ISBLANK(Infra[[#This Row],[Attribute]]),"",
IF(Infra[[#This Row],[railml 2.4 existence]]=TRUE, INDEX(core[Restriction],MATCH(Infra[[#This Row],[Full path]],core[Full path],0)),
IF(Infra[[#This Row],[nor existence]]&lt;&gt;"", INDEX(nor[Restriction],MATCH(Infra[[#This Row],[nor existence]],nor[Full path],0)),"")))</f>
        <v>"new", "modified", "removed"</v>
      </c>
      <c r="U4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2" spans="1:21" ht="30" x14ac:dyDescent="0.25">
      <c r="A442"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infrastructure/trackGroups/nor:lineSection/nor:trackRef/@nor:change</v>
      </c>
      <c r="B4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2" s="23" t="s">
        <v>429</v>
      </c>
      <c r="E442" s="49" t="s">
        <v>430</v>
      </c>
      <c r="F442" s="7" t="s">
        <v>36</v>
      </c>
      <c r="G442" s="9" t="s">
        <v>39</v>
      </c>
      <c r="H442" s="9"/>
      <c r="I442" s="32"/>
      <c r="J442" s="8" t="s">
        <v>40</v>
      </c>
      <c r="K442" s="29"/>
      <c r="L442" s="29"/>
      <c r="M442" s="57"/>
      <c r="N44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42" s="7" t="str">
        <f>IF(Infra[[#This Row],[railml 2.4 existence]]=TRUE, INDEX(core[Constraints],MATCH(Infra[[#This Row],[Full path]],core[Full path],0)),
IF(Infra[[#This Row],[nor existence]]&lt;&gt;"",INDEX(nor[Constraints],MATCH(Infra[[#This Row],[nor existence]],nor[Full path],0)),""))</f>
        <v>optional</v>
      </c>
      <c r="Q4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42" s="9" t="str">
        <f>IF(ISBLANK(Infra[[#This Row],[Attribute]]),"",
IF(Infra[[#This Row],[railml 2.4 existence]]=TRUE, INDEX(core[Excel type],MATCH(Infra[[#This Row],[Full path]],core[Full path],0)),
IF(Infra[[#This Row],[nor existence]]&lt;&gt;"", INDEX(nor[Excel type],MATCH(Infra[[#This Row],[nor existence]],nor[Full path],0)),"")))</f>
        <v>[enum]</v>
      </c>
      <c r="S442" s="7" t="str">
        <f>IF(AND(NOT(ISBLANK(Infra[[#This Row],[Attribute]])),LEFT(Infra[[#This Row],[Value]],1)="[",OR(Infra[[#This Row],[railml 2.4 existence]]=TRUE,Infra[[#This Row],[nor existence]]=TRUE)),IF(Infra[[#This Row],[Value]]=Infra[[#This Row],[type]],"OK","Wrong type"),"")</f>
        <v/>
      </c>
      <c r="T442" s="7" t="str">
        <f>IF(ISBLANK(Infra[[#This Row],[Attribute]]),"",
IF(Infra[[#This Row],[railml 2.4 existence]]=TRUE, INDEX(core[Restriction],MATCH(Infra[[#This Row],[Full path]],core[Full path],0)),
IF(Infra[[#This Row],[nor existence]]&lt;&gt;"", INDEX(nor[Restriction],MATCH(Infra[[#This Row],[nor existence]],nor[Full path],0)),"")))</f>
        <v>"new", "modified", "removed"</v>
      </c>
      <c r="U4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3" spans="1:21" ht="30" x14ac:dyDescent="0.25">
      <c r="A443"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infrastructure/trackGroups/nor:lineSection/nor:trackRef/@nor:change</v>
      </c>
      <c r="B4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3" s="23" t="s">
        <v>429</v>
      </c>
      <c r="E443" s="49" t="s">
        <v>430</v>
      </c>
      <c r="F443" s="7" t="s">
        <v>36</v>
      </c>
      <c r="G443" s="9" t="s">
        <v>41</v>
      </c>
      <c r="H443" s="9"/>
      <c r="I443" s="32"/>
      <c r="J443" s="8" t="s">
        <v>42</v>
      </c>
      <c r="K443" s="29"/>
      <c r="L443" s="29"/>
      <c r="M443" s="57"/>
      <c r="N44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43" s="7" t="str">
        <f>IF(Infra[[#This Row],[railml 2.4 existence]]=TRUE, INDEX(core[Constraints],MATCH(Infra[[#This Row],[Full path]],core[Full path],0)),
IF(Infra[[#This Row],[nor existence]]&lt;&gt;"",INDEX(nor[Constraints],MATCH(Infra[[#This Row],[nor existence]],nor[Full path],0)),""))</f>
        <v>optional</v>
      </c>
      <c r="Q4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43" s="9" t="str">
        <f>IF(ISBLANK(Infra[[#This Row],[Attribute]]),"",
IF(Infra[[#This Row],[railml 2.4 existence]]=TRUE, INDEX(core[Excel type],MATCH(Infra[[#This Row],[Full path]],core[Full path],0)),
IF(Infra[[#This Row],[nor existence]]&lt;&gt;"", INDEX(nor[Excel type],MATCH(Infra[[#This Row],[nor existence]],nor[Full path],0)),"")))</f>
        <v>[enum]</v>
      </c>
      <c r="S443" s="7" t="str">
        <f>IF(AND(NOT(ISBLANK(Infra[[#This Row],[Attribute]])),LEFT(Infra[[#This Row],[Value]],1)="[",OR(Infra[[#This Row],[railml 2.4 existence]]=TRUE,Infra[[#This Row],[nor existence]]=TRUE)),IF(Infra[[#This Row],[Value]]=Infra[[#This Row],[type]],"OK","Wrong type"),"")</f>
        <v/>
      </c>
      <c r="T443" s="7" t="str">
        <f>IF(ISBLANK(Infra[[#This Row],[Attribute]]),"",
IF(Infra[[#This Row],[railml 2.4 existence]]=TRUE, INDEX(core[Restriction],MATCH(Infra[[#This Row],[Full path]],core[Full path],0)),
IF(Infra[[#This Row],[nor existence]]&lt;&gt;"", INDEX(nor[Restriction],MATCH(Infra[[#This Row],[nor existence]],nor[Full path],0)),"")))</f>
        <v>"new", "modified", "removed"</v>
      </c>
      <c r="U4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4" spans="1:21" x14ac:dyDescent="0.25">
      <c r="A444"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infrastructure/trackGroups/nor:lineSection/nor:trackRef/@nor:change</v>
      </c>
      <c r="B4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4" s="23" t="s">
        <v>429</v>
      </c>
      <c r="E444" s="49" t="s">
        <v>430</v>
      </c>
      <c r="F444" s="7" t="s">
        <v>36</v>
      </c>
      <c r="G444" s="9" t="s">
        <v>43</v>
      </c>
      <c r="H444" s="9"/>
      <c r="I444" s="32"/>
      <c r="J444" s="8" t="s">
        <v>44</v>
      </c>
      <c r="K444" s="29"/>
      <c r="L444" s="29"/>
      <c r="M444" s="57"/>
      <c r="N44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44" s="7" t="str">
        <f>IF(Infra[[#This Row],[railml 2.4 existence]]=TRUE, INDEX(core[Constraints],MATCH(Infra[[#This Row],[Full path]],core[Full path],0)),
IF(Infra[[#This Row],[nor existence]]&lt;&gt;"",INDEX(nor[Constraints],MATCH(Infra[[#This Row],[nor existence]],nor[Full path],0)),""))</f>
        <v>optional</v>
      </c>
      <c r="Q4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44" s="9" t="str">
        <f>IF(ISBLANK(Infra[[#This Row],[Attribute]]),"",
IF(Infra[[#This Row],[railml 2.4 existence]]=TRUE, INDEX(core[Excel type],MATCH(Infra[[#This Row],[Full path]],core[Full path],0)),
IF(Infra[[#This Row],[nor existence]]&lt;&gt;"", INDEX(nor[Excel type],MATCH(Infra[[#This Row],[nor existence]],nor[Full path],0)),"")))</f>
        <v>[enum]</v>
      </c>
      <c r="S444" s="7" t="str">
        <f>IF(AND(NOT(ISBLANK(Infra[[#This Row],[Attribute]])),LEFT(Infra[[#This Row],[Value]],1)="[",OR(Infra[[#This Row],[railml 2.4 existence]]=TRUE,Infra[[#This Row],[nor existence]]=TRUE)),IF(Infra[[#This Row],[Value]]=Infra[[#This Row],[type]],"OK","Wrong type"),"")</f>
        <v/>
      </c>
      <c r="T444" s="7" t="str">
        <f>IF(ISBLANK(Infra[[#This Row],[Attribute]]),"",
IF(Infra[[#This Row],[railml 2.4 existence]]=TRUE, INDEX(core[Restriction],MATCH(Infra[[#This Row],[Full path]],core[Full path],0)),
IF(Infra[[#This Row],[nor existence]]&lt;&gt;"", INDEX(nor[Restriction],MATCH(Infra[[#This Row],[nor existence]],nor[Full path],0)),"")))</f>
        <v>"new", "modified", "removed"</v>
      </c>
      <c r="U4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5" spans="1:21" x14ac:dyDescent="0.25">
      <c r="A445"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infrastructure/trackGroups/nor:lineSection/nor:trackRef/@nor:ruleRef</v>
      </c>
      <c r="B4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5" s="23" t="s">
        <v>429</v>
      </c>
      <c r="E445" s="49" t="s">
        <v>430</v>
      </c>
      <c r="F445" s="7" t="s">
        <v>45</v>
      </c>
      <c r="G445" s="9" t="s">
        <v>46</v>
      </c>
      <c r="H445" s="9" t="s">
        <v>29</v>
      </c>
      <c r="I445" s="33"/>
      <c r="J445" s="8" t="s">
        <v>47</v>
      </c>
      <c r="K445" s="29"/>
      <c r="L445" s="29"/>
      <c r="M445" s="57"/>
      <c r="N44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445" s="7" t="str">
        <f>IF(Infra[[#This Row],[railml 2.4 existence]]=TRUE, INDEX(core[Constraints],MATCH(Infra[[#This Row],[Full path]],core[Full path],0)),
IF(Infra[[#This Row],[nor existence]]&lt;&gt;"",INDEX(nor[Constraints],MATCH(Infra[[#This Row],[nor existence]],nor[Full path],0)),""))</f>
        <v>optional</v>
      </c>
      <c r="Q4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45" s="9" t="str">
        <f>IF(ISBLANK(Infra[[#This Row],[Attribute]]),"",
IF(Infra[[#This Row],[railml 2.4 existence]]=TRUE, INDEX(core[Excel type],MATCH(Infra[[#This Row],[Full path]],core[Full path],0)),
IF(Infra[[#This Row],[nor existence]]&lt;&gt;"", INDEX(nor[Excel type],MATCH(Infra[[#This Row],[nor existence]],nor[Full path],0)),"")))</f>
        <v>[reference]</v>
      </c>
      <c r="S445" s="7" t="str">
        <f>IF(AND(NOT(ISBLANK(Infra[[#This Row],[Attribute]])),LEFT(Infra[[#This Row],[Value]],1)="[",OR(Infra[[#This Row],[railml 2.4 existence]]=TRUE,Infra[[#This Row],[nor existence]]=TRUE)),IF(Infra[[#This Row],[Value]]=Infra[[#This Row],[type]],"OK","Wrong type"),"")</f>
        <v/>
      </c>
      <c r="T445" s="7" t="str">
        <f>IF(ISBLANK(Infra[[#This Row],[Attribute]]),"",
IF(Infra[[#This Row],[railml 2.4 existence]]=TRUE, INDEX(core[Restriction],MATCH(Infra[[#This Row],[Full path]],core[Full path],0)),
IF(Infra[[#This Row],[nor existence]]&lt;&gt;"", INDEX(nor[Restriction],MATCH(Infra[[#This Row],[nor existence]],nor[Full path],0)),"")))</f>
        <v/>
      </c>
      <c r="U4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6" spans="1:21" ht="30" x14ac:dyDescent="0.25">
      <c r="A446"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infrastructure/trackGroups/nor:lineSection/nor:trackRef/@ref</v>
      </c>
      <c r="B4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6" s="23" t="s">
        <v>429</v>
      </c>
      <c r="E446" s="17" t="s">
        <v>430</v>
      </c>
      <c r="F446" s="7" t="s">
        <v>120</v>
      </c>
      <c r="G446" s="9" t="s">
        <v>46</v>
      </c>
      <c r="H446" s="9" t="s">
        <v>23</v>
      </c>
      <c r="I446" s="35"/>
      <c r="J446" s="8" t="s">
        <v>431</v>
      </c>
      <c r="K446" s="7"/>
      <c r="L446" s="7"/>
      <c r="M446" s="7"/>
      <c r="N44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infrastructure/trackGroups/nor:lineSection/nor:trackRef/@ref</v>
      </c>
      <c r="P446" s="7" t="str">
        <f>IF(Infra[[#This Row],[railml 2.4 existence]]=TRUE, INDEX(core[Constraints],MATCH(Infra[[#This Row],[Full path]],core[Full path],0)),
IF(Infra[[#This Row],[nor existence]]&lt;&gt;"",INDEX(nor[Constraints],MATCH(Infra[[#This Row],[nor existence]],nor[Full path],0)),""))</f>
        <v>mandatory</v>
      </c>
      <c r="Q4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46" s="7" t="str">
        <f>IF(ISBLANK(Infra[[#This Row],[Attribute]]),"",
IF(Infra[[#This Row],[railml 2.4 existence]]=TRUE, INDEX(core[Excel type],MATCH(Infra[[#This Row],[Full path]],core[Full path],0)),
IF(Infra[[#This Row],[nor existence]]&lt;&gt;"", INDEX(nor[Excel type],MATCH(Infra[[#This Row],[nor existence]],nor[Full path],0)),"")))</f>
        <v>[reference]</v>
      </c>
      <c r="S446" s="7" t="str">
        <f>IF(AND(NOT(ISBLANK(Infra[[#This Row],[Attribute]])),LEFT(Infra[[#This Row],[Value]],1)="[",OR(Infra[[#This Row],[railml 2.4 existence]]=TRUE,Infra[[#This Row],[nor existence]]=TRUE)),IF(Infra[[#This Row],[Value]]=Infra[[#This Row],[type]],"OK","Wrong type"),"")</f>
        <v/>
      </c>
      <c r="T446" s="7" t="str">
        <f>IF(ISBLANK(Infra[[#This Row],[Attribute]]),"",
IF(Infra[[#This Row],[railml 2.4 existence]]=TRUE, INDEX(core[Restriction],MATCH(Infra[[#This Row],[Full path]],core[Full path],0)),
IF(Infra[[#This Row],[nor existence]]&lt;&gt;"", INDEX(nor[Restriction],MATCH(Infra[[#This Row],[nor existence]],nor[Full path],0)),"")))</f>
        <v/>
      </c>
      <c r="U4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7" spans="1:21" x14ac:dyDescent="0.25">
      <c r="A447" s="23" t="str">
        <f>IF(Infra[[#This Row],[Element hierarchy (XPATH)]]="/railml/","",Infra[[#This Row],[Element hierarchy (XPATH)]])&amp;IF(ISERROR(FIND(",",Infra[[#This Row],[Element]])),Infra[[#This Row],[Element]],"*")&amp;IF(OR(ISBLANK(Infra[[#This Row],[Attribute]]),Infra[[#This Row],[Attribute]]="See top of document"),"","/@"&amp;Infra[[#This Row],[Attribute]])</f>
        <v>infrastructure/trackGroups/nor:lineSection/nor:trackRef/@sequence</v>
      </c>
      <c r="B4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7" s="23" t="s">
        <v>429</v>
      </c>
      <c r="E447" s="49" t="s">
        <v>430</v>
      </c>
      <c r="F447" s="7" t="s">
        <v>389</v>
      </c>
      <c r="G447" s="9" t="s">
        <v>432</v>
      </c>
      <c r="H447" s="9" t="s">
        <v>29</v>
      </c>
      <c r="I447" s="32"/>
      <c r="J447" s="8"/>
      <c r="K447" s="29"/>
      <c r="L447" s="29"/>
      <c r="M447" s="57"/>
      <c r="N44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4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infrastructure/trackGroups/nor:lineSection/nor:trackRef/@sequence</v>
      </c>
      <c r="P447" s="7" t="str">
        <f>IF(Infra[[#This Row],[railml 2.4 existence]]=TRUE, INDEX(core[Constraints],MATCH(Infra[[#This Row],[Full path]],core[Full path],0)),
IF(Infra[[#This Row],[nor existence]]&lt;&gt;"",INDEX(nor[Constraints],MATCH(Infra[[#This Row],[nor existence]],nor[Full path],0)),""))</f>
        <v>optional</v>
      </c>
      <c r="Q4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47" s="7" t="str">
        <f>IF(ISBLANK(Infra[[#This Row],[Attribute]]),"",
IF(Infra[[#This Row],[railml 2.4 existence]]=TRUE, INDEX(core[Excel type],MATCH(Infra[[#This Row],[Full path]],core[Full path],0)),
IF(Infra[[#This Row],[nor existence]]&lt;&gt;"", INDEX(nor[Excel type],MATCH(Infra[[#This Row],[nor existence]],nor[Full path],0)),"")))</f>
        <v>[integer]</v>
      </c>
      <c r="S447" s="9" t="str">
        <f>IF(AND(NOT(ISBLANK(Infra[[#This Row],[Attribute]])),LEFT(Infra[[#This Row],[Value]],1)="[",OR(Infra[[#This Row],[railml 2.4 existence]]=TRUE,Infra[[#This Row],[nor existence]]=TRUE)),IF(Infra[[#This Row],[Value]]=Infra[[#This Row],[type]],"OK","Wrong type"),"")</f>
        <v/>
      </c>
      <c r="T447" s="7" t="str">
        <f>IF(ISBLANK(Infra[[#This Row],[Attribute]]),"",
IF(Infra[[#This Row],[railml 2.4 existence]]=TRUE, INDEX(core[Restriction],MATCH(Infra[[#This Row],[Full path]],core[Full path],0)),
IF(Infra[[#This Row],[nor existence]]&lt;&gt;"", INDEX(nor[Restriction],MATCH(Infra[[#This Row],[nor existence]],nor[Full path],0)),"")))</f>
        <v/>
      </c>
      <c r="U4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8" spans="1:21" x14ac:dyDescent="0.25">
      <c r="A448" s="23" t="str">
        <f>IF(Infra[[#This Row],[Element hierarchy (XPATH)]]="/railml/","",Infra[[#This Row],[Element hierarchy (XPATH)]])&amp;IF(ISERROR(FIND(",",Infra[[#This Row],[Element]])),Infra[[#This Row],[Element]],"*")&amp;IF(OR(ISBLANK(Infra[[#This Row],[Attribute]]),Infra[[#This Row],[Attribute]]="See top of document"),"","/@"&amp;Infra[[#This Row],[Attribute]])</f>
        <v>infrastructure/tracks/track</v>
      </c>
      <c r="B4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8" s="23" t="s">
        <v>433</v>
      </c>
      <c r="E448" s="17" t="s">
        <v>434</v>
      </c>
      <c r="F448" s="7"/>
      <c r="G448" s="9"/>
      <c r="H448" s="9" t="s">
        <v>29</v>
      </c>
      <c r="I448" s="35"/>
      <c r="J448" s="8"/>
      <c r="K448" s="7"/>
      <c r="L448" s="7"/>
      <c r="M448" s="7"/>
      <c r="N44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48" s="7" t="str">
        <f>IF(Infra[[#This Row],[railml 2.4 existence]]=TRUE, INDEX(core[Constraints],MATCH(Infra[[#This Row],[Full path]],core[Full path],0)),
IF(Infra[[#This Row],[nor existence]]&lt;&gt;"",INDEX(nor[Constraints],MATCH(Infra[[#This Row],[nor existence]],nor[Full path],0)),""))</f>
        <v>optional</v>
      </c>
      <c r="Q4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48" s="7" t="str">
        <f>IF(ISBLANK(Infra[[#This Row],[Attribute]]),"",
IF(Infra[[#This Row],[railml 2.4 existence]]=TRUE, INDEX(core[Excel type],MATCH(Infra[[#This Row],[Full path]],core[Full path],0)),
IF(Infra[[#This Row],[nor existence]]&lt;&gt;"", INDEX(nor[Excel type],MATCH(Infra[[#This Row],[nor existence]],nor[Full path],0)),"")))</f>
        <v/>
      </c>
      <c r="S448" s="7" t="str">
        <f>IF(AND(NOT(ISBLANK(Infra[[#This Row],[Attribute]])),LEFT(Infra[[#This Row],[Value]],1)="[",OR(Infra[[#This Row],[railml 2.4 existence]]=TRUE,Infra[[#This Row],[nor existence]]=TRUE)),IF(Infra[[#This Row],[Value]]=Infra[[#This Row],[type]],"OK","Wrong type"),"")</f>
        <v/>
      </c>
      <c r="T448" s="7" t="str">
        <f>IF(ISBLANK(Infra[[#This Row],[Attribute]]),"",
IF(Infra[[#This Row],[railml 2.4 existence]]=TRUE, INDEX(core[Restriction],MATCH(Infra[[#This Row],[Full path]],core[Full path],0)),
IF(Infra[[#This Row],[nor existence]]&lt;&gt;"", INDEX(nor[Restriction],MATCH(Infra[[#This Row],[nor existence]],nor[Full path],0)),"")))</f>
        <v/>
      </c>
      <c r="U4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49" spans="1:21" ht="135" x14ac:dyDescent="0.25">
      <c r="A449" s="23" t="str">
        <f>IF(Infra[[#This Row],[Element hierarchy (XPATH)]]="/railml/","",Infra[[#This Row],[Element hierarchy (XPATH)]])&amp;IF(ISERROR(FIND(",",Infra[[#This Row],[Element]])),Infra[[#This Row],[Element]],"*")&amp;IF(OR(ISBLANK(Infra[[#This Row],[Attribute]]),Infra[[#This Row],[Attribute]]="See top of document"),"","/@"&amp;Infra[[#This Row],[Attribute]])</f>
        <v>infrastructure/tracks/track/@code</v>
      </c>
      <c r="B4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49" s="23" t="s">
        <v>433</v>
      </c>
      <c r="E449" s="49" t="s">
        <v>434</v>
      </c>
      <c r="F449" s="7" t="s">
        <v>24</v>
      </c>
      <c r="G449" s="9" t="s">
        <v>25</v>
      </c>
      <c r="H449" s="9" t="s">
        <v>26</v>
      </c>
      <c r="I449" s="32"/>
      <c r="J449" s="8" t="s">
        <v>27</v>
      </c>
      <c r="K449" s="29"/>
      <c r="L449" s="29"/>
      <c r="M449" s="57"/>
      <c r="N44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49" s="7" t="str">
        <f>IF(Infra[[#This Row],[railml 2.4 existence]]=TRUE, INDEX(core[Constraints],MATCH(Infra[[#This Row],[Full path]],core[Full path],0)),
IF(Infra[[#This Row],[nor existence]]&lt;&gt;"",INDEX(nor[Constraints],MATCH(Infra[[#This Row],[nor existence]],nor[Full path],0)),""))</f>
        <v>optional</v>
      </c>
      <c r="Q4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49" s="9" t="str">
        <f>IF(ISBLANK(Infra[[#This Row],[Attribute]]),"",
IF(Infra[[#This Row],[railml 2.4 existence]]=TRUE, INDEX(core[Excel type],MATCH(Infra[[#This Row],[Full path]],core[Full path],0)),
IF(Infra[[#This Row],[nor existence]]&lt;&gt;"", INDEX(nor[Excel type],MATCH(Infra[[#This Row],[nor existence]],nor[Full path],0)),"")))</f>
        <v>[string]</v>
      </c>
      <c r="S449" s="7" t="str">
        <f>IF(AND(NOT(ISBLANK(Infra[[#This Row],[Attribute]])),LEFT(Infra[[#This Row],[Value]],1)="[",OR(Infra[[#This Row],[railml 2.4 existence]]=TRUE,Infra[[#This Row],[nor existence]]=TRUE)),IF(Infra[[#This Row],[Value]]=Infra[[#This Row],[type]],"OK","Wrong type"),"")</f>
        <v>OK</v>
      </c>
      <c r="T449" s="7" t="str">
        <f>IF(ISBLANK(Infra[[#This Row],[Attribute]]),"",
IF(Infra[[#This Row],[railml 2.4 existence]]=TRUE, INDEX(core[Restriction],MATCH(Infra[[#This Row],[Full path]],core[Full path],0)),
IF(Infra[[#This Row],[nor existence]]&lt;&gt;"", INDEX(nor[Restriction],MATCH(Infra[[#This Row],[nor existence]],nor[Full path],0)),"")))</f>
        <v/>
      </c>
      <c r="U4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50" spans="1:21" ht="45" x14ac:dyDescent="0.25">
      <c r="A450" s="23" t="str">
        <f>IF(Infra[[#This Row],[Element hierarchy (XPATH)]]="/railml/","",Infra[[#This Row],[Element hierarchy (XPATH)]])&amp;IF(ISERROR(FIND(",",Infra[[#This Row],[Element]])),Infra[[#This Row],[Element]],"*")&amp;IF(OR(ISBLANK(Infra[[#This Row],[Attribute]]),Infra[[#This Row],[Attribute]]="See top of document"),"","/@"&amp;Infra[[#This Row],[Attribute]])</f>
        <v>infrastructure/tracks/track/@description</v>
      </c>
      <c r="B4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0" s="23" t="s">
        <v>433</v>
      </c>
      <c r="E450" s="49" t="s">
        <v>434</v>
      </c>
      <c r="F450" s="7" t="s">
        <v>28</v>
      </c>
      <c r="G450" s="9" t="s">
        <v>25</v>
      </c>
      <c r="H450" s="9" t="s">
        <v>29</v>
      </c>
      <c r="I450" s="32"/>
      <c r="J450" s="8" t="s">
        <v>30</v>
      </c>
      <c r="K450" s="29" t="s">
        <v>31</v>
      </c>
      <c r="L450" s="29"/>
      <c r="M450" s="57"/>
      <c r="N45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0" s="7" t="str">
        <f>IF(Infra[[#This Row],[railml 2.4 existence]]=TRUE, INDEX(core[Constraints],MATCH(Infra[[#This Row],[Full path]],core[Full path],0)),
IF(Infra[[#This Row],[nor existence]]&lt;&gt;"",INDEX(nor[Constraints],MATCH(Infra[[#This Row],[nor existence]],nor[Full path],0)),""))</f>
        <v>optional</v>
      </c>
      <c r="Q4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50" s="9" t="str">
        <f>IF(ISBLANK(Infra[[#This Row],[Attribute]]),"",
IF(Infra[[#This Row],[railml 2.4 existence]]=TRUE, INDEX(core[Excel type],MATCH(Infra[[#This Row],[Full path]],core[Full path],0)),
IF(Infra[[#This Row],[nor existence]]&lt;&gt;"", INDEX(nor[Excel type],MATCH(Infra[[#This Row],[nor existence]],nor[Full path],0)),"")))</f>
        <v>[string]</v>
      </c>
      <c r="S450" s="7" t="str">
        <f>IF(AND(NOT(ISBLANK(Infra[[#This Row],[Attribute]])),LEFT(Infra[[#This Row],[Value]],1)="[",OR(Infra[[#This Row],[railml 2.4 existence]]=TRUE,Infra[[#This Row],[nor existence]]=TRUE)),IF(Infra[[#This Row],[Value]]=Infra[[#This Row],[type]],"OK","Wrong type"),"")</f>
        <v>OK</v>
      </c>
      <c r="T450" s="7" t="str">
        <f>IF(ISBLANK(Infra[[#This Row],[Attribute]]),"",
IF(Infra[[#This Row],[railml 2.4 existence]]=TRUE, INDEX(core[Restriction],MATCH(Infra[[#This Row],[Full path]],core[Full path],0)),
IF(Infra[[#This Row],[nor existence]]&lt;&gt;"", INDEX(nor[Restriction],MATCH(Infra[[#This Row],[nor existence]],nor[Full path],0)),"")))</f>
        <v/>
      </c>
      <c r="U4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51" spans="1:21" x14ac:dyDescent="0.25">
      <c r="A451" s="23" t="str">
        <f>IF(Infra[[#This Row],[Element hierarchy (XPATH)]]="/railml/","",Infra[[#This Row],[Element hierarchy (XPATH)]])&amp;IF(ISERROR(FIND(",",Infra[[#This Row],[Element]])),Infra[[#This Row],[Element]],"*")&amp;IF(OR(ISBLANK(Infra[[#This Row],[Attribute]]),Infra[[#This Row],[Attribute]]="See top of document"),"","/@"&amp;Infra[[#This Row],[Attribute]])</f>
        <v>infrastructure/tracks/track/@id</v>
      </c>
      <c r="B4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1" s="23" t="s">
        <v>433</v>
      </c>
      <c r="E451" s="49" t="s">
        <v>434</v>
      </c>
      <c r="F451" s="7" t="s">
        <v>32</v>
      </c>
      <c r="G451" s="9" t="s">
        <v>25</v>
      </c>
      <c r="H451" s="9" t="s">
        <v>23</v>
      </c>
      <c r="I451" s="32"/>
      <c r="J451" s="8" t="s">
        <v>33</v>
      </c>
      <c r="K451" s="29"/>
      <c r="L451" s="29"/>
      <c r="M451" s="57"/>
      <c r="N45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1" s="7" t="str">
        <f>IF(Infra[[#This Row],[railml 2.4 existence]]=TRUE, INDEX(core[Constraints],MATCH(Infra[[#This Row],[Full path]],core[Full path],0)),
IF(Infra[[#This Row],[nor existence]]&lt;&gt;"",INDEX(nor[Constraints],MATCH(Infra[[#This Row],[nor existence]],nor[Full path],0)),""))</f>
        <v>mandatory</v>
      </c>
      <c r="Q4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51" s="9" t="str">
        <f>IF(ISBLANK(Infra[[#This Row],[Attribute]]),"",
IF(Infra[[#This Row],[railml 2.4 existence]]=TRUE, INDEX(core[Excel type],MATCH(Infra[[#This Row],[Full path]],core[Full path],0)),
IF(Infra[[#This Row],[nor existence]]&lt;&gt;"", INDEX(nor[Excel type],MATCH(Infra[[#This Row],[nor existence]],nor[Full path],0)),"")))</f>
        <v>[string]</v>
      </c>
      <c r="S451" s="7" t="str">
        <f>IF(AND(NOT(ISBLANK(Infra[[#This Row],[Attribute]])),LEFT(Infra[[#This Row],[Value]],1)="[",OR(Infra[[#This Row],[railml 2.4 existence]]=TRUE,Infra[[#This Row],[nor existence]]=TRUE)),IF(Infra[[#This Row],[Value]]=Infra[[#This Row],[type]],"OK","Wrong type"),"")</f>
        <v>OK</v>
      </c>
      <c r="T451" s="7" t="str">
        <f>IF(ISBLANK(Infra[[#This Row],[Attribute]]),"",
IF(Infra[[#This Row],[railml 2.4 existence]]=TRUE, INDEX(core[Restriction],MATCH(Infra[[#This Row],[Full path]],core[Full path],0)),
IF(Infra[[#This Row],[nor existence]]&lt;&gt;"", INDEX(nor[Restriction],MATCH(Infra[[#This Row],[nor existence]],nor[Full path],0)),"")))</f>
        <v/>
      </c>
      <c r="U4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52" spans="1:21" ht="45" x14ac:dyDescent="0.25">
      <c r="A452" s="23" t="str">
        <f>IF(Infra[[#This Row],[Element hierarchy (XPATH)]]="/railml/","",Infra[[#This Row],[Element hierarchy (XPATH)]])&amp;IF(ISERROR(FIND(",",Infra[[#This Row],[Element]])),Infra[[#This Row],[Element]],"*")&amp;IF(OR(ISBLANK(Infra[[#This Row],[Attribute]]),Infra[[#This Row],[Attribute]]="See top of document"),"","/@"&amp;Infra[[#This Row],[Attribute]])</f>
        <v>infrastructure/tracks/track/@mainDir</v>
      </c>
      <c r="B4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2" s="23" t="s">
        <v>433</v>
      </c>
      <c r="E452" s="17" t="s">
        <v>434</v>
      </c>
      <c r="F452" s="7" t="s">
        <v>435</v>
      </c>
      <c r="G452" s="7" t="s">
        <v>37</v>
      </c>
      <c r="H452" s="9" t="s">
        <v>23</v>
      </c>
      <c r="I452" s="35"/>
      <c r="J452" s="8" t="s">
        <v>436</v>
      </c>
      <c r="K452" s="7"/>
      <c r="L452" s="7"/>
      <c r="M452" s="7"/>
      <c r="N45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2" s="7" t="str">
        <f>IF(Infra[[#This Row],[railml 2.4 existence]]=TRUE, INDEX(core[Constraints],MATCH(Infra[[#This Row],[Full path]],core[Full path],0)),
IF(Infra[[#This Row],[nor existence]]&lt;&gt;"",INDEX(nor[Constraints],MATCH(Infra[[#This Row],[nor existence]],nor[Full path],0)),""))</f>
        <v>optional</v>
      </c>
      <c r="Q4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52" s="7" t="str">
        <f>IF(ISBLANK(Infra[[#This Row],[Attribute]]),"",
IF(Infra[[#This Row],[railml 2.4 existence]]=TRUE, INDEX(core[Excel type],MATCH(Infra[[#This Row],[Full path]],core[Full path],0)),
IF(Infra[[#This Row],[nor existence]]&lt;&gt;"", INDEX(nor[Excel type],MATCH(Infra[[#This Row],[nor existence]],nor[Full path],0)),"")))</f>
        <v>[enum]</v>
      </c>
      <c r="S452" s="7" t="str">
        <f>IF(AND(NOT(ISBLANK(Infra[[#This Row],[Attribute]])),LEFT(Infra[[#This Row],[Value]],1)="[",OR(Infra[[#This Row],[railml 2.4 existence]]=TRUE,Infra[[#This Row],[nor existence]]=TRUE)),IF(Infra[[#This Row],[Value]]=Infra[[#This Row],[type]],"OK","Wrong type"),"")</f>
        <v>OK</v>
      </c>
      <c r="T452" s="7" t="str">
        <f>IF(ISBLANK(Infra[[#This Row],[Attribute]]),"",
IF(Infra[[#This Row],[railml 2.4 existence]]=TRUE, INDEX(core[Restriction],MATCH(Infra[[#This Row],[Full path]],core[Full path],0)),
IF(Infra[[#This Row],[nor existence]]&lt;&gt;"", INDEX(nor[Restriction],MATCH(Infra[[#This Row],[nor existence]],nor[Full path],0)),"")))</f>
        <v>"up", "down", "unknown", "none", "both"</v>
      </c>
      <c r="U4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53" spans="1:21" x14ac:dyDescent="0.25">
      <c r="A453" s="23" t="str">
        <f>IF(Infra[[#This Row],[Element hierarchy (XPATH)]]="/railml/","",Infra[[#This Row],[Element hierarchy (XPATH)]])&amp;IF(ISERROR(FIND(",",Infra[[#This Row],[Element]])),Infra[[#This Row],[Element]],"*")&amp;IF(OR(ISBLANK(Infra[[#This Row],[Attribute]]),Infra[[#This Row],[Attribute]]="See top of document"),"","/@"&amp;Infra[[#This Row],[Attribute]])</f>
        <v>infrastructure/tracks/track/@mainDir</v>
      </c>
      <c r="B4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3" s="23" t="s">
        <v>433</v>
      </c>
      <c r="E453" s="17" t="s">
        <v>434</v>
      </c>
      <c r="F453" s="7" t="s">
        <v>435</v>
      </c>
      <c r="G453" s="7" t="s">
        <v>314</v>
      </c>
      <c r="H453" s="9"/>
      <c r="I453" s="35"/>
      <c r="J453" s="8" t="s">
        <v>437</v>
      </c>
      <c r="K453" s="7"/>
      <c r="L453" s="7"/>
      <c r="M453" s="7"/>
      <c r="N45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3" s="7" t="str">
        <f>IF(Infra[[#This Row],[railml 2.4 existence]]=TRUE, INDEX(core[Constraints],MATCH(Infra[[#This Row],[Full path]],core[Full path],0)),
IF(Infra[[#This Row],[nor existence]]&lt;&gt;"",INDEX(nor[Constraints],MATCH(Infra[[#This Row],[nor existence]],nor[Full path],0)),""))</f>
        <v>optional</v>
      </c>
      <c r="Q4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53" s="7" t="str">
        <f>IF(ISBLANK(Infra[[#This Row],[Attribute]]),"",
IF(Infra[[#This Row],[railml 2.4 existence]]=TRUE, INDEX(core[Excel type],MATCH(Infra[[#This Row],[Full path]],core[Full path],0)),
IF(Infra[[#This Row],[nor existence]]&lt;&gt;"", INDEX(nor[Excel type],MATCH(Infra[[#This Row],[nor existence]],nor[Full path],0)),"")))</f>
        <v>[enum]</v>
      </c>
      <c r="S453" s="7" t="str">
        <f>IF(AND(NOT(ISBLANK(Infra[[#This Row],[Attribute]])),LEFT(Infra[[#This Row],[Value]],1)="[",OR(Infra[[#This Row],[railml 2.4 existence]]=TRUE,Infra[[#This Row],[nor existence]]=TRUE)),IF(Infra[[#This Row],[Value]]=Infra[[#This Row],[type]],"OK","Wrong type"),"")</f>
        <v/>
      </c>
      <c r="T453" s="7" t="str">
        <f>IF(ISBLANK(Infra[[#This Row],[Attribute]]),"",
IF(Infra[[#This Row],[railml 2.4 existence]]=TRUE, INDEX(core[Restriction],MATCH(Infra[[#This Row],[Full path]],core[Full path],0)),
IF(Infra[[#This Row],[nor existence]]&lt;&gt;"", INDEX(nor[Restriction],MATCH(Infra[[#This Row],[nor existence]],nor[Full path],0)),"")))</f>
        <v>"up", "down", "unknown", "none", "both"</v>
      </c>
      <c r="U4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54" spans="1:21" ht="60" x14ac:dyDescent="0.25">
      <c r="A454" s="23" t="str">
        <f>IF(Infra[[#This Row],[Element hierarchy (XPATH)]]="/railml/","",Infra[[#This Row],[Element hierarchy (XPATH)]])&amp;IF(ISERROR(FIND(",",Infra[[#This Row],[Element]])),Infra[[#This Row],[Element]],"*")&amp;IF(OR(ISBLANK(Infra[[#This Row],[Attribute]]),Infra[[#This Row],[Attribute]]="See top of document"),"","/@"&amp;Infra[[#This Row],[Attribute]])</f>
        <v>infrastructure/tracks/track/@mainDir</v>
      </c>
      <c r="B4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4" s="23" t="s">
        <v>433</v>
      </c>
      <c r="E454" s="17" t="s">
        <v>434</v>
      </c>
      <c r="F454" s="7" t="s">
        <v>435</v>
      </c>
      <c r="G454" s="7" t="s">
        <v>161</v>
      </c>
      <c r="H454" s="9"/>
      <c r="I454" s="35"/>
      <c r="J454" s="8" t="s">
        <v>438</v>
      </c>
      <c r="K454" s="7"/>
      <c r="L454" s="7"/>
      <c r="M454" s="7"/>
      <c r="N4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4" s="7" t="str">
        <f>IF(Infra[[#This Row],[railml 2.4 existence]]=TRUE, INDEX(core[Constraints],MATCH(Infra[[#This Row],[Full path]],core[Full path],0)),
IF(Infra[[#This Row],[nor existence]]&lt;&gt;"",INDEX(nor[Constraints],MATCH(Infra[[#This Row],[nor existence]],nor[Full path],0)),""))</f>
        <v>optional</v>
      </c>
      <c r="Q4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54" s="7" t="str">
        <f>IF(ISBLANK(Infra[[#This Row],[Attribute]]),"",
IF(Infra[[#This Row],[railml 2.4 existence]]=TRUE, INDEX(core[Excel type],MATCH(Infra[[#This Row],[Full path]],core[Full path],0)),
IF(Infra[[#This Row],[nor existence]]&lt;&gt;"", INDEX(nor[Excel type],MATCH(Infra[[#This Row],[nor existence]],nor[Full path],0)),"")))</f>
        <v>[enum]</v>
      </c>
      <c r="S454" s="7" t="str">
        <f>IF(AND(NOT(ISBLANK(Infra[[#This Row],[Attribute]])),LEFT(Infra[[#This Row],[Value]],1)="[",OR(Infra[[#This Row],[railml 2.4 existence]]=TRUE,Infra[[#This Row],[nor existence]]=TRUE)),IF(Infra[[#This Row],[Value]]=Infra[[#This Row],[type]],"OK","Wrong type"),"")</f>
        <v/>
      </c>
      <c r="T454" s="7" t="str">
        <f>IF(ISBLANK(Infra[[#This Row],[Attribute]]),"",
IF(Infra[[#This Row],[railml 2.4 existence]]=TRUE, INDEX(core[Restriction],MATCH(Infra[[#This Row],[Full path]],core[Full path],0)),
IF(Infra[[#This Row],[nor existence]]&lt;&gt;"", INDEX(nor[Restriction],MATCH(Infra[[#This Row],[nor existence]],nor[Full path],0)),"")))</f>
        <v>"up", "down", "unknown", "none", "both"</v>
      </c>
      <c r="U4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55" spans="1:21" ht="60" x14ac:dyDescent="0.25">
      <c r="A455" s="23" t="str">
        <f>IF(Infra[[#This Row],[Element hierarchy (XPATH)]]="/railml/","",Infra[[#This Row],[Element hierarchy (XPATH)]])&amp;IF(ISERROR(FIND(",",Infra[[#This Row],[Element]])),Infra[[#This Row],[Element]],"*")&amp;IF(OR(ISBLANK(Infra[[#This Row],[Attribute]]),Infra[[#This Row],[Attribute]]="See top of document"),"","/@"&amp;Infra[[#This Row],[Attribute]])</f>
        <v>infrastructure/tracks/track/@mainDir</v>
      </c>
      <c r="B4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5" s="23" t="s">
        <v>433</v>
      </c>
      <c r="E455" s="17" t="s">
        <v>434</v>
      </c>
      <c r="F455" s="7" t="s">
        <v>435</v>
      </c>
      <c r="G455" s="7" t="s">
        <v>160</v>
      </c>
      <c r="H455" s="9"/>
      <c r="I455" s="35"/>
      <c r="J455" s="8" t="s">
        <v>439</v>
      </c>
      <c r="K455" s="7"/>
      <c r="L455" s="7"/>
      <c r="M455" s="7"/>
      <c r="N45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5" s="7" t="str">
        <f>IF(Infra[[#This Row],[railml 2.4 existence]]=TRUE, INDEX(core[Constraints],MATCH(Infra[[#This Row],[Full path]],core[Full path],0)),
IF(Infra[[#This Row],[nor existence]]&lt;&gt;"",INDEX(nor[Constraints],MATCH(Infra[[#This Row],[nor existence]],nor[Full path],0)),""))</f>
        <v>optional</v>
      </c>
      <c r="Q4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55" s="7" t="str">
        <f>IF(ISBLANK(Infra[[#This Row],[Attribute]]),"",
IF(Infra[[#This Row],[railml 2.4 existence]]=TRUE, INDEX(core[Excel type],MATCH(Infra[[#This Row],[Full path]],core[Full path],0)),
IF(Infra[[#This Row],[nor existence]]&lt;&gt;"", INDEX(nor[Excel type],MATCH(Infra[[#This Row],[nor existence]],nor[Full path],0)),"")))</f>
        <v>[enum]</v>
      </c>
      <c r="S455" s="7" t="str">
        <f>IF(AND(NOT(ISBLANK(Infra[[#This Row],[Attribute]])),LEFT(Infra[[#This Row],[Value]],1)="[",OR(Infra[[#This Row],[railml 2.4 existence]]=TRUE,Infra[[#This Row],[nor existence]]=TRUE)),IF(Infra[[#This Row],[Value]]=Infra[[#This Row],[type]],"OK","Wrong type"),"")</f>
        <v/>
      </c>
      <c r="T455" s="7" t="str">
        <f>IF(ISBLANK(Infra[[#This Row],[Attribute]]),"",
IF(Infra[[#This Row],[railml 2.4 existence]]=TRUE, INDEX(core[Restriction],MATCH(Infra[[#This Row],[Full path]],core[Full path],0)),
IF(Infra[[#This Row],[nor existence]]&lt;&gt;"", INDEX(nor[Restriction],MATCH(Infra[[#This Row],[nor existence]],nor[Full path],0)),"")))</f>
        <v>"up", "down", "unknown", "none", "both"</v>
      </c>
      <c r="U4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56" spans="1:21" x14ac:dyDescent="0.25">
      <c r="A456" s="23" t="str">
        <f>IF(Infra[[#This Row],[Element hierarchy (XPATH)]]="/railml/","",Infra[[#This Row],[Element hierarchy (XPATH)]])&amp;IF(ISERROR(FIND(",",Infra[[#This Row],[Element]])),Infra[[#This Row],[Element]],"*")&amp;IF(OR(ISBLANK(Infra[[#This Row],[Attribute]]),Infra[[#This Row],[Attribute]]="See top of document"),"","/@"&amp;Infra[[#This Row],[Attribute]])</f>
        <v>infrastructure/tracks/track/@name</v>
      </c>
      <c r="B4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6" s="23" t="s">
        <v>433</v>
      </c>
      <c r="E456" s="17" t="s">
        <v>434</v>
      </c>
      <c r="F456" s="7" t="s">
        <v>34</v>
      </c>
      <c r="G456" s="7" t="s">
        <v>25</v>
      </c>
      <c r="H456" s="9" t="s">
        <v>23</v>
      </c>
      <c r="I456" s="35"/>
      <c r="J456" s="8" t="s">
        <v>440</v>
      </c>
      <c r="K456" s="7"/>
      <c r="L456" s="7"/>
      <c r="M456" s="7"/>
      <c r="N45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56" s="7" t="str">
        <f>IF(Infra[[#This Row],[railml 2.4 existence]]=TRUE, INDEX(core[Constraints],MATCH(Infra[[#This Row],[Full path]],core[Full path],0)),
IF(Infra[[#This Row],[nor existence]]&lt;&gt;"",INDEX(nor[Constraints],MATCH(Infra[[#This Row],[nor existence]],nor[Full path],0)),""))</f>
        <v>optional</v>
      </c>
      <c r="Q4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56" s="7" t="str">
        <f>IF(ISBLANK(Infra[[#This Row],[Attribute]]),"",
IF(Infra[[#This Row],[railml 2.4 existence]]=TRUE, INDEX(core[Excel type],MATCH(Infra[[#This Row],[Full path]],core[Full path],0)),
IF(Infra[[#This Row],[nor existence]]&lt;&gt;"", INDEX(nor[Excel type],MATCH(Infra[[#This Row],[nor existence]],nor[Full path],0)),"")))</f>
        <v>[string]</v>
      </c>
      <c r="S456" s="7" t="str">
        <f>IF(AND(NOT(ISBLANK(Infra[[#This Row],[Attribute]])),LEFT(Infra[[#This Row],[Value]],1)="[",OR(Infra[[#This Row],[railml 2.4 existence]]=TRUE,Infra[[#This Row],[nor existence]]=TRUE)),IF(Infra[[#This Row],[Value]]=Infra[[#This Row],[type]],"OK","Wrong type"),"")</f>
        <v>OK</v>
      </c>
      <c r="T456" s="7" t="str">
        <f>IF(ISBLANK(Infra[[#This Row],[Attribute]]),"",
IF(Infra[[#This Row],[railml 2.4 existence]]=TRUE, INDEX(core[Restriction],MATCH(Infra[[#This Row],[Full path]],core[Full path],0)),
IF(Infra[[#This Row],[nor existence]]&lt;&gt;"", INDEX(nor[Restriction],MATCH(Infra[[#This Row],[nor existence]],nor[Full path],0)),"")))</f>
        <v/>
      </c>
      <c r="U4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57" spans="1:21" ht="30" x14ac:dyDescent="0.25">
      <c r="A457" s="23" t="str">
        <f>IF(Infra[[#This Row],[Element hierarchy (XPATH)]]="/railml/","",Infra[[#This Row],[Element hierarchy (XPATH)]])&amp;IF(ISERROR(FIND(",",Infra[[#This Row],[Element]])),Infra[[#This Row],[Element]],"*")&amp;IF(OR(ISBLANK(Infra[[#This Row],[Attribute]]),Infra[[#This Row],[Attribute]]="See top of document"),"","/@"&amp;Infra[[#This Row],[Attribute]])</f>
        <v>infrastructure/tracks/track/@nor:change</v>
      </c>
      <c r="B4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7" s="23" t="s">
        <v>433</v>
      </c>
      <c r="E457" s="49" t="s">
        <v>434</v>
      </c>
      <c r="F457" s="7" t="s">
        <v>36</v>
      </c>
      <c r="G457" s="9" t="s">
        <v>37</v>
      </c>
      <c r="H457" s="9" t="s">
        <v>29</v>
      </c>
      <c r="I457" s="32"/>
      <c r="J457" s="8" t="s">
        <v>38</v>
      </c>
      <c r="K457" s="29"/>
      <c r="L457" s="29"/>
      <c r="M457" s="57"/>
      <c r="N45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57" s="7" t="str">
        <f>IF(Infra[[#This Row],[railml 2.4 existence]]=TRUE, INDEX(core[Constraints],MATCH(Infra[[#This Row],[Full path]],core[Full path],0)),
IF(Infra[[#This Row],[nor existence]]&lt;&gt;"",INDEX(nor[Constraints],MATCH(Infra[[#This Row],[nor existence]],nor[Full path],0)),""))</f>
        <v>optional</v>
      </c>
      <c r="Q4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57" s="9" t="str">
        <f>IF(ISBLANK(Infra[[#This Row],[Attribute]]),"",
IF(Infra[[#This Row],[railml 2.4 existence]]=TRUE, INDEX(core[Excel type],MATCH(Infra[[#This Row],[Full path]],core[Full path],0)),
IF(Infra[[#This Row],[nor existence]]&lt;&gt;"", INDEX(nor[Excel type],MATCH(Infra[[#This Row],[nor existence]],nor[Full path],0)),"")))</f>
        <v>[enum]</v>
      </c>
      <c r="S457" s="7" t="str">
        <f>IF(AND(NOT(ISBLANK(Infra[[#This Row],[Attribute]])),LEFT(Infra[[#This Row],[Value]],1)="[",OR(Infra[[#This Row],[railml 2.4 existence]]=TRUE,Infra[[#This Row],[nor existence]]=TRUE)),IF(Infra[[#This Row],[Value]]=Infra[[#This Row],[type]],"OK","Wrong type"),"")</f>
        <v/>
      </c>
      <c r="T457" s="7" t="str">
        <f>IF(ISBLANK(Infra[[#This Row],[Attribute]]),"",
IF(Infra[[#This Row],[railml 2.4 existence]]=TRUE, INDEX(core[Restriction],MATCH(Infra[[#This Row],[Full path]],core[Full path],0)),
IF(Infra[[#This Row],[nor existence]]&lt;&gt;"", INDEX(nor[Restriction],MATCH(Infra[[#This Row],[nor existence]],nor[Full path],0)),"")))</f>
        <v>"new", "modified", "removed"</v>
      </c>
      <c r="U4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58" spans="1:21" ht="30" x14ac:dyDescent="0.25">
      <c r="A458" s="23" t="str">
        <f>IF(Infra[[#This Row],[Element hierarchy (XPATH)]]="/railml/","",Infra[[#This Row],[Element hierarchy (XPATH)]])&amp;IF(ISERROR(FIND(",",Infra[[#This Row],[Element]])),Infra[[#This Row],[Element]],"*")&amp;IF(OR(ISBLANK(Infra[[#This Row],[Attribute]]),Infra[[#This Row],[Attribute]]="See top of document"),"","/@"&amp;Infra[[#This Row],[Attribute]])</f>
        <v>infrastructure/tracks/track/@nor:change</v>
      </c>
      <c r="B4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8" s="23" t="s">
        <v>433</v>
      </c>
      <c r="E458" s="49" t="s">
        <v>434</v>
      </c>
      <c r="F458" s="7" t="s">
        <v>36</v>
      </c>
      <c r="G458" s="9" t="s">
        <v>39</v>
      </c>
      <c r="H458" s="9"/>
      <c r="I458" s="32"/>
      <c r="J458" s="8" t="s">
        <v>40</v>
      </c>
      <c r="K458" s="29"/>
      <c r="L458" s="29"/>
      <c r="M458" s="57"/>
      <c r="N45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58" s="7" t="str">
        <f>IF(Infra[[#This Row],[railml 2.4 existence]]=TRUE, INDEX(core[Constraints],MATCH(Infra[[#This Row],[Full path]],core[Full path],0)),
IF(Infra[[#This Row],[nor existence]]&lt;&gt;"",INDEX(nor[Constraints],MATCH(Infra[[#This Row],[nor existence]],nor[Full path],0)),""))</f>
        <v>optional</v>
      </c>
      <c r="Q4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58" s="9" t="str">
        <f>IF(ISBLANK(Infra[[#This Row],[Attribute]]),"",
IF(Infra[[#This Row],[railml 2.4 existence]]=TRUE, INDEX(core[Excel type],MATCH(Infra[[#This Row],[Full path]],core[Full path],0)),
IF(Infra[[#This Row],[nor existence]]&lt;&gt;"", INDEX(nor[Excel type],MATCH(Infra[[#This Row],[nor existence]],nor[Full path],0)),"")))</f>
        <v>[enum]</v>
      </c>
      <c r="S458" s="7" t="str">
        <f>IF(AND(NOT(ISBLANK(Infra[[#This Row],[Attribute]])),LEFT(Infra[[#This Row],[Value]],1)="[",OR(Infra[[#This Row],[railml 2.4 existence]]=TRUE,Infra[[#This Row],[nor existence]]=TRUE)),IF(Infra[[#This Row],[Value]]=Infra[[#This Row],[type]],"OK","Wrong type"),"")</f>
        <v/>
      </c>
      <c r="T458" s="7" t="str">
        <f>IF(ISBLANK(Infra[[#This Row],[Attribute]]),"",
IF(Infra[[#This Row],[railml 2.4 existence]]=TRUE, INDEX(core[Restriction],MATCH(Infra[[#This Row],[Full path]],core[Full path],0)),
IF(Infra[[#This Row],[nor existence]]&lt;&gt;"", INDEX(nor[Restriction],MATCH(Infra[[#This Row],[nor existence]],nor[Full path],0)),"")))</f>
        <v>"new", "modified", "removed"</v>
      </c>
      <c r="U4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59" spans="1:21" ht="30" x14ac:dyDescent="0.25">
      <c r="A459" s="23" t="str">
        <f>IF(Infra[[#This Row],[Element hierarchy (XPATH)]]="/railml/","",Infra[[#This Row],[Element hierarchy (XPATH)]])&amp;IF(ISERROR(FIND(",",Infra[[#This Row],[Element]])),Infra[[#This Row],[Element]],"*")&amp;IF(OR(ISBLANK(Infra[[#This Row],[Attribute]]),Infra[[#This Row],[Attribute]]="See top of document"),"","/@"&amp;Infra[[#This Row],[Attribute]])</f>
        <v>infrastructure/tracks/track/@nor:change</v>
      </c>
      <c r="B4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59" s="23" t="s">
        <v>433</v>
      </c>
      <c r="E459" s="49" t="s">
        <v>434</v>
      </c>
      <c r="F459" s="7" t="s">
        <v>36</v>
      </c>
      <c r="G459" s="9" t="s">
        <v>41</v>
      </c>
      <c r="H459" s="9"/>
      <c r="I459" s="32"/>
      <c r="J459" s="8" t="s">
        <v>42</v>
      </c>
      <c r="K459" s="29"/>
      <c r="L459" s="29"/>
      <c r="M459" s="57"/>
      <c r="N45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59" s="7" t="str">
        <f>IF(Infra[[#This Row],[railml 2.4 existence]]=TRUE, INDEX(core[Constraints],MATCH(Infra[[#This Row],[Full path]],core[Full path],0)),
IF(Infra[[#This Row],[nor existence]]&lt;&gt;"",INDEX(nor[Constraints],MATCH(Infra[[#This Row],[nor existence]],nor[Full path],0)),""))</f>
        <v>optional</v>
      </c>
      <c r="Q4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59" s="9" t="str">
        <f>IF(ISBLANK(Infra[[#This Row],[Attribute]]),"",
IF(Infra[[#This Row],[railml 2.4 existence]]=TRUE, INDEX(core[Excel type],MATCH(Infra[[#This Row],[Full path]],core[Full path],0)),
IF(Infra[[#This Row],[nor existence]]&lt;&gt;"", INDEX(nor[Excel type],MATCH(Infra[[#This Row],[nor existence]],nor[Full path],0)),"")))</f>
        <v>[enum]</v>
      </c>
      <c r="S459" s="7" t="str">
        <f>IF(AND(NOT(ISBLANK(Infra[[#This Row],[Attribute]])),LEFT(Infra[[#This Row],[Value]],1)="[",OR(Infra[[#This Row],[railml 2.4 existence]]=TRUE,Infra[[#This Row],[nor existence]]=TRUE)),IF(Infra[[#This Row],[Value]]=Infra[[#This Row],[type]],"OK","Wrong type"),"")</f>
        <v/>
      </c>
      <c r="T459" s="7" t="str">
        <f>IF(ISBLANK(Infra[[#This Row],[Attribute]]),"",
IF(Infra[[#This Row],[railml 2.4 existence]]=TRUE, INDEX(core[Restriction],MATCH(Infra[[#This Row],[Full path]],core[Full path],0)),
IF(Infra[[#This Row],[nor existence]]&lt;&gt;"", INDEX(nor[Restriction],MATCH(Infra[[#This Row],[nor existence]],nor[Full path],0)),"")))</f>
        <v>"new", "modified", "removed"</v>
      </c>
      <c r="U4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60" spans="1:21" x14ac:dyDescent="0.25">
      <c r="A460" s="23" t="str">
        <f>IF(Infra[[#This Row],[Element hierarchy (XPATH)]]="/railml/","",Infra[[#This Row],[Element hierarchy (XPATH)]])&amp;IF(ISERROR(FIND(",",Infra[[#This Row],[Element]])),Infra[[#This Row],[Element]],"*")&amp;IF(OR(ISBLANK(Infra[[#This Row],[Attribute]]),Infra[[#This Row],[Attribute]]="See top of document"),"","/@"&amp;Infra[[#This Row],[Attribute]])</f>
        <v>infrastructure/tracks/track/@nor:change</v>
      </c>
      <c r="B4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0" s="23" t="s">
        <v>433</v>
      </c>
      <c r="E460" s="49" t="s">
        <v>434</v>
      </c>
      <c r="F460" s="7" t="s">
        <v>36</v>
      </c>
      <c r="G460" s="9" t="s">
        <v>43</v>
      </c>
      <c r="H460" s="9"/>
      <c r="I460" s="32"/>
      <c r="J460" s="8" t="s">
        <v>44</v>
      </c>
      <c r="K460" s="29"/>
      <c r="L460" s="29"/>
      <c r="M460" s="57"/>
      <c r="N46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60" s="7" t="str">
        <f>IF(Infra[[#This Row],[railml 2.4 existence]]=TRUE, INDEX(core[Constraints],MATCH(Infra[[#This Row],[Full path]],core[Full path],0)),
IF(Infra[[#This Row],[nor existence]]&lt;&gt;"",INDEX(nor[Constraints],MATCH(Infra[[#This Row],[nor existence]],nor[Full path],0)),""))</f>
        <v>optional</v>
      </c>
      <c r="Q4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60" s="9" t="str">
        <f>IF(ISBLANK(Infra[[#This Row],[Attribute]]),"",
IF(Infra[[#This Row],[railml 2.4 existence]]=TRUE, INDEX(core[Excel type],MATCH(Infra[[#This Row],[Full path]],core[Full path],0)),
IF(Infra[[#This Row],[nor existence]]&lt;&gt;"", INDEX(nor[Excel type],MATCH(Infra[[#This Row],[nor existence]],nor[Full path],0)),"")))</f>
        <v>[enum]</v>
      </c>
      <c r="S460" s="7" t="str">
        <f>IF(AND(NOT(ISBLANK(Infra[[#This Row],[Attribute]])),LEFT(Infra[[#This Row],[Value]],1)="[",OR(Infra[[#This Row],[railml 2.4 existence]]=TRUE,Infra[[#This Row],[nor existence]]=TRUE)),IF(Infra[[#This Row],[Value]]=Infra[[#This Row],[type]],"OK","Wrong type"),"")</f>
        <v/>
      </c>
      <c r="T460" s="7" t="str">
        <f>IF(ISBLANK(Infra[[#This Row],[Attribute]]),"",
IF(Infra[[#This Row],[railml 2.4 existence]]=TRUE, INDEX(core[Restriction],MATCH(Infra[[#This Row],[Full path]],core[Full path],0)),
IF(Infra[[#This Row],[nor existence]]&lt;&gt;"", INDEX(nor[Restriction],MATCH(Infra[[#This Row],[nor existence]],nor[Full path],0)),"")))</f>
        <v>"new", "modified", "removed"</v>
      </c>
      <c r="U4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61" spans="1:21" x14ac:dyDescent="0.25">
      <c r="A461" s="23" t="str">
        <f>IF(Infra[[#This Row],[Element hierarchy (XPATH)]]="/railml/","",Infra[[#This Row],[Element hierarchy (XPATH)]])&amp;IF(ISERROR(FIND(",",Infra[[#This Row],[Element]])),Infra[[#This Row],[Element]],"*")&amp;IF(OR(ISBLANK(Infra[[#This Row],[Attribute]]),Infra[[#This Row],[Attribute]]="See top of document"),"","/@"&amp;Infra[[#This Row],[Attribute]])</f>
        <v>infrastructure/tracks/track/@nor:ruleRef</v>
      </c>
      <c r="B4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1" s="23" t="s">
        <v>433</v>
      </c>
      <c r="E461" s="49" t="s">
        <v>434</v>
      </c>
      <c r="F461" s="7" t="s">
        <v>45</v>
      </c>
      <c r="G461" s="9" t="s">
        <v>46</v>
      </c>
      <c r="H461" s="9" t="s">
        <v>29</v>
      </c>
      <c r="I461" s="33"/>
      <c r="J461" s="8" t="s">
        <v>47</v>
      </c>
      <c r="K461" s="29"/>
      <c r="L461" s="29"/>
      <c r="M461" s="57"/>
      <c r="N46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461" s="7" t="str">
        <f>IF(Infra[[#This Row],[railml 2.4 existence]]=TRUE, INDEX(core[Constraints],MATCH(Infra[[#This Row],[Full path]],core[Full path],0)),
IF(Infra[[#This Row],[nor existence]]&lt;&gt;"",INDEX(nor[Constraints],MATCH(Infra[[#This Row],[nor existence]],nor[Full path],0)),""))</f>
        <v>optional</v>
      </c>
      <c r="Q4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61" s="9" t="str">
        <f>IF(ISBLANK(Infra[[#This Row],[Attribute]]),"",
IF(Infra[[#This Row],[railml 2.4 existence]]=TRUE, INDEX(core[Excel type],MATCH(Infra[[#This Row],[Full path]],core[Full path],0)),
IF(Infra[[#This Row],[nor existence]]&lt;&gt;"", INDEX(nor[Excel type],MATCH(Infra[[#This Row],[nor existence]],nor[Full path],0)),"")))</f>
        <v>[reference]</v>
      </c>
      <c r="S461" s="7" t="str">
        <f>IF(AND(NOT(ISBLANK(Infra[[#This Row],[Attribute]])),LEFT(Infra[[#This Row],[Value]],1)="[",OR(Infra[[#This Row],[railml 2.4 existence]]=TRUE,Infra[[#This Row],[nor existence]]=TRUE)),IF(Infra[[#This Row],[Value]]=Infra[[#This Row],[type]],"OK","Wrong type"),"")</f>
        <v/>
      </c>
      <c r="T461" s="7" t="str">
        <f>IF(ISBLANK(Infra[[#This Row],[Attribute]]),"",
IF(Infra[[#This Row],[railml 2.4 existence]]=TRUE, INDEX(core[Restriction],MATCH(Infra[[#This Row],[Full path]],core[Full path],0)),
IF(Infra[[#This Row],[nor existence]]&lt;&gt;"", INDEX(nor[Restriction],MATCH(Infra[[#This Row],[nor existence]],nor[Full path],0)),"")))</f>
        <v/>
      </c>
      <c r="U4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62" spans="1:21" ht="30" x14ac:dyDescent="0.25">
      <c r="A4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infrastructure/tracks/track/@type</v>
      </c>
      <c r="B4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2" s="24" t="s">
        <v>433</v>
      </c>
      <c r="E462" s="17" t="s">
        <v>434</v>
      </c>
      <c r="F462" s="7" t="s">
        <v>17</v>
      </c>
      <c r="G462" s="7" t="s">
        <v>37</v>
      </c>
      <c r="H462" s="9" t="s">
        <v>23</v>
      </c>
      <c r="I462" s="35"/>
      <c r="J462" s="8" t="s">
        <v>441</v>
      </c>
      <c r="K462" s="7"/>
      <c r="L462" s="7"/>
      <c r="M462" s="7"/>
      <c r="N4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2" s="7" t="str">
        <f>IF(Infra[[#This Row],[railml 2.4 existence]]=TRUE, INDEX(core[Constraints],MATCH(Infra[[#This Row],[Full path]],core[Full path],0)),
IF(Infra[[#This Row],[nor existence]]&lt;&gt;"",INDEX(nor[Constraints],MATCH(Infra[[#This Row],[nor existence]],nor[Full path],0)),""))</f>
        <v>optional</v>
      </c>
      <c r="Q4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62" s="7" t="str">
        <f>IF(ISBLANK(Infra[[#This Row],[Attribute]]),"",
IF(Infra[[#This Row],[railml 2.4 existence]]=TRUE, INDEX(core[Excel type],MATCH(Infra[[#This Row],[Full path]],core[Full path],0)),
IF(Infra[[#This Row],[nor existence]]&lt;&gt;"", INDEX(nor[Excel type],MATCH(Infra[[#This Row],[nor existence]],nor[Full path],0)),"")))</f>
        <v>[enum]</v>
      </c>
      <c r="S462" s="7" t="str">
        <f>IF(AND(NOT(ISBLANK(Infra[[#This Row],[Attribute]])),LEFT(Infra[[#This Row],[Value]],1)="[",OR(Infra[[#This Row],[railml 2.4 existence]]=TRUE,Infra[[#This Row],[nor existence]]=TRUE)),IF(Infra[[#This Row],[Value]]=Infra[[#This Row],[type]],"OK","Wrong type"),"")</f>
        <v>OK</v>
      </c>
      <c r="T462" s="7" t="str">
        <f>IF(ISBLANK(Infra[[#This Row],[Attribute]]),"",
IF(Infra[[#This Row],[railml 2.4 existence]]=TRUE, INDEX(core[Restriction],MATCH(Infra[[#This Row],[Full path]],core[Full path],0)),
IF(Infra[[#This Row],[nor existence]]&lt;&gt;"", INDEX(nor[Restriction],MATCH(Infra[[#This Row],[nor existence]],nor[Full path],0)),"")))</f>
        <v>"mainTrack", "secondaryTrack", "connectingTrack", "sidingTrack", "stationTrack", "other:*"</v>
      </c>
      <c r="U4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63" spans="1:21" x14ac:dyDescent="0.25">
      <c r="A4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infrastructure/tracks/track/@type</v>
      </c>
      <c r="B4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3" s="23" t="s">
        <v>433</v>
      </c>
      <c r="E463" s="17" t="s">
        <v>434</v>
      </c>
      <c r="F463" s="7" t="s">
        <v>17</v>
      </c>
      <c r="G463" s="7" t="s">
        <v>442</v>
      </c>
      <c r="H463" s="9"/>
      <c r="I463" s="35"/>
      <c r="J463" s="8" t="s">
        <v>443</v>
      </c>
      <c r="K463" s="7" t="s">
        <v>444</v>
      </c>
      <c r="L463" s="7"/>
      <c r="M463" s="7"/>
      <c r="N4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3" s="7" t="str">
        <f>IF(Infra[[#This Row],[railml 2.4 existence]]=TRUE, INDEX(core[Constraints],MATCH(Infra[[#This Row],[Full path]],core[Full path],0)),
IF(Infra[[#This Row],[nor existence]]&lt;&gt;"",INDEX(nor[Constraints],MATCH(Infra[[#This Row],[nor existence]],nor[Full path],0)),""))</f>
        <v>optional</v>
      </c>
      <c r="Q4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63" s="7" t="str">
        <f>IF(ISBLANK(Infra[[#This Row],[Attribute]]),"",
IF(Infra[[#This Row],[railml 2.4 existence]]=TRUE, INDEX(core[Excel type],MATCH(Infra[[#This Row],[Full path]],core[Full path],0)),
IF(Infra[[#This Row],[nor existence]]&lt;&gt;"", INDEX(nor[Excel type],MATCH(Infra[[#This Row],[nor existence]],nor[Full path],0)),"")))</f>
        <v>[enum]</v>
      </c>
      <c r="S463" s="7" t="str">
        <f>IF(AND(NOT(ISBLANK(Infra[[#This Row],[Attribute]])),LEFT(Infra[[#This Row],[Value]],1)="[",OR(Infra[[#This Row],[railml 2.4 existence]]=TRUE,Infra[[#This Row],[nor existence]]=TRUE)),IF(Infra[[#This Row],[Value]]=Infra[[#This Row],[type]],"OK","Wrong type"),"")</f>
        <v/>
      </c>
      <c r="T463" s="7" t="str">
        <f>IF(ISBLANK(Infra[[#This Row],[Attribute]]),"",
IF(Infra[[#This Row],[railml 2.4 existence]]=TRUE, INDEX(core[Restriction],MATCH(Infra[[#This Row],[Full path]],core[Full path],0)),
IF(Infra[[#This Row],[nor existence]]&lt;&gt;"", INDEX(nor[Restriction],MATCH(Infra[[#This Row],[nor existence]],nor[Full path],0)),"")))</f>
        <v>"mainTrack", "secondaryTrack", "connectingTrack", "sidingTrack", "stationTrack", "other:*"</v>
      </c>
      <c r="U4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64" spans="1:21" ht="30" x14ac:dyDescent="0.25">
      <c r="A4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infrastructure/tracks/track/@type</v>
      </c>
      <c r="B4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4" s="23" t="s">
        <v>433</v>
      </c>
      <c r="E464" s="17" t="s">
        <v>434</v>
      </c>
      <c r="F464" s="7" t="s">
        <v>17</v>
      </c>
      <c r="G464" s="7" t="s">
        <v>445</v>
      </c>
      <c r="H464" s="9"/>
      <c r="I464" s="35"/>
      <c r="J464" s="8" t="s">
        <v>446</v>
      </c>
      <c r="K464" s="7" t="s">
        <v>447</v>
      </c>
      <c r="L464" s="7"/>
      <c r="M464" s="7"/>
      <c r="N4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4" s="7" t="str">
        <f>IF(Infra[[#This Row],[railml 2.4 existence]]=TRUE, INDEX(core[Constraints],MATCH(Infra[[#This Row],[Full path]],core[Full path],0)),
IF(Infra[[#This Row],[nor existence]]&lt;&gt;"",INDEX(nor[Constraints],MATCH(Infra[[#This Row],[nor existence]],nor[Full path],0)),""))</f>
        <v>optional</v>
      </c>
      <c r="Q4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64" s="7" t="str">
        <f>IF(ISBLANK(Infra[[#This Row],[Attribute]]),"",
IF(Infra[[#This Row],[railml 2.4 existence]]=TRUE, INDEX(core[Excel type],MATCH(Infra[[#This Row],[Full path]],core[Full path],0)),
IF(Infra[[#This Row],[nor existence]]&lt;&gt;"", INDEX(nor[Excel type],MATCH(Infra[[#This Row],[nor existence]],nor[Full path],0)),"")))</f>
        <v>[enum]</v>
      </c>
      <c r="S464" s="7" t="str">
        <f>IF(AND(NOT(ISBLANK(Infra[[#This Row],[Attribute]])),LEFT(Infra[[#This Row],[Value]],1)="[",OR(Infra[[#This Row],[railml 2.4 existence]]=TRUE,Infra[[#This Row],[nor existence]]=TRUE)),IF(Infra[[#This Row],[Value]]=Infra[[#This Row],[type]],"OK","Wrong type"),"")</f>
        <v/>
      </c>
      <c r="T464" s="7" t="str">
        <f>IF(ISBLANK(Infra[[#This Row],[Attribute]]),"",
IF(Infra[[#This Row],[railml 2.4 existence]]=TRUE, INDEX(core[Restriction],MATCH(Infra[[#This Row],[Full path]],core[Full path],0)),
IF(Infra[[#This Row],[nor existence]]&lt;&gt;"", INDEX(nor[Restriction],MATCH(Infra[[#This Row],[nor existence]],nor[Full path],0)),"")))</f>
        <v>"mainTrack", "secondaryTrack", "connectingTrack", "sidingTrack", "stationTrack", "other:*"</v>
      </c>
      <c r="U4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65" spans="1:21" x14ac:dyDescent="0.25">
      <c r="A4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infrastructure/tracks/track/@type</v>
      </c>
      <c r="B4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5" s="23" t="s">
        <v>433</v>
      </c>
      <c r="E465" s="17" t="s">
        <v>434</v>
      </c>
      <c r="F465" s="7" t="s">
        <v>17</v>
      </c>
      <c r="G465" s="7" t="s">
        <v>448</v>
      </c>
      <c r="H465" s="9"/>
      <c r="I465" s="35"/>
      <c r="J465" s="8" t="s">
        <v>449</v>
      </c>
      <c r="K465" s="7" t="s">
        <v>450</v>
      </c>
      <c r="L465" s="7"/>
      <c r="M465" s="7"/>
      <c r="N4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5" s="7" t="str">
        <f>IF(Infra[[#This Row],[railml 2.4 existence]]=TRUE, INDEX(core[Constraints],MATCH(Infra[[#This Row],[Full path]],core[Full path],0)),
IF(Infra[[#This Row],[nor existence]]&lt;&gt;"",INDEX(nor[Constraints],MATCH(Infra[[#This Row],[nor existence]],nor[Full path],0)),""))</f>
        <v>optional</v>
      </c>
      <c r="Q4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65" s="7" t="str">
        <f>IF(ISBLANK(Infra[[#This Row],[Attribute]]),"",
IF(Infra[[#This Row],[railml 2.4 existence]]=TRUE, INDEX(core[Excel type],MATCH(Infra[[#This Row],[Full path]],core[Full path],0)),
IF(Infra[[#This Row],[nor existence]]&lt;&gt;"", INDEX(nor[Excel type],MATCH(Infra[[#This Row],[nor existence]],nor[Full path],0)),"")))</f>
        <v>[enum]</v>
      </c>
      <c r="S465" s="7" t="str">
        <f>IF(AND(NOT(ISBLANK(Infra[[#This Row],[Attribute]])),LEFT(Infra[[#This Row],[Value]],1)="[",OR(Infra[[#This Row],[railml 2.4 existence]]=TRUE,Infra[[#This Row],[nor existence]]=TRUE)),IF(Infra[[#This Row],[Value]]=Infra[[#This Row],[type]],"OK","Wrong type"),"")</f>
        <v/>
      </c>
      <c r="T465" s="7" t="str">
        <f>IF(ISBLANK(Infra[[#This Row],[Attribute]]),"",
IF(Infra[[#This Row],[railml 2.4 existence]]=TRUE, INDEX(core[Restriction],MATCH(Infra[[#This Row],[Full path]],core[Full path],0)),
IF(Infra[[#This Row],[nor existence]]&lt;&gt;"", INDEX(nor[Restriction],MATCH(Infra[[#This Row],[nor existence]],nor[Full path],0)),"")))</f>
        <v>"mainTrack", "secondaryTrack", "connectingTrack", "sidingTrack", "stationTrack", "other:*"</v>
      </c>
      <c r="U4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66" spans="1:21" ht="30" x14ac:dyDescent="0.25">
      <c r="A4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infrastructure/tracks/track/@type</v>
      </c>
      <c r="B4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6" s="23" t="s">
        <v>433</v>
      </c>
      <c r="E466" s="17" t="s">
        <v>434</v>
      </c>
      <c r="F466" s="7" t="s">
        <v>17</v>
      </c>
      <c r="G466" s="7" t="s">
        <v>451</v>
      </c>
      <c r="H466" s="9"/>
      <c r="I466" s="35"/>
      <c r="J466" s="8" t="s">
        <v>452</v>
      </c>
      <c r="K466" s="7" t="s">
        <v>453</v>
      </c>
      <c r="L466" s="7"/>
      <c r="M466" s="7"/>
      <c r="N46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6" s="7" t="str">
        <f>IF(Infra[[#This Row],[railml 2.4 existence]]=TRUE, INDEX(core[Constraints],MATCH(Infra[[#This Row],[Full path]],core[Full path],0)),
IF(Infra[[#This Row],[nor existence]]&lt;&gt;"",INDEX(nor[Constraints],MATCH(Infra[[#This Row],[nor existence]],nor[Full path],0)),""))</f>
        <v>optional</v>
      </c>
      <c r="Q4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66" s="7" t="str">
        <f>IF(ISBLANK(Infra[[#This Row],[Attribute]]),"",
IF(Infra[[#This Row],[railml 2.4 existence]]=TRUE, INDEX(core[Excel type],MATCH(Infra[[#This Row],[Full path]],core[Full path],0)),
IF(Infra[[#This Row],[nor existence]]&lt;&gt;"", INDEX(nor[Excel type],MATCH(Infra[[#This Row],[nor existence]],nor[Full path],0)),"")))</f>
        <v>[enum]</v>
      </c>
      <c r="S466" s="7" t="str">
        <f>IF(AND(NOT(ISBLANK(Infra[[#This Row],[Attribute]])),LEFT(Infra[[#This Row],[Value]],1)="[",OR(Infra[[#This Row],[railml 2.4 existence]]=TRUE,Infra[[#This Row],[nor existence]]=TRUE)),IF(Infra[[#This Row],[Value]]=Infra[[#This Row],[type]],"OK","Wrong type"),"")</f>
        <v/>
      </c>
      <c r="T466" s="7" t="str">
        <f>IF(ISBLANK(Infra[[#This Row],[Attribute]]),"",
IF(Infra[[#This Row],[railml 2.4 existence]]=TRUE, INDEX(core[Restriction],MATCH(Infra[[#This Row],[Full path]],core[Full path],0)),
IF(Infra[[#This Row],[nor existence]]&lt;&gt;"", INDEX(nor[Restriction],MATCH(Infra[[#This Row],[nor existence]],nor[Full path],0)),"")))</f>
        <v>"mainTrack", "secondaryTrack", "connectingTrack", "sidingTrack", "stationTrack", "other:*"</v>
      </c>
      <c r="U4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67" spans="1:21" ht="30" x14ac:dyDescent="0.25">
      <c r="A46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v>
      </c>
      <c r="B4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7" s="24" t="s">
        <v>454</v>
      </c>
      <c r="E467" s="17" t="s">
        <v>455</v>
      </c>
      <c r="F467" s="7"/>
      <c r="G467" s="9"/>
      <c r="H467" s="9" t="s">
        <v>29</v>
      </c>
      <c r="I467" s="35"/>
      <c r="J467" s="8" t="s">
        <v>456</v>
      </c>
      <c r="K467" s="7"/>
      <c r="L467" s="7"/>
      <c r="M467" s="7"/>
      <c r="N46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7" s="7" t="str">
        <f>IF(Infra[[#This Row],[railml 2.4 existence]]=TRUE, INDEX(core[Constraints],MATCH(Infra[[#This Row],[Full path]],core[Full path],0)),
IF(Infra[[#This Row],[nor existence]]&lt;&gt;"",INDEX(nor[Constraints],MATCH(Infra[[#This Row],[nor existence]],nor[Full path],0)),""))</f>
        <v>optional</v>
      </c>
      <c r="Q4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67" s="7" t="str">
        <f>IF(ISBLANK(Infra[[#This Row],[Attribute]]),"",
IF(Infra[[#This Row],[railml 2.4 existence]]=TRUE, INDEX(core[Excel type],MATCH(Infra[[#This Row],[Full path]],core[Full path],0)),
IF(Infra[[#This Row],[nor existence]]&lt;&gt;"", INDEX(nor[Excel type],MATCH(Infra[[#This Row],[nor existence]],nor[Full path],0)),"")))</f>
        <v/>
      </c>
      <c r="S467" s="7" t="str">
        <f>IF(AND(NOT(ISBLANK(Infra[[#This Row],[Attribute]])),LEFT(Infra[[#This Row],[Value]],1)="[",OR(Infra[[#This Row],[railml 2.4 existence]]=TRUE,Infra[[#This Row],[nor existence]]=TRUE)),IF(Infra[[#This Row],[Value]]=Infra[[#This Row],[type]],"OK","Wrong type"),"")</f>
        <v/>
      </c>
      <c r="T467" s="7" t="str">
        <f>IF(ISBLANK(Infra[[#This Row],[Attribute]]),"",
IF(Infra[[#This Row],[railml 2.4 existence]]=TRUE, INDEX(core[Restriction],MATCH(Infra[[#This Row],[Full path]],core[Full path],0)),
IF(Infra[[#This Row],[nor existence]]&lt;&gt;"", INDEX(nor[Restriction],MATCH(Infra[[#This Row],[nor existence]],nor[Full path],0)),"")))</f>
        <v/>
      </c>
      <c r="U4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68" spans="1:21" ht="45" x14ac:dyDescent="0.25">
      <c r="A468"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v>
      </c>
      <c r="B4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8" s="24" t="s">
        <v>454</v>
      </c>
      <c r="E468" s="17" t="s">
        <v>65</v>
      </c>
      <c r="F468" s="7"/>
      <c r="G468" s="9"/>
      <c r="H468" s="13" t="s">
        <v>66</v>
      </c>
      <c r="I468" s="35"/>
      <c r="J468" s="58" t="s">
        <v>67</v>
      </c>
      <c r="K468" s="7"/>
      <c r="L468" s="29"/>
      <c r="M468" s="29"/>
      <c r="N46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8" s="7" t="str">
        <f>IF(Infra[[#This Row],[railml 2.4 existence]]=TRUE, INDEX(core[Constraints],MATCH(Infra[[#This Row],[Full path]],core[Full path],0)),
IF(Infra[[#This Row],[nor existence]]&lt;&gt;"",INDEX(nor[Constraints],MATCH(Infra[[#This Row],[nor existence]],nor[Full path],0)),""))</f>
        <v>optional</v>
      </c>
      <c r="Q4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68" s="7" t="str">
        <f>IF(ISBLANK(Infra[[#This Row],[Attribute]]),"",
IF(Infra[[#This Row],[railml 2.4 existence]]=TRUE, INDEX(core[Excel type],MATCH(Infra[[#This Row],[Full path]],core[Full path],0)),
IF(Infra[[#This Row],[nor existence]]&lt;&gt;"", INDEX(nor[Excel type],MATCH(Infra[[#This Row],[nor existence]],nor[Full path],0)),"")))</f>
        <v/>
      </c>
      <c r="S468" s="7" t="str">
        <f>IF(AND(NOT(ISBLANK(Infra[[#This Row],[Attribute]])),LEFT(Infra[[#This Row],[Value]],1)="[",OR(Infra[[#This Row],[railml 2.4 existence]]=TRUE,Infra[[#This Row],[nor existence]]=TRUE)),IF(Infra[[#This Row],[Value]]=Infra[[#This Row],[type]],"OK","Wrong type"),"")</f>
        <v/>
      </c>
      <c r="T468" s="7" t="str">
        <f>IF(ISBLANK(Infra[[#This Row],[Attribute]]),"",
IF(Infra[[#This Row],[railml 2.4 existence]]=TRUE, INDEX(core[Restriction],MATCH(Infra[[#This Row],[Full path]],core[Full path],0)),
IF(Infra[[#This Row],[nor existence]]&lt;&gt;"", INDEX(nor[Restriction],MATCH(Infra[[#This Row],[nor existence]],nor[Full path],0)),"")))</f>
        <v/>
      </c>
      <c r="U4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69" spans="1:21" ht="30" x14ac:dyDescent="0.25">
      <c r="A4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v>
      </c>
      <c r="B4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69" s="24" t="s">
        <v>454</v>
      </c>
      <c r="E469" s="17" t="s">
        <v>457</v>
      </c>
      <c r="F469" s="7"/>
      <c r="G469" s="9"/>
      <c r="H469" s="9" t="s">
        <v>29</v>
      </c>
      <c r="I469" s="35"/>
      <c r="J469" s="58" t="s">
        <v>458</v>
      </c>
      <c r="K469" s="7"/>
      <c r="L469" s="7"/>
      <c r="M469" s="7"/>
      <c r="N46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69" s="7" t="str">
        <f>IF(Infra[[#This Row],[railml 2.4 existence]]=TRUE, INDEX(core[Constraints],MATCH(Infra[[#This Row],[Full path]],core[Full path],0)),
IF(Infra[[#This Row],[nor existence]]&lt;&gt;"",INDEX(nor[Constraints],MATCH(Infra[[#This Row],[nor existence]],nor[Full path],0)),""))</f>
        <v>optional</v>
      </c>
      <c r="Q4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69" s="7" t="str">
        <f>IF(ISBLANK(Infra[[#This Row],[Attribute]]),"",
IF(Infra[[#This Row],[railml 2.4 existence]]=TRUE, INDEX(core[Excel type],MATCH(Infra[[#This Row],[Full path]],core[Full path],0)),
IF(Infra[[#This Row],[nor existence]]&lt;&gt;"", INDEX(nor[Excel type],MATCH(Infra[[#This Row],[nor existence]],nor[Full path],0)),"")))</f>
        <v/>
      </c>
      <c r="S469" s="7" t="str">
        <f>IF(AND(NOT(ISBLANK(Infra[[#This Row],[Attribute]])),LEFT(Infra[[#This Row],[Value]],1)="[",OR(Infra[[#This Row],[railml 2.4 existence]]=TRUE,Infra[[#This Row],[nor existence]]=TRUE)),IF(Infra[[#This Row],[Value]]=Infra[[#This Row],[type]],"OK","Wrong type"),"")</f>
        <v/>
      </c>
      <c r="T469" s="7" t="str">
        <f>IF(ISBLANK(Infra[[#This Row],[Attribute]]),"",
IF(Infra[[#This Row],[railml 2.4 existence]]=TRUE, INDEX(core[Restriction],MATCH(Infra[[#This Row],[Full path]],core[Full path],0)),
IF(Infra[[#This Row],[nor existence]]&lt;&gt;"", INDEX(nor[Restriction],MATCH(Infra[[#This Row],[nor existence]],nor[Full path],0)),"")))</f>
        <v/>
      </c>
      <c r="U4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0" spans="1:21" ht="45" x14ac:dyDescent="0.25">
      <c r="A4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v>
      </c>
      <c r="B4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0" s="24" t="s">
        <v>454</v>
      </c>
      <c r="E470" s="17" t="s">
        <v>459</v>
      </c>
      <c r="F470" s="7"/>
      <c r="G470" s="7"/>
      <c r="H470" s="9" t="s">
        <v>23</v>
      </c>
      <c r="I470" s="35"/>
      <c r="J470" s="8" t="s">
        <v>460</v>
      </c>
      <c r="K470" s="7" t="s">
        <v>461</v>
      </c>
      <c r="L470" s="29"/>
      <c r="M470" s="29"/>
      <c r="N47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0" s="7" t="str">
        <f>IF(Infra[[#This Row],[railml 2.4 existence]]=TRUE, INDEX(core[Constraints],MATCH(Infra[[#This Row],[Full path]],core[Full path],0)),
IF(Infra[[#This Row],[nor existence]]&lt;&gt;"",INDEX(nor[Constraints],MATCH(Infra[[#This Row],[nor existence]],nor[Full path],0)),""))</f>
        <v>mandatory</v>
      </c>
      <c r="Q4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0" s="7" t="str">
        <f>IF(ISBLANK(Infra[[#This Row],[Attribute]]),"",
IF(Infra[[#This Row],[railml 2.4 existence]]=TRUE, INDEX(core[Excel type],MATCH(Infra[[#This Row],[Full path]],core[Full path],0)),
IF(Infra[[#This Row],[nor existence]]&lt;&gt;"", INDEX(nor[Excel type],MATCH(Infra[[#This Row],[nor existence]],nor[Full path],0)),"")))</f>
        <v/>
      </c>
      <c r="S470" s="7" t="str">
        <f>IF(AND(NOT(ISBLANK(Infra[[#This Row],[Attribute]])),LEFT(Infra[[#This Row],[Value]],1)="[",OR(Infra[[#This Row],[railml 2.4 existence]]=TRUE,Infra[[#This Row],[nor existence]]=TRUE)),IF(Infra[[#This Row],[Value]]=Infra[[#This Row],[type]],"OK","Wrong type"),"")</f>
        <v/>
      </c>
      <c r="T470" s="7" t="str">
        <f>IF(ISBLANK(Infra[[#This Row],[Attribute]]),"",
IF(Infra[[#This Row],[railml 2.4 existence]]=TRUE, INDEX(core[Restriction],MATCH(Infra[[#This Row],[Full path]],core[Full path],0)),
IF(Infra[[#This Row],[nor existence]]&lt;&gt;"", INDEX(nor[Restriction],MATCH(Infra[[#This Row],[nor existence]],nor[Full path],0)),"")))</f>
        <v/>
      </c>
      <c r="U4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1" spans="1:21" ht="45" x14ac:dyDescent="0.25">
      <c r="A47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v>
      </c>
      <c r="B4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1" s="24" t="s">
        <v>462</v>
      </c>
      <c r="E471" s="17" t="s">
        <v>463</v>
      </c>
      <c r="F471" s="7"/>
      <c r="G471" s="9"/>
      <c r="H471" s="9" t="s">
        <v>29</v>
      </c>
      <c r="I471" s="35"/>
      <c r="J471" s="8" t="s">
        <v>464</v>
      </c>
      <c r="K471" s="7"/>
      <c r="L471" s="7"/>
      <c r="M471" s="7"/>
      <c r="N47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1" s="7" t="str">
        <f>IF(Infra[[#This Row],[railml 2.4 existence]]=TRUE, INDEX(core[Constraints],MATCH(Infra[[#This Row],[Full path]],core[Full path],0)),
IF(Infra[[#This Row],[nor existence]]&lt;&gt;"",INDEX(nor[Constraints],MATCH(Infra[[#This Row],[nor existence]],nor[Full path],0)),""))</f>
        <v>optional</v>
      </c>
      <c r="Q4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1" s="7" t="str">
        <f>IF(ISBLANK(Infra[[#This Row],[Attribute]]),"",
IF(Infra[[#This Row],[railml 2.4 existence]]=TRUE, INDEX(core[Excel type],MATCH(Infra[[#This Row],[Full path]],core[Full path],0)),
IF(Infra[[#This Row],[nor existence]]&lt;&gt;"", INDEX(nor[Excel type],MATCH(Infra[[#This Row],[nor existence]],nor[Full path],0)),"")))</f>
        <v/>
      </c>
      <c r="S471" s="7" t="str">
        <f>IF(AND(NOT(ISBLANK(Infra[[#This Row],[Attribute]])),LEFT(Infra[[#This Row],[Value]],1)="[",OR(Infra[[#This Row],[railml 2.4 existence]]=TRUE,Infra[[#This Row],[nor existence]]=TRUE)),IF(Infra[[#This Row],[Value]]=Infra[[#This Row],[type]],"OK","Wrong type"),"")</f>
        <v/>
      </c>
      <c r="T471" s="7" t="str">
        <f>IF(ISBLANK(Infra[[#This Row],[Attribute]]),"",
IF(Infra[[#This Row],[railml 2.4 existence]]=TRUE, INDEX(core[Restriction],MATCH(Infra[[#This Row],[Full path]],core[Full path],0)),
IF(Infra[[#This Row],[nor existence]]&lt;&gt;"", INDEX(nor[Restriction],MATCH(Infra[[#This Row],[nor existence]],nor[Full path],0)),"")))</f>
        <v/>
      </c>
      <c r="U4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2" spans="1:21" ht="30" x14ac:dyDescent="0.25">
      <c r="A47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v>
      </c>
      <c r="B4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2" s="24" t="s">
        <v>462</v>
      </c>
      <c r="E472" s="17" t="s">
        <v>465</v>
      </c>
      <c r="F472" s="7"/>
      <c r="G472" s="9"/>
      <c r="H472" s="9" t="s">
        <v>29</v>
      </c>
      <c r="I472" s="35"/>
      <c r="J472" s="8" t="s">
        <v>466</v>
      </c>
      <c r="K472" s="7"/>
      <c r="L472" s="7"/>
      <c r="M472" s="7"/>
      <c r="N47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2" s="7" t="str">
        <f>IF(Infra[[#This Row],[railml 2.4 existence]]=TRUE, INDEX(core[Constraints],MATCH(Infra[[#This Row],[Full path]],core[Full path],0)),
IF(Infra[[#This Row],[nor existence]]&lt;&gt;"",INDEX(nor[Constraints],MATCH(Infra[[#This Row],[nor existence]],nor[Full path],0)),""))</f>
        <v>optional</v>
      </c>
      <c r="Q4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2" s="7" t="str">
        <f>IF(ISBLANK(Infra[[#This Row],[Attribute]]),"",
IF(Infra[[#This Row],[railml 2.4 existence]]=TRUE, INDEX(core[Excel type],MATCH(Infra[[#This Row],[Full path]],core[Full path],0)),
IF(Infra[[#This Row],[nor existence]]&lt;&gt;"", INDEX(nor[Excel type],MATCH(Infra[[#This Row],[nor existence]],nor[Full path],0)),"")))</f>
        <v/>
      </c>
      <c r="S472" s="7" t="str">
        <f>IF(AND(NOT(ISBLANK(Infra[[#This Row],[Attribute]])),LEFT(Infra[[#This Row],[Value]],1)="[",OR(Infra[[#This Row],[railml 2.4 existence]]=TRUE,Infra[[#This Row],[nor existence]]=TRUE)),IF(Infra[[#This Row],[Value]]=Infra[[#This Row],[type]],"OK","Wrong type"),"")</f>
        <v/>
      </c>
      <c r="T472" s="7" t="str">
        <f>IF(ISBLANK(Infra[[#This Row],[Attribute]]),"",
IF(Infra[[#This Row],[railml 2.4 existence]]=TRUE, INDEX(core[Restriction],MATCH(Infra[[#This Row],[Full path]],core[Full path],0)),
IF(Infra[[#This Row],[nor existence]]&lt;&gt;"", INDEX(nor[Restriction],MATCH(Infra[[#This Row],[nor existence]],nor[Full path],0)),"")))</f>
        <v/>
      </c>
      <c r="U4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3" spans="1:21" ht="45" x14ac:dyDescent="0.25">
      <c r="A47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v>
      </c>
      <c r="B4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3" s="24" t="s">
        <v>462</v>
      </c>
      <c r="E473" s="17" t="s">
        <v>467</v>
      </c>
      <c r="F473" s="7"/>
      <c r="G473" s="7"/>
      <c r="H473" s="9" t="s">
        <v>29</v>
      </c>
      <c r="I473" s="35"/>
      <c r="J473" s="8" t="s">
        <v>468</v>
      </c>
      <c r="K473" s="7"/>
      <c r="L473" s="7" t="s">
        <v>469</v>
      </c>
      <c r="M473" s="7"/>
      <c r="N47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3" s="7" t="str">
        <f>IF(Infra[[#This Row],[railml 2.4 existence]]=TRUE, INDEX(core[Constraints],MATCH(Infra[[#This Row],[Full path]],core[Full path],0)),
IF(Infra[[#This Row],[nor existence]]&lt;&gt;"",INDEX(nor[Constraints],MATCH(Infra[[#This Row],[nor existence]],nor[Full path],0)),""))</f>
        <v>optional</v>
      </c>
      <c r="Q4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3" s="7" t="str">
        <f>IF(ISBLANK(Infra[[#This Row],[Attribute]]),"",
IF(Infra[[#This Row],[railml 2.4 existence]]=TRUE, INDEX(core[Excel type],MATCH(Infra[[#This Row],[Full path]],core[Full path],0)),
IF(Infra[[#This Row],[nor existence]]&lt;&gt;"", INDEX(nor[Excel type],MATCH(Infra[[#This Row],[nor existence]],nor[Full path],0)),"")))</f>
        <v/>
      </c>
      <c r="S473" s="7" t="str">
        <f>IF(AND(NOT(ISBLANK(Infra[[#This Row],[Attribute]])),LEFT(Infra[[#This Row],[Value]],1)="[",OR(Infra[[#This Row],[railml 2.4 existence]]=TRUE,Infra[[#This Row],[nor existence]]=TRUE)),IF(Infra[[#This Row],[Value]]=Infra[[#This Row],[type]],"OK","Wrong type"),"")</f>
        <v/>
      </c>
      <c r="T473" s="7" t="str">
        <f>IF(ISBLANK(Infra[[#This Row],[Attribute]]),"",
IF(Infra[[#This Row],[railml 2.4 existence]]=TRUE, INDEX(core[Restriction],MATCH(Infra[[#This Row],[Full path]],core[Full path],0)),
IF(Infra[[#This Row],[nor existence]]&lt;&gt;"", INDEX(nor[Restriction],MATCH(Infra[[#This Row],[nor existence]],nor[Full path],0)),"")))</f>
        <v/>
      </c>
      <c r="U4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4" spans="1:21" ht="45" x14ac:dyDescent="0.25">
      <c r="A47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v>
      </c>
      <c r="B4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4" s="24" t="s">
        <v>462</v>
      </c>
      <c r="E474" s="17" t="s">
        <v>470</v>
      </c>
      <c r="F474" s="7"/>
      <c r="G474" s="9"/>
      <c r="H474" s="9" t="s">
        <v>29</v>
      </c>
      <c r="I474" s="35"/>
      <c r="J474" s="8" t="s">
        <v>471</v>
      </c>
      <c r="K474" s="7"/>
      <c r="L474" s="7"/>
      <c r="M474" s="7"/>
      <c r="N47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4" s="7" t="str">
        <f>IF(Infra[[#This Row],[railml 2.4 existence]]=TRUE, INDEX(core[Constraints],MATCH(Infra[[#This Row],[Full path]],core[Full path],0)),
IF(Infra[[#This Row],[nor existence]]&lt;&gt;"",INDEX(nor[Constraints],MATCH(Infra[[#This Row],[nor existence]],nor[Full path],0)),""))</f>
        <v>optional</v>
      </c>
      <c r="Q4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4" s="7" t="str">
        <f>IF(ISBLANK(Infra[[#This Row],[Attribute]]),"",
IF(Infra[[#This Row],[railml 2.4 existence]]=TRUE, INDEX(core[Excel type],MATCH(Infra[[#This Row],[Full path]],core[Full path],0)),
IF(Infra[[#This Row],[nor existence]]&lt;&gt;"", INDEX(nor[Excel type],MATCH(Infra[[#This Row],[nor existence]],nor[Full path],0)),"")))</f>
        <v/>
      </c>
      <c r="S474" s="7" t="str">
        <f>IF(AND(NOT(ISBLANK(Infra[[#This Row],[Attribute]])),LEFT(Infra[[#This Row],[Value]],1)="[",OR(Infra[[#This Row],[railml 2.4 existence]]=TRUE,Infra[[#This Row],[nor existence]]=TRUE)),IF(Infra[[#This Row],[Value]]=Infra[[#This Row],[type]],"OK","Wrong type"),"")</f>
        <v/>
      </c>
      <c r="T474" s="7" t="str">
        <f>IF(ISBLANK(Infra[[#This Row],[Attribute]]),"",
IF(Infra[[#This Row],[railml 2.4 existence]]=TRUE, INDEX(core[Restriction],MATCH(Infra[[#This Row],[Full path]],core[Full path],0)),
IF(Infra[[#This Row],[nor existence]]&lt;&gt;"", INDEX(nor[Restriction],MATCH(Infra[[#This Row],[nor existence]],nor[Full path],0)),"")))</f>
        <v/>
      </c>
      <c r="U4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5" spans="1:21" ht="45" x14ac:dyDescent="0.25">
      <c r="A47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v>
      </c>
      <c r="B4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5" s="24" t="s">
        <v>462</v>
      </c>
      <c r="E475" s="17" t="s">
        <v>472</v>
      </c>
      <c r="F475" s="7"/>
      <c r="G475" s="9"/>
      <c r="H475" s="9" t="s">
        <v>29</v>
      </c>
      <c r="I475" s="35"/>
      <c r="J475" s="8" t="s">
        <v>473</v>
      </c>
      <c r="K475" s="7"/>
      <c r="L475" s="7"/>
      <c r="M475" s="7"/>
      <c r="N47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5" s="7" t="str">
        <f>IF(Infra[[#This Row],[railml 2.4 existence]]=TRUE, INDEX(core[Constraints],MATCH(Infra[[#This Row],[Full path]],core[Full path],0)),
IF(Infra[[#This Row],[nor existence]]&lt;&gt;"",INDEX(nor[Constraints],MATCH(Infra[[#This Row],[nor existence]],nor[Full path],0)),""))</f>
        <v>optional</v>
      </c>
      <c r="Q4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5" s="7" t="str">
        <f>IF(ISBLANK(Infra[[#This Row],[Attribute]]),"",
IF(Infra[[#This Row],[railml 2.4 existence]]=TRUE, INDEX(core[Excel type],MATCH(Infra[[#This Row],[Full path]],core[Full path],0)),
IF(Infra[[#This Row],[nor existence]]&lt;&gt;"", INDEX(nor[Excel type],MATCH(Infra[[#This Row],[nor existence]],nor[Full path],0)),"")))</f>
        <v/>
      </c>
      <c r="S475" s="7" t="str">
        <f>IF(AND(NOT(ISBLANK(Infra[[#This Row],[Attribute]])),LEFT(Infra[[#This Row],[Value]],1)="[",OR(Infra[[#This Row],[railml 2.4 existence]]=TRUE,Infra[[#This Row],[nor existence]]=TRUE)),IF(Infra[[#This Row],[Value]]=Infra[[#This Row],[type]],"OK","Wrong type"),"")</f>
        <v/>
      </c>
      <c r="T475" s="7" t="str">
        <f>IF(ISBLANK(Infra[[#This Row],[Attribute]]),"",
IF(Infra[[#This Row],[railml 2.4 existence]]=TRUE, INDEX(core[Restriction],MATCH(Infra[[#This Row],[Full path]],core[Full path],0)),
IF(Infra[[#This Row],[nor existence]]&lt;&gt;"", INDEX(nor[Restriction],MATCH(Infra[[#This Row],[nor existence]],nor[Full path],0)),"")))</f>
        <v/>
      </c>
      <c r="U4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6" spans="1:21" ht="60" x14ac:dyDescent="0.25">
      <c r="A47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v>
      </c>
      <c r="B4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6" s="24" t="s">
        <v>462</v>
      </c>
      <c r="E476" s="17" t="s">
        <v>474</v>
      </c>
      <c r="F476" s="7"/>
      <c r="G476" s="9"/>
      <c r="H476" s="9" t="s">
        <v>29</v>
      </c>
      <c r="I476" s="35"/>
      <c r="J476" s="8" t="s">
        <v>475</v>
      </c>
      <c r="K476" s="7"/>
      <c r="L476" s="7"/>
      <c r="M476" s="7"/>
      <c r="N47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6" s="7" t="str">
        <f>IF(Infra[[#This Row],[railml 2.4 existence]]=TRUE, INDEX(core[Constraints],MATCH(Infra[[#This Row],[Full path]],core[Full path],0)),
IF(Infra[[#This Row],[nor existence]]&lt;&gt;"",INDEX(nor[Constraints],MATCH(Infra[[#This Row],[nor existence]],nor[Full path],0)),""))</f>
        <v>optional</v>
      </c>
      <c r="Q4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6" s="7" t="str">
        <f>IF(ISBLANK(Infra[[#This Row],[Attribute]]),"",
IF(Infra[[#This Row],[railml 2.4 existence]]=TRUE, INDEX(core[Excel type],MATCH(Infra[[#This Row],[Full path]],core[Full path],0)),
IF(Infra[[#This Row],[nor existence]]&lt;&gt;"", INDEX(nor[Excel type],MATCH(Infra[[#This Row],[nor existence]],nor[Full path],0)),"")))</f>
        <v/>
      </c>
      <c r="S476" s="7" t="str">
        <f>IF(AND(NOT(ISBLANK(Infra[[#This Row],[Attribute]])),LEFT(Infra[[#This Row],[Value]],1)="[",OR(Infra[[#This Row],[railml 2.4 existence]]=TRUE,Infra[[#This Row],[nor existence]]=TRUE)),IF(Infra[[#This Row],[Value]]=Infra[[#This Row],[type]],"OK","Wrong type"),"")</f>
        <v/>
      </c>
      <c r="T476" s="7" t="str">
        <f>IF(ISBLANK(Infra[[#This Row],[Attribute]]),"",
IF(Infra[[#This Row],[railml 2.4 existence]]=TRUE, INDEX(core[Restriction],MATCH(Infra[[#This Row],[Full path]],core[Full path],0)),
IF(Infra[[#This Row],[nor existence]]&lt;&gt;"", INDEX(nor[Restriction],MATCH(Infra[[#This Row],[nor existence]],nor[Full path],0)),"")))</f>
        <v/>
      </c>
      <c r="U4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7" spans="1:21" x14ac:dyDescent="0.25">
      <c r="A47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v>
      </c>
      <c r="B4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7" s="24" t="s">
        <v>476</v>
      </c>
      <c r="E477" s="17" t="s">
        <v>477</v>
      </c>
      <c r="F477" s="7"/>
      <c r="G477" s="9"/>
      <c r="H477" s="9" t="s">
        <v>23</v>
      </c>
      <c r="I477" s="35"/>
      <c r="J477" s="8" t="s">
        <v>74</v>
      </c>
      <c r="K477" s="7"/>
      <c r="L477" s="29"/>
      <c r="M477" s="29"/>
      <c r="N47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7" s="7" t="str">
        <f>IF(Infra[[#This Row],[railml 2.4 existence]]=TRUE, INDEX(core[Constraints],MATCH(Infra[[#This Row],[Full path]],core[Full path],0)),
IF(Infra[[#This Row],[nor existence]]&lt;&gt;"",INDEX(nor[Constraints],MATCH(Infra[[#This Row],[nor existence]],nor[Full path],0)),""))</f>
        <v>mandatory</v>
      </c>
      <c r="Q4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7" s="7" t="str">
        <f>IF(ISBLANK(Infra[[#This Row],[Attribute]]),"",
IF(Infra[[#This Row],[railml 2.4 existence]]=TRUE, INDEX(core[Excel type],MATCH(Infra[[#This Row],[Full path]],core[Full path],0)),
IF(Infra[[#This Row],[nor existence]]&lt;&gt;"", INDEX(nor[Excel type],MATCH(Infra[[#This Row],[nor existence]],nor[Full path],0)),"")))</f>
        <v/>
      </c>
      <c r="S477" s="7" t="str">
        <f>IF(AND(NOT(ISBLANK(Infra[[#This Row],[Attribute]])),LEFT(Infra[[#This Row],[Value]],1)="[",OR(Infra[[#This Row],[railml 2.4 existence]]=TRUE,Infra[[#This Row],[nor existence]]=TRUE)),IF(Infra[[#This Row],[Value]]=Infra[[#This Row],[type]],"OK","Wrong type"),"")</f>
        <v/>
      </c>
      <c r="T477" s="7" t="str">
        <f>IF(ISBLANK(Infra[[#This Row],[Attribute]]),"",
IF(Infra[[#This Row],[railml 2.4 existence]]=TRUE, INDEX(core[Restriction],MATCH(Infra[[#This Row],[Full path]],core[Full path],0)),
IF(Infra[[#This Row],[nor existence]]&lt;&gt;"", INDEX(nor[Restriction],MATCH(Infra[[#This Row],[nor existence]],nor[Full path],0)),"")))</f>
        <v/>
      </c>
      <c r="U4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8" spans="1:21" ht="45" x14ac:dyDescent="0.25">
      <c r="A47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infrastructure/tracks/track/ocsElements/balises/balise/@absPos</v>
      </c>
      <c r="B4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8" s="23" t="s">
        <v>476</v>
      </c>
      <c r="E478" s="49" t="s">
        <v>477</v>
      </c>
      <c r="F478" s="7" t="s">
        <v>478</v>
      </c>
      <c r="G478" s="9" t="s">
        <v>233</v>
      </c>
      <c r="H478" s="9" t="s">
        <v>479</v>
      </c>
      <c r="I478" s="32"/>
      <c r="J478" s="8" t="s">
        <v>480</v>
      </c>
      <c r="K478" s="29" t="s">
        <v>481</v>
      </c>
      <c r="L478" s="29"/>
      <c r="M478" s="57"/>
      <c r="N47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8" s="7" t="str">
        <f>IF(Infra[[#This Row],[railml 2.4 existence]]=TRUE, INDEX(core[Constraints],MATCH(Infra[[#This Row],[Full path]],core[Full path],0)),
IF(Infra[[#This Row],[nor existence]]&lt;&gt;"",INDEX(nor[Constraints],MATCH(Infra[[#This Row],[nor existence]],nor[Full path],0)),""))</f>
        <v>optional</v>
      </c>
      <c r="Q4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8" s="9" t="str">
        <f>IF(ISBLANK(Infra[[#This Row],[Attribute]]),"",
IF(Infra[[#This Row],[railml 2.4 existence]]=TRUE, INDEX(core[Excel type],MATCH(Infra[[#This Row],[Full path]],core[Full path],0)),
IF(Infra[[#This Row],[nor existence]]&lt;&gt;"", INDEX(nor[Excel type],MATCH(Infra[[#This Row],[nor existence]],nor[Full path],0)),"")))</f>
        <v>[decimal]</v>
      </c>
      <c r="S478" s="7" t="str">
        <f>IF(AND(NOT(ISBLANK(Infra[[#This Row],[Attribute]])),LEFT(Infra[[#This Row],[Value]],1)="[",OR(Infra[[#This Row],[railml 2.4 existence]]=TRUE,Infra[[#This Row],[nor existence]]=TRUE)),IF(Infra[[#This Row],[Value]]=Infra[[#This Row],[type]],"OK","Wrong type"),"")</f>
        <v>OK</v>
      </c>
      <c r="T478" s="7" t="str">
        <f>IF(ISBLANK(Infra[[#This Row],[Attribute]]),"",
IF(Infra[[#This Row],[railml 2.4 existence]]=TRUE, INDEX(core[Restriction],MATCH(Infra[[#This Row],[Full path]],core[Full path],0)),
IF(Infra[[#This Row],[nor existence]]&lt;&gt;"", INDEX(nor[Restriction],MATCH(Infra[[#This Row],[nor existence]],nor[Full path],0)),"")))</f>
        <v>xs:fractionDigits=6</v>
      </c>
      <c r="U4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79" spans="1:21" ht="135" x14ac:dyDescent="0.25">
      <c r="A47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infrastructure/tracks/track/ocsElements/balises/balise/@code</v>
      </c>
      <c r="B4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79" s="23" t="s">
        <v>476</v>
      </c>
      <c r="E479" s="49" t="s">
        <v>477</v>
      </c>
      <c r="F479" s="7" t="s">
        <v>24</v>
      </c>
      <c r="G479" s="9" t="s">
        <v>25</v>
      </c>
      <c r="H479" s="9" t="s">
        <v>26</v>
      </c>
      <c r="I479" s="32"/>
      <c r="J479" s="8" t="s">
        <v>27</v>
      </c>
      <c r="K479" s="29"/>
      <c r="L479" s="29"/>
      <c r="M479" s="57"/>
      <c r="N47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79" s="7" t="str">
        <f>IF(Infra[[#This Row],[railml 2.4 existence]]=TRUE, INDEX(core[Constraints],MATCH(Infra[[#This Row],[Full path]],core[Full path],0)),
IF(Infra[[#This Row],[nor existence]]&lt;&gt;"",INDEX(nor[Constraints],MATCH(Infra[[#This Row],[nor existence]],nor[Full path],0)),""))</f>
        <v>optional</v>
      </c>
      <c r="Q4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79" s="9" t="str">
        <f>IF(ISBLANK(Infra[[#This Row],[Attribute]]),"",
IF(Infra[[#This Row],[railml 2.4 existence]]=TRUE, INDEX(core[Excel type],MATCH(Infra[[#This Row],[Full path]],core[Full path],0)),
IF(Infra[[#This Row],[nor existence]]&lt;&gt;"", INDEX(nor[Excel type],MATCH(Infra[[#This Row],[nor existence]],nor[Full path],0)),"")))</f>
        <v>[string]</v>
      </c>
      <c r="S479" s="7" t="str">
        <f>IF(AND(NOT(ISBLANK(Infra[[#This Row],[Attribute]])),LEFT(Infra[[#This Row],[Value]],1)="[",OR(Infra[[#This Row],[railml 2.4 existence]]=TRUE,Infra[[#This Row],[nor existence]]=TRUE)),IF(Infra[[#This Row],[Value]]=Infra[[#This Row],[type]],"OK","Wrong type"),"")</f>
        <v>OK</v>
      </c>
      <c r="T479" s="7" t="str">
        <f>IF(ISBLANK(Infra[[#This Row],[Attribute]]),"",
IF(Infra[[#This Row],[railml 2.4 existence]]=TRUE, INDEX(core[Restriction],MATCH(Infra[[#This Row],[Full path]],core[Full path],0)),
IF(Infra[[#This Row],[nor existence]]&lt;&gt;"", INDEX(nor[Restriction],MATCH(Infra[[#This Row],[nor existence]],nor[Full path],0)),"")))</f>
        <v/>
      </c>
      <c r="U4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80" spans="1:21" ht="45" x14ac:dyDescent="0.25">
      <c r="A48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infrastructure/tracks/track/ocsElements/balises/balise/@description</v>
      </c>
      <c r="B4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0" s="23" t="s">
        <v>476</v>
      </c>
      <c r="E480" s="49" t="s">
        <v>477</v>
      </c>
      <c r="F480" s="7" t="s">
        <v>28</v>
      </c>
      <c r="G480" s="9" t="s">
        <v>25</v>
      </c>
      <c r="H480" s="9" t="s">
        <v>29</v>
      </c>
      <c r="I480" s="32"/>
      <c r="J480" s="8" t="s">
        <v>30</v>
      </c>
      <c r="K480" s="29" t="s">
        <v>31</v>
      </c>
      <c r="L480" s="29"/>
      <c r="M480" s="57"/>
      <c r="N48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0" s="7" t="str">
        <f>IF(Infra[[#This Row],[railml 2.4 existence]]=TRUE, INDEX(core[Constraints],MATCH(Infra[[#This Row],[Full path]],core[Full path],0)),
IF(Infra[[#This Row],[nor existence]]&lt;&gt;"",INDEX(nor[Constraints],MATCH(Infra[[#This Row],[nor existence]],nor[Full path],0)),""))</f>
        <v>optional</v>
      </c>
      <c r="Q4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80" s="9" t="str">
        <f>IF(ISBLANK(Infra[[#This Row],[Attribute]]),"",
IF(Infra[[#This Row],[railml 2.4 existence]]=TRUE, INDEX(core[Excel type],MATCH(Infra[[#This Row],[Full path]],core[Full path],0)),
IF(Infra[[#This Row],[nor existence]]&lt;&gt;"", INDEX(nor[Excel type],MATCH(Infra[[#This Row],[nor existence]],nor[Full path],0)),"")))</f>
        <v>[string]</v>
      </c>
      <c r="S480" s="7" t="str">
        <f>IF(AND(NOT(ISBLANK(Infra[[#This Row],[Attribute]])),LEFT(Infra[[#This Row],[Value]],1)="[",OR(Infra[[#This Row],[railml 2.4 existence]]=TRUE,Infra[[#This Row],[nor existence]]=TRUE)),IF(Infra[[#This Row],[Value]]=Infra[[#This Row],[type]],"OK","Wrong type"),"")</f>
        <v>OK</v>
      </c>
      <c r="T480" s="7" t="str">
        <f>IF(ISBLANK(Infra[[#This Row],[Attribute]]),"",
IF(Infra[[#This Row],[railml 2.4 existence]]=TRUE, INDEX(core[Restriction],MATCH(Infra[[#This Row],[Full path]],core[Full path],0)),
IF(Infra[[#This Row],[nor existence]]&lt;&gt;"", INDEX(nor[Restriction],MATCH(Infra[[#This Row],[nor existence]],nor[Full path],0)),"")))</f>
        <v/>
      </c>
      <c r="U4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81" spans="1:21" ht="30" x14ac:dyDescent="0.25">
      <c r="A48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infrastructure/tracks/track/ocsElements/balises/balise/@dir</v>
      </c>
      <c r="B4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1" s="24" t="s">
        <v>476</v>
      </c>
      <c r="E481" s="17" t="s">
        <v>477</v>
      </c>
      <c r="F481" s="7" t="s">
        <v>482</v>
      </c>
      <c r="G481" s="9" t="s">
        <v>37</v>
      </c>
      <c r="H481" s="9" t="s">
        <v>23</v>
      </c>
      <c r="I481" s="35"/>
      <c r="J481" s="8" t="s">
        <v>483</v>
      </c>
      <c r="K481" s="7" t="s">
        <v>484</v>
      </c>
      <c r="L481" s="7"/>
      <c r="M481" s="7"/>
      <c r="N48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1" s="7" t="str">
        <f>IF(Infra[[#This Row],[railml 2.4 existence]]=TRUE, INDEX(core[Constraints],MATCH(Infra[[#This Row],[Full path]],core[Full path],0)),
IF(Infra[[#This Row],[nor existence]]&lt;&gt;"",INDEX(nor[Constraints],MATCH(Infra[[#This Row],[nor existence]],nor[Full path],0)),""))</f>
        <v>optional</v>
      </c>
      <c r="Q4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81" s="7" t="str">
        <f>IF(ISBLANK(Infra[[#This Row],[Attribute]]),"",
IF(Infra[[#This Row],[railml 2.4 existence]]=TRUE, INDEX(core[Excel type],MATCH(Infra[[#This Row],[Full path]],core[Full path],0)),
IF(Infra[[#This Row],[nor existence]]&lt;&gt;"", INDEX(nor[Excel type],MATCH(Infra[[#This Row],[nor existence]],nor[Full path],0)),"")))</f>
        <v>[enum]</v>
      </c>
      <c r="S481" s="7" t="str">
        <f>IF(AND(NOT(ISBLANK(Infra[[#This Row],[Attribute]])),LEFT(Infra[[#This Row],[Value]],1)="[",OR(Infra[[#This Row],[railml 2.4 existence]]=TRUE,Infra[[#This Row],[nor existence]]=TRUE)),IF(Infra[[#This Row],[Value]]=Infra[[#This Row],[type]],"OK","Wrong type"),"")</f>
        <v>OK</v>
      </c>
      <c r="T481" s="7" t="str">
        <f>IF(ISBLANK(Infra[[#This Row],[Attribute]]),"",
IF(Infra[[#This Row],[railml 2.4 existence]]=TRUE, INDEX(core[Restriction],MATCH(Infra[[#This Row],[Full path]],core[Full path],0)),
IF(Infra[[#This Row],[nor existence]]&lt;&gt;"", INDEX(nor[Restriction],MATCH(Infra[[#This Row],[nor existence]],nor[Full path],0)),"")))</f>
        <v>"up", "down", "unknown", "none", "both"</v>
      </c>
      <c r="U4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82" spans="1:21" x14ac:dyDescent="0.25">
      <c r="A48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infrastructure/tracks/track/ocsElements/balises/balise/@dir</v>
      </c>
      <c r="B4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2" s="24" t="s">
        <v>476</v>
      </c>
      <c r="E482" s="17" t="s">
        <v>477</v>
      </c>
      <c r="F482" s="7" t="s">
        <v>482</v>
      </c>
      <c r="G482" s="9" t="s">
        <v>160</v>
      </c>
      <c r="H482" s="9"/>
      <c r="I482" s="35"/>
      <c r="J482" s="8"/>
      <c r="K482" s="7"/>
      <c r="L482" s="7"/>
      <c r="M482" s="7"/>
      <c r="N48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2" s="7" t="str">
        <f>IF(Infra[[#This Row],[railml 2.4 existence]]=TRUE, INDEX(core[Constraints],MATCH(Infra[[#This Row],[Full path]],core[Full path],0)),
IF(Infra[[#This Row],[nor existence]]&lt;&gt;"",INDEX(nor[Constraints],MATCH(Infra[[#This Row],[nor existence]],nor[Full path],0)),""))</f>
        <v>optional</v>
      </c>
      <c r="Q4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82" s="7" t="str">
        <f>IF(ISBLANK(Infra[[#This Row],[Attribute]]),"",
IF(Infra[[#This Row],[railml 2.4 existence]]=TRUE, INDEX(core[Excel type],MATCH(Infra[[#This Row],[Full path]],core[Full path],0)),
IF(Infra[[#This Row],[nor existence]]&lt;&gt;"", INDEX(nor[Excel type],MATCH(Infra[[#This Row],[nor existence]],nor[Full path],0)),"")))</f>
        <v>[enum]</v>
      </c>
      <c r="S482" s="7" t="str">
        <f>IF(AND(NOT(ISBLANK(Infra[[#This Row],[Attribute]])),LEFT(Infra[[#This Row],[Value]],1)="[",OR(Infra[[#This Row],[railml 2.4 existence]]=TRUE,Infra[[#This Row],[nor existence]]=TRUE)),IF(Infra[[#This Row],[Value]]=Infra[[#This Row],[type]],"OK","Wrong type"),"")</f>
        <v/>
      </c>
      <c r="T482" s="7" t="str">
        <f>IF(ISBLANK(Infra[[#This Row],[Attribute]]),"",
IF(Infra[[#This Row],[railml 2.4 existence]]=TRUE, INDEX(core[Restriction],MATCH(Infra[[#This Row],[Full path]],core[Full path],0)),
IF(Infra[[#This Row],[nor existence]]&lt;&gt;"", INDEX(nor[Restriction],MATCH(Infra[[#This Row],[nor existence]],nor[Full path],0)),"")))</f>
        <v>"up", "down", "unknown", "none", "both"</v>
      </c>
      <c r="U4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83" spans="1:21" x14ac:dyDescent="0.25">
      <c r="A48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infrastructure/tracks/track/ocsElements/balises/balise/@dir</v>
      </c>
      <c r="B4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3" s="24" t="s">
        <v>476</v>
      </c>
      <c r="E483" s="17" t="s">
        <v>477</v>
      </c>
      <c r="F483" s="7" t="s">
        <v>482</v>
      </c>
      <c r="G483" s="9" t="s">
        <v>161</v>
      </c>
      <c r="H483" s="9"/>
      <c r="I483" s="35"/>
      <c r="J483" s="8"/>
      <c r="K483" s="7"/>
      <c r="L483" s="7"/>
      <c r="M483" s="7"/>
      <c r="N48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3" s="7" t="str">
        <f>IF(Infra[[#This Row],[railml 2.4 existence]]=TRUE, INDEX(core[Constraints],MATCH(Infra[[#This Row],[Full path]],core[Full path],0)),
IF(Infra[[#This Row],[nor existence]]&lt;&gt;"",INDEX(nor[Constraints],MATCH(Infra[[#This Row],[nor existence]],nor[Full path],0)),""))</f>
        <v>optional</v>
      </c>
      <c r="Q4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83" s="7" t="str">
        <f>IF(ISBLANK(Infra[[#This Row],[Attribute]]),"",
IF(Infra[[#This Row],[railml 2.4 existence]]=TRUE, INDEX(core[Excel type],MATCH(Infra[[#This Row],[Full path]],core[Full path],0)),
IF(Infra[[#This Row],[nor existence]]&lt;&gt;"", INDEX(nor[Excel type],MATCH(Infra[[#This Row],[nor existence]],nor[Full path],0)),"")))</f>
        <v>[enum]</v>
      </c>
      <c r="S483" s="7" t="str">
        <f>IF(AND(NOT(ISBLANK(Infra[[#This Row],[Attribute]])),LEFT(Infra[[#This Row],[Value]],1)="[",OR(Infra[[#This Row],[railml 2.4 existence]]=TRUE,Infra[[#This Row],[nor existence]]=TRUE)),IF(Infra[[#This Row],[Value]]=Infra[[#This Row],[type]],"OK","Wrong type"),"")</f>
        <v/>
      </c>
      <c r="T483" s="7" t="str">
        <f>IF(ISBLANK(Infra[[#This Row],[Attribute]]),"",
IF(Infra[[#This Row],[railml 2.4 existence]]=TRUE, INDEX(core[Restriction],MATCH(Infra[[#This Row],[Full path]],core[Full path],0)),
IF(Infra[[#This Row],[nor existence]]&lt;&gt;"", INDEX(nor[Restriction],MATCH(Infra[[#This Row],[nor existence]],nor[Full path],0)),"")))</f>
        <v>"up", "down", "unknown", "none", "both"</v>
      </c>
      <c r="U4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84" spans="1:21" x14ac:dyDescent="0.25">
      <c r="A48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infrastructure/tracks/track/ocsElements/balises/balise/@dir</v>
      </c>
      <c r="B4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4" s="24" t="s">
        <v>476</v>
      </c>
      <c r="E484" s="17" t="s">
        <v>477</v>
      </c>
      <c r="F484" s="7" t="s">
        <v>482</v>
      </c>
      <c r="G484" s="9" t="s">
        <v>485</v>
      </c>
      <c r="H484" s="9"/>
      <c r="I484" s="35"/>
      <c r="J484" s="8"/>
      <c r="K484" s="7"/>
      <c r="L484" s="7"/>
      <c r="M484" s="7"/>
      <c r="N48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4" s="7" t="str">
        <f>IF(Infra[[#This Row],[railml 2.4 existence]]=TRUE, INDEX(core[Constraints],MATCH(Infra[[#This Row],[Full path]],core[Full path],0)),
IF(Infra[[#This Row],[nor existence]]&lt;&gt;"",INDEX(nor[Constraints],MATCH(Infra[[#This Row],[nor existence]],nor[Full path],0)),""))</f>
        <v>optional</v>
      </c>
      <c r="Q4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84" s="7" t="str">
        <f>IF(ISBLANK(Infra[[#This Row],[Attribute]]),"",
IF(Infra[[#This Row],[railml 2.4 existence]]=TRUE, INDEX(core[Excel type],MATCH(Infra[[#This Row],[Full path]],core[Full path],0)),
IF(Infra[[#This Row],[nor existence]]&lt;&gt;"", INDEX(nor[Excel type],MATCH(Infra[[#This Row],[nor existence]],nor[Full path],0)),"")))</f>
        <v>[enum]</v>
      </c>
      <c r="S484" s="7" t="str">
        <f>IF(AND(NOT(ISBLANK(Infra[[#This Row],[Attribute]])),LEFT(Infra[[#This Row],[Value]],1)="[",OR(Infra[[#This Row],[railml 2.4 existence]]=TRUE,Infra[[#This Row],[nor existence]]=TRUE)),IF(Infra[[#This Row],[Value]]=Infra[[#This Row],[type]],"OK","Wrong type"),"")</f>
        <v/>
      </c>
      <c r="T484" s="7" t="str">
        <f>IF(ISBLANK(Infra[[#This Row],[Attribute]]),"",
IF(Infra[[#This Row],[railml 2.4 existence]]=TRUE, INDEX(core[Restriction],MATCH(Infra[[#This Row],[Full path]],core[Full path],0)),
IF(Infra[[#This Row],[nor existence]]&lt;&gt;"", INDEX(nor[Restriction],MATCH(Infra[[#This Row],[nor existence]],nor[Full path],0)),"")))</f>
        <v>"up", "down", "unknown", "none", "both"</v>
      </c>
      <c r="U4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85" spans="1:21" x14ac:dyDescent="0.25">
      <c r="A48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infrastructure/tracks/track/ocsElements/balises/balise/@dir</v>
      </c>
      <c r="B4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5" s="24" t="s">
        <v>476</v>
      </c>
      <c r="E485" s="17" t="s">
        <v>477</v>
      </c>
      <c r="F485" s="7" t="s">
        <v>482</v>
      </c>
      <c r="G485" s="9" t="s">
        <v>486</v>
      </c>
      <c r="H485" s="9"/>
      <c r="I485" s="35"/>
      <c r="J485" s="8"/>
      <c r="K485" s="7"/>
      <c r="L485" s="29"/>
      <c r="M485" s="29"/>
      <c r="N48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5" s="7" t="str">
        <f>IF(Infra[[#This Row],[railml 2.4 existence]]=TRUE, INDEX(core[Constraints],MATCH(Infra[[#This Row],[Full path]],core[Full path],0)),
IF(Infra[[#This Row],[nor existence]]&lt;&gt;"",INDEX(nor[Constraints],MATCH(Infra[[#This Row],[nor existence]],nor[Full path],0)),""))</f>
        <v>optional</v>
      </c>
      <c r="Q4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85" s="7" t="str">
        <f>IF(ISBLANK(Infra[[#This Row],[Attribute]]),"",
IF(Infra[[#This Row],[railml 2.4 existence]]=TRUE, INDEX(core[Excel type],MATCH(Infra[[#This Row],[Full path]],core[Full path],0)),
IF(Infra[[#This Row],[nor existence]]&lt;&gt;"", INDEX(nor[Excel type],MATCH(Infra[[#This Row],[nor existence]],nor[Full path],0)),"")))</f>
        <v>[enum]</v>
      </c>
      <c r="S485" s="7" t="str">
        <f>IF(AND(NOT(ISBLANK(Infra[[#This Row],[Attribute]])),LEFT(Infra[[#This Row],[Value]],1)="[",OR(Infra[[#This Row],[railml 2.4 existence]]=TRUE,Infra[[#This Row],[nor existence]]=TRUE)),IF(Infra[[#This Row],[Value]]=Infra[[#This Row],[type]],"OK","Wrong type"),"")</f>
        <v/>
      </c>
      <c r="T485" s="7" t="str">
        <f>IF(ISBLANK(Infra[[#This Row],[Attribute]]),"",
IF(Infra[[#This Row],[railml 2.4 existence]]=TRUE, INDEX(core[Restriction],MATCH(Infra[[#This Row],[Full path]],core[Full path],0)),
IF(Infra[[#This Row],[nor existence]]&lt;&gt;"", INDEX(nor[Restriction],MATCH(Infra[[#This Row],[nor existence]],nor[Full path],0)),"")))</f>
        <v>"up", "down", "unknown", "none", "both"</v>
      </c>
      <c r="U4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86" spans="1:21" x14ac:dyDescent="0.25">
      <c r="A48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infrastructure/tracks/track/ocsElements/balises/balise/@id</v>
      </c>
      <c r="B4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6" s="23" t="s">
        <v>476</v>
      </c>
      <c r="E486" s="49" t="s">
        <v>477</v>
      </c>
      <c r="F486" s="7" t="s">
        <v>32</v>
      </c>
      <c r="G486" s="9" t="s">
        <v>25</v>
      </c>
      <c r="H486" s="9" t="s">
        <v>23</v>
      </c>
      <c r="I486" s="32"/>
      <c r="J486" s="8" t="s">
        <v>33</v>
      </c>
      <c r="K486" s="29"/>
      <c r="L486" s="29"/>
      <c r="M486" s="57"/>
      <c r="N48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6" s="7" t="str">
        <f>IF(Infra[[#This Row],[railml 2.4 existence]]=TRUE, INDEX(core[Constraints],MATCH(Infra[[#This Row],[Full path]],core[Full path],0)),
IF(Infra[[#This Row],[nor existence]]&lt;&gt;"",INDEX(nor[Constraints],MATCH(Infra[[#This Row],[nor existence]],nor[Full path],0)),""))</f>
        <v>mandatory</v>
      </c>
      <c r="Q4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86" s="9" t="str">
        <f>IF(ISBLANK(Infra[[#This Row],[Attribute]]),"",
IF(Infra[[#This Row],[railml 2.4 existence]]=TRUE, INDEX(core[Excel type],MATCH(Infra[[#This Row],[Full path]],core[Full path],0)),
IF(Infra[[#This Row],[nor existence]]&lt;&gt;"", INDEX(nor[Excel type],MATCH(Infra[[#This Row],[nor existence]],nor[Full path],0)),"")))</f>
        <v>[string]</v>
      </c>
      <c r="S486" s="7" t="str">
        <f>IF(AND(NOT(ISBLANK(Infra[[#This Row],[Attribute]])),LEFT(Infra[[#This Row],[Value]],1)="[",OR(Infra[[#This Row],[railml 2.4 existence]]=TRUE,Infra[[#This Row],[nor existence]]=TRUE)),IF(Infra[[#This Row],[Value]]=Infra[[#This Row],[type]],"OK","Wrong type"),"")</f>
        <v>OK</v>
      </c>
      <c r="T486" s="7" t="str">
        <f>IF(ISBLANK(Infra[[#This Row],[Attribute]]),"",
IF(Infra[[#This Row],[railml 2.4 existence]]=TRUE, INDEX(core[Restriction],MATCH(Infra[[#This Row],[Full path]],core[Full path],0)),
IF(Infra[[#This Row],[nor existence]]&lt;&gt;"", INDEX(nor[Restriction],MATCH(Infra[[#This Row],[nor existence]],nor[Full path],0)),"")))</f>
        <v/>
      </c>
      <c r="U4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87" spans="1:21" ht="30" x14ac:dyDescent="0.25">
      <c r="A48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infrastructure/tracks/track/ocsElements/balises/balise/@name</v>
      </c>
      <c r="B4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7" s="24" t="s">
        <v>476</v>
      </c>
      <c r="E487" s="17" t="s">
        <v>477</v>
      </c>
      <c r="F487" s="7" t="s">
        <v>34</v>
      </c>
      <c r="G487" s="9" t="s">
        <v>25</v>
      </c>
      <c r="H487" s="9" t="s">
        <v>29</v>
      </c>
      <c r="I487" s="35"/>
      <c r="J487" s="8" t="s">
        <v>487</v>
      </c>
      <c r="K487" s="7"/>
      <c r="L487" s="7"/>
      <c r="M487" s="7"/>
      <c r="N48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7" s="7" t="str">
        <f>IF(Infra[[#This Row],[railml 2.4 existence]]=TRUE, INDEX(core[Constraints],MATCH(Infra[[#This Row],[Full path]],core[Full path],0)),
IF(Infra[[#This Row],[nor existence]]&lt;&gt;"",INDEX(nor[Constraints],MATCH(Infra[[#This Row],[nor existence]],nor[Full path],0)),""))</f>
        <v>optional</v>
      </c>
      <c r="Q4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87" s="7" t="str">
        <f>IF(ISBLANK(Infra[[#This Row],[Attribute]]),"",
IF(Infra[[#This Row],[railml 2.4 existence]]=TRUE, INDEX(core[Excel type],MATCH(Infra[[#This Row],[Full path]],core[Full path],0)),
IF(Infra[[#This Row],[nor existence]]&lt;&gt;"", INDEX(nor[Excel type],MATCH(Infra[[#This Row],[nor existence]],nor[Full path],0)),"")))</f>
        <v>[string]</v>
      </c>
      <c r="S487" s="7" t="str">
        <f>IF(AND(NOT(ISBLANK(Infra[[#This Row],[Attribute]])),LEFT(Infra[[#This Row],[Value]],1)="[",OR(Infra[[#This Row],[railml 2.4 existence]]=TRUE,Infra[[#This Row],[nor existence]]=TRUE)),IF(Infra[[#This Row],[Value]]=Infra[[#This Row],[type]],"OK","Wrong type"),"")</f>
        <v>OK</v>
      </c>
      <c r="T487" s="7" t="str">
        <f>IF(ISBLANK(Infra[[#This Row],[Attribute]]),"",
IF(Infra[[#This Row],[railml 2.4 existence]]=TRUE, INDEX(core[Restriction],MATCH(Infra[[#This Row],[Full path]],core[Full path],0)),
IF(Infra[[#This Row],[nor existence]]&lt;&gt;"", INDEX(nor[Restriction],MATCH(Infra[[#This Row],[nor existence]],nor[Full path],0)),"")))</f>
        <v/>
      </c>
      <c r="U4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88" spans="1:21" x14ac:dyDescent="0.25">
      <c r="A48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infrastructure/tracks/track/ocsElements/balises/balise/@name</v>
      </c>
      <c r="B4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8" s="24" t="s">
        <v>476</v>
      </c>
      <c r="E488" s="17" t="s">
        <v>477</v>
      </c>
      <c r="F488" s="7" t="s">
        <v>34</v>
      </c>
      <c r="G488" s="9" t="s">
        <v>488</v>
      </c>
      <c r="H488" s="9"/>
      <c r="I488" s="35"/>
      <c r="J488" s="8"/>
      <c r="K488" s="7"/>
      <c r="L488" s="29"/>
      <c r="M488" s="29"/>
      <c r="N4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8" s="7" t="str">
        <f>IF(Infra[[#This Row],[railml 2.4 existence]]=TRUE, INDEX(core[Constraints],MATCH(Infra[[#This Row],[Full path]],core[Full path],0)),
IF(Infra[[#This Row],[nor existence]]&lt;&gt;"",INDEX(nor[Constraints],MATCH(Infra[[#This Row],[nor existence]],nor[Full path],0)),""))</f>
        <v>optional</v>
      </c>
      <c r="Q4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88" s="7" t="str">
        <f>IF(ISBLANK(Infra[[#This Row],[Attribute]]),"",
IF(Infra[[#This Row],[railml 2.4 existence]]=TRUE, INDEX(core[Excel type],MATCH(Infra[[#This Row],[Full path]],core[Full path],0)),
IF(Infra[[#This Row],[nor existence]]&lt;&gt;"", INDEX(nor[Excel type],MATCH(Infra[[#This Row],[nor existence]],nor[Full path],0)),"")))</f>
        <v>[string]</v>
      </c>
      <c r="S488" s="7" t="str">
        <f>IF(AND(NOT(ISBLANK(Infra[[#This Row],[Attribute]])),LEFT(Infra[[#This Row],[Value]],1)="[",OR(Infra[[#This Row],[railml 2.4 existence]]=TRUE,Infra[[#This Row],[nor existence]]=TRUE)),IF(Infra[[#This Row],[Value]]=Infra[[#This Row],[type]],"OK","Wrong type"),"")</f>
        <v/>
      </c>
      <c r="T488" s="7" t="str">
        <f>IF(ISBLANK(Infra[[#This Row],[Attribute]]),"",
IF(Infra[[#This Row],[railml 2.4 existence]]=TRUE, INDEX(core[Restriction],MATCH(Infra[[#This Row],[Full path]],core[Full path],0)),
IF(Infra[[#This Row],[nor existence]]&lt;&gt;"", INDEX(nor[Restriction],MATCH(Infra[[#This Row],[nor existence]],nor[Full path],0)),"")))</f>
        <v/>
      </c>
      <c r="U4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89" spans="1:21" x14ac:dyDescent="0.25">
      <c r="A48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infrastructure/tracks/track/ocsElements/balises/balise/@name</v>
      </c>
      <c r="B4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89" s="24" t="s">
        <v>476</v>
      </c>
      <c r="E489" s="17" t="s">
        <v>477</v>
      </c>
      <c r="F489" s="7" t="s">
        <v>34</v>
      </c>
      <c r="G489" s="9" t="s">
        <v>489</v>
      </c>
      <c r="H489" s="9"/>
      <c r="I489" s="35"/>
      <c r="J489" s="8"/>
      <c r="K489" s="7"/>
      <c r="L489" s="29"/>
      <c r="M489" s="29"/>
      <c r="N48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89" s="7" t="str">
        <f>IF(Infra[[#This Row],[railml 2.4 existence]]=TRUE, INDEX(core[Constraints],MATCH(Infra[[#This Row],[Full path]],core[Full path],0)),
IF(Infra[[#This Row],[nor existence]]&lt;&gt;"",INDEX(nor[Constraints],MATCH(Infra[[#This Row],[nor existence]],nor[Full path],0)),""))</f>
        <v>optional</v>
      </c>
      <c r="Q4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89" s="7" t="str">
        <f>IF(ISBLANK(Infra[[#This Row],[Attribute]]),"",
IF(Infra[[#This Row],[railml 2.4 existence]]=TRUE, INDEX(core[Excel type],MATCH(Infra[[#This Row],[Full path]],core[Full path],0)),
IF(Infra[[#This Row],[nor existence]]&lt;&gt;"", INDEX(nor[Excel type],MATCH(Infra[[#This Row],[nor existence]],nor[Full path],0)),"")))</f>
        <v>[string]</v>
      </c>
      <c r="S489" s="7" t="str">
        <f>IF(AND(NOT(ISBLANK(Infra[[#This Row],[Attribute]])),LEFT(Infra[[#This Row],[Value]],1)="[",OR(Infra[[#This Row],[railml 2.4 existence]]=TRUE,Infra[[#This Row],[nor existence]]=TRUE)),IF(Infra[[#This Row],[Value]]=Infra[[#This Row],[type]],"OK","Wrong type"),"")</f>
        <v/>
      </c>
      <c r="T489" s="7" t="str">
        <f>IF(ISBLANK(Infra[[#This Row],[Attribute]]),"",
IF(Infra[[#This Row],[railml 2.4 existence]]=TRUE, INDEX(core[Restriction],MATCH(Infra[[#This Row],[Full path]],core[Full path],0)),
IF(Infra[[#This Row],[nor existence]]&lt;&gt;"", INDEX(nor[Restriction],MATCH(Infra[[#This Row],[nor existence]],nor[Full path],0)),"")))</f>
        <v/>
      </c>
      <c r="U4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90" spans="1:21" x14ac:dyDescent="0.25">
      <c r="A49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infrastructure/tracks/track/ocsElements/balises/balise/@name</v>
      </c>
      <c r="B4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0" s="24" t="s">
        <v>476</v>
      </c>
      <c r="E490" s="17" t="s">
        <v>477</v>
      </c>
      <c r="F490" s="7" t="s">
        <v>34</v>
      </c>
      <c r="G490" s="9" t="s">
        <v>490</v>
      </c>
      <c r="H490" s="9"/>
      <c r="I490" s="35"/>
      <c r="J490" s="8"/>
      <c r="K490" s="7"/>
      <c r="L490" s="29"/>
      <c r="M490" s="29"/>
      <c r="N49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90" s="7" t="str">
        <f>IF(Infra[[#This Row],[railml 2.4 existence]]=TRUE, INDEX(core[Constraints],MATCH(Infra[[#This Row],[Full path]],core[Full path],0)),
IF(Infra[[#This Row],[nor existence]]&lt;&gt;"",INDEX(nor[Constraints],MATCH(Infra[[#This Row],[nor existence]],nor[Full path],0)),""))</f>
        <v>optional</v>
      </c>
      <c r="Q4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90" s="7" t="str">
        <f>IF(ISBLANK(Infra[[#This Row],[Attribute]]),"",
IF(Infra[[#This Row],[railml 2.4 existence]]=TRUE, INDEX(core[Excel type],MATCH(Infra[[#This Row],[Full path]],core[Full path],0)),
IF(Infra[[#This Row],[nor existence]]&lt;&gt;"", INDEX(nor[Excel type],MATCH(Infra[[#This Row],[nor existence]],nor[Full path],0)),"")))</f>
        <v>[string]</v>
      </c>
      <c r="S490" s="7" t="str">
        <f>IF(AND(NOT(ISBLANK(Infra[[#This Row],[Attribute]])),LEFT(Infra[[#This Row],[Value]],1)="[",OR(Infra[[#This Row],[railml 2.4 existence]]=TRUE,Infra[[#This Row],[nor existence]]=TRUE)),IF(Infra[[#This Row],[Value]]=Infra[[#This Row],[type]],"OK","Wrong type"),"")</f>
        <v/>
      </c>
      <c r="T490" s="7" t="str">
        <f>IF(ISBLANK(Infra[[#This Row],[Attribute]]),"",
IF(Infra[[#This Row],[railml 2.4 existence]]=TRUE, INDEX(core[Restriction],MATCH(Infra[[#This Row],[Full path]],core[Full path],0)),
IF(Infra[[#This Row],[nor existence]]&lt;&gt;"", INDEX(nor[Restriction],MATCH(Infra[[#This Row],[nor existence]],nor[Full path],0)),"")))</f>
        <v/>
      </c>
      <c r="U4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91" spans="1:21" x14ac:dyDescent="0.25">
      <c r="A49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infrastructure/tracks/track/ocsElements/balises/balise/@name</v>
      </c>
      <c r="B4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1" s="24" t="s">
        <v>476</v>
      </c>
      <c r="E491" s="17" t="s">
        <v>477</v>
      </c>
      <c r="F491" s="7" t="s">
        <v>34</v>
      </c>
      <c r="G491" s="9" t="s">
        <v>491</v>
      </c>
      <c r="H491" s="9"/>
      <c r="I491" s="35"/>
      <c r="J491" s="8"/>
      <c r="K491" s="7"/>
      <c r="L491" s="29"/>
      <c r="M491" s="29"/>
      <c r="N49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91" s="7" t="str">
        <f>IF(Infra[[#This Row],[railml 2.4 existence]]=TRUE, INDEX(core[Constraints],MATCH(Infra[[#This Row],[Full path]],core[Full path],0)),
IF(Infra[[#This Row],[nor existence]]&lt;&gt;"",INDEX(nor[Constraints],MATCH(Infra[[#This Row],[nor existence]],nor[Full path],0)),""))</f>
        <v>optional</v>
      </c>
      <c r="Q4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91" s="7" t="str">
        <f>IF(ISBLANK(Infra[[#This Row],[Attribute]]),"",
IF(Infra[[#This Row],[railml 2.4 existence]]=TRUE, INDEX(core[Excel type],MATCH(Infra[[#This Row],[Full path]],core[Full path],0)),
IF(Infra[[#This Row],[nor existence]]&lt;&gt;"", INDEX(nor[Excel type],MATCH(Infra[[#This Row],[nor existence]],nor[Full path],0)),"")))</f>
        <v>[string]</v>
      </c>
      <c r="S491" s="7" t="str">
        <f>IF(AND(NOT(ISBLANK(Infra[[#This Row],[Attribute]])),LEFT(Infra[[#This Row],[Value]],1)="[",OR(Infra[[#This Row],[railml 2.4 existence]]=TRUE,Infra[[#This Row],[nor existence]]=TRUE)),IF(Infra[[#This Row],[Value]]=Infra[[#This Row],[type]],"OK","Wrong type"),"")</f>
        <v/>
      </c>
      <c r="T491" s="7" t="str">
        <f>IF(ISBLANK(Infra[[#This Row],[Attribute]]),"",
IF(Infra[[#This Row],[railml 2.4 existence]]=TRUE, INDEX(core[Restriction],MATCH(Infra[[#This Row],[Full path]],core[Full path],0)),
IF(Infra[[#This Row],[nor existence]]&lt;&gt;"", INDEX(nor[Restriction],MATCH(Infra[[#This Row],[nor existence]],nor[Full path],0)),"")))</f>
        <v/>
      </c>
      <c r="U4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492" spans="1:21" ht="30" x14ac:dyDescent="0.25">
      <c r="A49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infrastructure/tracks/track/ocsElements/balises/balise/@nor:change</v>
      </c>
      <c r="B4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2" s="23" t="s">
        <v>476</v>
      </c>
      <c r="E492" s="49" t="s">
        <v>477</v>
      </c>
      <c r="F492" s="7" t="s">
        <v>36</v>
      </c>
      <c r="G492" s="9" t="s">
        <v>37</v>
      </c>
      <c r="H492" s="9" t="s">
        <v>29</v>
      </c>
      <c r="I492" s="32"/>
      <c r="J492" s="8" t="s">
        <v>38</v>
      </c>
      <c r="K492" s="29"/>
      <c r="L492" s="29"/>
      <c r="M492" s="57"/>
      <c r="N49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92" s="7" t="str">
        <f>IF(Infra[[#This Row],[railml 2.4 existence]]=TRUE, INDEX(core[Constraints],MATCH(Infra[[#This Row],[Full path]],core[Full path],0)),
IF(Infra[[#This Row],[nor existence]]&lt;&gt;"",INDEX(nor[Constraints],MATCH(Infra[[#This Row],[nor existence]],nor[Full path],0)),""))</f>
        <v>optional</v>
      </c>
      <c r="Q4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92" s="9" t="str">
        <f>IF(ISBLANK(Infra[[#This Row],[Attribute]]),"",
IF(Infra[[#This Row],[railml 2.4 existence]]=TRUE, INDEX(core[Excel type],MATCH(Infra[[#This Row],[Full path]],core[Full path],0)),
IF(Infra[[#This Row],[nor existence]]&lt;&gt;"", INDEX(nor[Excel type],MATCH(Infra[[#This Row],[nor existence]],nor[Full path],0)),"")))</f>
        <v>[enum]</v>
      </c>
      <c r="S492" s="7" t="str">
        <f>IF(AND(NOT(ISBLANK(Infra[[#This Row],[Attribute]])),LEFT(Infra[[#This Row],[Value]],1)="[",OR(Infra[[#This Row],[railml 2.4 existence]]=TRUE,Infra[[#This Row],[nor existence]]=TRUE)),IF(Infra[[#This Row],[Value]]=Infra[[#This Row],[type]],"OK","Wrong type"),"")</f>
        <v/>
      </c>
      <c r="T492" s="7" t="str">
        <f>IF(ISBLANK(Infra[[#This Row],[Attribute]]),"",
IF(Infra[[#This Row],[railml 2.4 existence]]=TRUE, INDEX(core[Restriction],MATCH(Infra[[#This Row],[Full path]],core[Full path],0)),
IF(Infra[[#This Row],[nor existence]]&lt;&gt;"", INDEX(nor[Restriction],MATCH(Infra[[#This Row],[nor existence]],nor[Full path],0)),"")))</f>
        <v>"new", "modified", "removed"</v>
      </c>
      <c r="U4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3" spans="1:21" ht="30" x14ac:dyDescent="0.25">
      <c r="A49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infrastructure/tracks/track/ocsElements/balises/balise/@nor:change</v>
      </c>
      <c r="B4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3" s="23" t="s">
        <v>476</v>
      </c>
      <c r="E493" s="49" t="s">
        <v>477</v>
      </c>
      <c r="F493" s="7" t="s">
        <v>36</v>
      </c>
      <c r="G493" s="9" t="s">
        <v>39</v>
      </c>
      <c r="H493" s="9"/>
      <c r="I493" s="32"/>
      <c r="J493" s="8" t="s">
        <v>40</v>
      </c>
      <c r="K493" s="29"/>
      <c r="L493" s="29"/>
      <c r="M493" s="57"/>
      <c r="N49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93" s="7" t="str">
        <f>IF(Infra[[#This Row],[railml 2.4 existence]]=TRUE, INDEX(core[Constraints],MATCH(Infra[[#This Row],[Full path]],core[Full path],0)),
IF(Infra[[#This Row],[nor existence]]&lt;&gt;"",INDEX(nor[Constraints],MATCH(Infra[[#This Row],[nor existence]],nor[Full path],0)),""))</f>
        <v>optional</v>
      </c>
      <c r="Q4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93" s="9" t="str">
        <f>IF(ISBLANK(Infra[[#This Row],[Attribute]]),"",
IF(Infra[[#This Row],[railml 2.4 existence]]=TRUE, INDEX(core[Excel type],MATCH(Infra[[#This Row],[Full path]],core[Full path],0)),
IF(Infra[[#This Row],[nor existence]]&lt;&gt;"", INDEX(nor[Excel type],MATCH(Infra[[#This Row],[nor existence]],nor[Full path],0)),"")))</f>
        <v>[enum]</v>
      </c>
      <c r="S493" s="7" t="str">
        <f>IF(AND(NOT(ISBLANK(Infra[[#This Row],[Attribute]])),LEFT(Infra[[#This Row],[Value]],1)="[",OR(Infra[[#This Row],[railml 2.4 existence]]=TRUE,Infra[[#This Row],[nor existence]]=TRUE)),IF(Infra[[#This Row],[Value]]=Infra[[#This Row],[type]],"OK","Wrong type"),"")</f>
        <v/>
      </c>
      <c r="T493" s="7" t="str">
        <f>IF(ISBLANK(Infra[[#This Row],[Attribute]]),"",
IF(Infra[[#This Row],[railml 2.4 existence]]=TRUE, INDEX(core[Restriction],MATCH(Infra[[#This Row],[Full path]],core[Full path],0)),
IF(Infra[[#This Row],[nor existence]]&lt;&gt;"", INDEX(nor[Restriction],MATCH(Infra[[#This Row],[nor existence]],nor[Full path],0)),"")))</f>
        <v>"new", "modified", "removed"</v>
      </c>
      <c r="U4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4" spans="1:21" ht="30" x14ac:dyDescent="0.25">
      <c r="A49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infrastructure/tracks/track/ocsElements/balises/balise/@nor:change</v>
      </c>
      <c r="B4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4" s="23" t="s">
        <v>476</v>
      </c>
      <c r="E494" s="49" t="s">
        <v>477</v>
      </c>
      <c r="F494" s="7" t="s">
        <v>36</v>
      </c>
      <c r="G494" s="9" t="s">
        <v>41</v>
      </c>
      <c r="H494" s="9"/>
      <c r="I494" s="32"/>
      <c r="J494" s="8" t="s">
        <v>42</v>
      </c>
      <c r="K494" s="29"/>
      <c r="L494" s="29"/>
      <c r="M494" s="57"/>
      <c r="N49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94" s="7" t="str">
        <f>IF(Infra[[#This Row],[railml 2.4 existence]]=TRUE, INDEX(core[Constraints],MATCH(Infra[[#This Row],[Full path]],core[Full path],0)),
IF(Infra[[#This Row],[nor existence]]&lt;&gt;"",INDEX(nor[Constraints],MATCH(Infra[[#This Row],[nor existence]],nor[Full path],0)),""))</f>
        <v>optional</v>
      </c>
      <c r="Q4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94" s="9" t="str">
        <f>IF(ISBLANK(Infra[[#This Row],[Attribute]]),"",
IF(Infra[[#This Row],[railml 2.4 existence]]=TRUE, INDEX(core[Excel type],MATCH(Infra[[#This Row],[Full path]],core[Full path],0)),
IF(Infra[[#This Row],[nor existence]]&lt;&gt;"", INDEX(nor[Excel type],MATCH(Infra[[#This Row],[nor existence]],nor[Full path],0)),"")))</f>
        <v>[enum]</v>
      </c>
      <c r="S494" s="7" t="str">
        <f>IF(AND(NOT(ISBLANK(Infra[[#This Row],[Attribute]])),LEFT(Infra[[#This Row],[Value]],1)="[",OR(Infra[[#This Row],[railml 2.4 existence]]=TRUE,Infra[[#This Row],[nor existence]]=TRUE)),IF(Infra[[#This Row],[Value]]=Infra[[#This Row],[type]],"OK","Wrong type"),"")</f>
        <v/>
      </c>
      <c r="T494" s="7" t="str">
        <f>IF(ISBLANK(Infra[[#This Row],[Attribute]]),"",
IF(Infra[[#This Row],[railml 2.4 existence]]=TRUE, INDEX(core[Restriction],MATCH(Infra[[#This Row],[Full path]],core[Full path],0)),
IF(Infra[[#This Row],[nor existence]]&lt;&gt;"", INDEX(nor[Restriction],MATCH(Infra[[#This Row],[nor existence]],nor[Full path],0)),"")))</f>
        <v>"new", "modified", "removed"</v>
      </c>
      <c r="U4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5" spans="1:21" x14ac:dyDescent="0.25">
      <c r="A49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infrastructure/tracks/track/ocsElements/balises/balise/@nor:change</v>
      </c>
      <c r="B4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5" s="23" t="s">
        <v>476</v>
      </c>
      <c r="E495" s="49" t="s">
        <v>477</v>
      </c>
      <c r="F495" s="7" t="s">
        <v>36</v>
      </c>
      <c r="G495" s="9" t="s">
        <v>43</v>
      </c>
      <c r="H495" s="9"/>
      <c r="I495" s="32"/>
      <c r="J495" s="8" t="s">
        <v>44</v>
      </c>
      <c r="K495" s="29"/>
      <c r="L495" s="29"/>
      <c r="M495" s="57"/>
      <c r="N49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495" s="7" t="str">
        <f>IF(Infra[[#This Row],[railml 2.4 existence]]=TRUE, INDEX(core[Constraints],MATCH(Infra[[#This Row],[Full path]],core[Full path],0)),
IF(Infra[[#This Row],[nor existence]]&lt;&gt;"",INDEX(nor[Constraints],MATCH(Infra[[#This Row],[nor existence]],nor[Full path],0)),""))</f>
        <v>optional</v>
      </c>
      <c r="Q4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495" s="9" t="str">
        <f>IF(ISBLANK(Infra[[#This Row],[Attribute]]),"",
IF(Infra[[#This Row],[railml 2.4 existence]]=TRUE, INDEX(core[Excel type],MATCH(Infra[[#This Row],[Full path]],core[Full path],0)),
IF(Infra[[#This Row],[nor existence]]&lt;&gt;"", INDEX(nor[Excel type],MATCH(Infra[[#This Row],[nor existence]],nor[Full path],0)),"")))</f>
        <v>[enum]</v>
      </c>
      <c r="S495" s="7" t="str">
        <f>IF(AND(NOT(ISBLANK(Infra[[#This Row],[Attribute]])),LEFT(Infra[[#This Row],[Value]],1)="[",OR(Infra[[#This Row],[railml 2.4 existence]]=TRUE,Infra[[#This Row],[nor existence]]=TRUE)),IF(Infra[[#This Row],[Value]]=Infra[[#This Row],[type]],"OK","Wrong type"),"")</f>
        <v/>
      </c>
      <c r="T495" s="7" t="str">
        <f>IF(ISBLANK(Infra[[#This Row],[Attribute]]),"",
IF(Infra[[#This Row],[railml 2.4 existence]]=TRUE, INDEX(core[Restriction],MATCH(Infra[[#This Row],[Full path]],core[Full path],0)),
IF(Infra[[#This Row],[nor existence]]&lt;&gt;"", INDEX(nor[Restriction],MATCH(Infra[[#This Row],[nor existence]],nor[Full path],0)),"")))</f>
        <v>"new", "modified", "removed"</v>
      </c>
      <c r="U4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6" spans="1:21" x14ac:dyDescent="0.25">
      <c r="A49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infrastructure/tracks/track/ocsElements/balises/balise/@nor:ruleRef</v>
      </c>
      <c r="B4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6" s="23" t="s">
        <v>476</v>
      </c>
      <c r="E496" s="49" t="s">
        <v>477</v>
      </c>
      <c r="F496" s="7" t="s">
        <v>45</v>
      </c>
      <c r="G496" s="9" t="s">
        <v>46</v>
      </c>
      <c r="H496" s="9" t="s">
        <v>29</v>
      </c>
      <c r="I496" s="33"/>
      <c r="J496" s="8" t="s">
        <v>47</v>
      </c>
      <c r="K496" s="29"/>
      <c r="L496" s="29"/>
      <c r="M496" s="57"/>
      <c r="N49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496" s="7" t="str">
        <f>IF(Infra[[#This Row],[railml 2.4 existence]]=TRUE, INDEX(core[Constraints],MATCH(Infra[[#This Row],[Full path]],core[Full path],0)),
IF(Infra[[#This Row],[nor existence]]&lt;&gt;"",INDEX(nor[Constraints],MATCH(Infra[[#This Row],[nor existence]],nor[Full path],0)),""))</f>
        <v>optional</v>
      </c>
      <c r="Q4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96" s="9" t="str">
        <f>IF(ISBLANK(Infra[[#This Row],[Attribute]]),"",
IF(Infra[[#This Row],[railml 2.4 existence]]=TRUE, INDEX(core[Excel type],MATCH(Infra[[#This Row],[Full path]],core[Full path],0)),
IF(Infra[[#This Row],[nor existence]]&lt;&gt;"", INDEX(nor[Excel type],MATCH(Infra[[#This Row],[nor existence]],nor[Full path],0)),"")))</f>
        <v>[reference]</v>
      </c>
      <c r="S496" s="7" t="str">
        <f>IF(AND(NOT(ISBLANK(Infra[[#This Row],[Attribute]])),LEFT(Infra[[#This Row],[Value]],1)="[",OR(Infra[[#This Row],[railml 2.4 existence]]=TRUE,Infra[[#This Row],[nor existence]]=TRUE)),IF(Infra[[#This Row],[Value]]=Infra[[#This Row],[type]],"OK","Wrong type"),"")</f>
        <v/>
      </c>
      <c r="T496" s="7" t="str">
        <f>IF(ISBLANK(Infra[[#This Row],[Attribute]]),"",
IF(Infra[[#This Row],[railml 2.4 existence]]=TRUE, INDEX(core[Restriction],MATCH(Infra[[#This Row],[Full path]],core[Full path],0)),
IF(Infra[[#This Row],[nor existence]]&lt;&gt;"", INDEX(nor[Restriction],MATCH(Infra[[#This Row],[nor existence]],nor[Full path],0)),"")))</f>
        <v/>
      </c>
      <c r="U4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7" spans="1:21" x14ac:dyDescent="0.25">
      <c r="A49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infrastructure/tracks/track/ocsElements/balises/balise/@nor:switchable</v>
      </c>
      <c r="B4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7" s="24" t="s">
        <v>476</v>
      </c>
      <c r="E497" s="17" t="s">
        <v>477</v>
      </c>
      <c r="F497" s="7" t="s">
        <v>492</v>
      </c>
      <c r="G497" s="9" t="s">
        <v>125</v>
      </c>
      <c r="H497" s="9" t="s">
        <v>29</v>
      </c>
      <c r="I497" s="35"/>
      <c r="J497" s="8" t="s">
        <v>493</v>
      </c>
      <c r="K497" s="7"/>
      <c r="L497" s="7"/>
      <c r="M497" s="7"/>
      <c r="N49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4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infrastructure/tracks/track/ocsElements/balises/balise/@nor:switchable</v>
      </c>
      <c r="P497" s="7" t="str">
        <f>IF(Infra[[#This Row],[railml 2.4 existence]]=TRUE, INDEX(core[Constraints],MATCH(Infra[[#This Row],[Full path]],core[Full path],0)),
IF(Infra[[#This Row],[nor existence]]&lt;&gt;"",INDEX(nor[Constraints],MATCH(Infra[[#This Row],[nor existence]],nor[Full path],0)),""))</f>
        <v>optional</v>
      </c>
      <c r="Q4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97" s="7" t="str">
        <f>IF(ISBLANK(Infra[[#This Row],[Attribute]]),"",
IF(Infra[[#This Row],[railml 2.4 existence]]=TRUE, INDEX(core[Excel type],MATCH(Infra[[#This Row],[Full path]],core[Full path],0)),
IF(Infra[[#This Row],[nor existence]]&lt;&gt;"", INDEX(nor[Excel type],MATCH(Infra[[#This Row],[nor existence]],nor[Full path],0)),"")))</f>
        <v>[boolean]</v>
      </c>
      <c r="S497" s="7" t="str">
        <f>IF(AND(NOT(ISBLANK(Infra[[#This Row],[Attribute]])),LEFT(Infra[[#This Row],[Value]],1)="[",OR(Infra[[#This Row],[railml 2.4 existence]]=TRUE,Infra[[#This Row],[nor existence]]=TRUE)),IF(Infra[[#This Row],[Value]]=Infra[[#This Row],[type]],"OK","Wrong type"),"")</f>
        <v/>
      </c>
      <c r="T497" s="7" t="str">
        <f>IF(ISBLANK(Infra[[#This Row],[Attribute]]),"",
IF(Infra[[#This Row],[railml 2.4 existence]]=TRUE, INDEX(core[Restriction],MATCH(Infra[[#This Row],[Full path]],core[Full path],0)),
IF(Infra[[#This Row],[nor existence]]&lt;&gt;"", INDEX(nor[Restriction],MATCH(Infra[[#This Row],[nor existence]],nor[Full path],0)),"")))</f>
        <v/>
      </c>
      <c r="U4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8" spans="1:21" ht="45" x14ac:dyDescent="0.25">
      <c r="A49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infrastructure/tracks/track/ocsElements/balises/balise/@pos</v>
      </c>
      <c r="B4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8" s="23" t="s">
        <v>476</v>
      </c>
      <c r="E498" s="49" t="s">
        <v>477</v>
      </c>
      <c r="F498" s="7" t="s">
        <v>494</v>
      </c>
      <c r="G498" s="9" t="s">
        <v>233</v>
      </c>
      <c r="H498" s="9" t="s">
        <v>23</v>
      </c>
      <c r="I498" s="32"/>
      <c r="J498" s="8" t="s">
        <v>495</v>
      </c>
      <c r="K498" s="29" t="s">
        <v>496</v>
      </c>
      <c r="L498" s="29"/>
      <c r="M498" s="57"/>
      <c r="N49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98" s="7" t="str">
        <f>IF(Infra[[#This Row],[railml 2.4 existence]]=TRUE, INDEX(core[Constraints],MATCH(Infra[[#This Row],[Full path]],core[Full path],0)),
IF(Infra[[#This Row],[nor existence]]&lt;&gt;"",INDEX(nor[Constraints],MATCH(Infra[[#This Row],[nor existence]],nor[Full path],0)),""))</f>
        <v>mandatory</v>
      </c>
      <c r="Q4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98" s="9" t="str">
        <f>IF(ISBLANK(Infra[[#This Row],[Attribute]]),"",
IF(Infra[[#This Row],[railml 2.4 existence]]=TRUE, INDEX(core[Excel type],MATCH(Infra[[#This Row],[Full path]],core[Full path],0)),
IF(Infra[[#This Row],[nor existence]]&lt;&gt;"", INDEX(nor[Excel type],MATCH(Infra[[#This Row],[nor existence]],nor[Full path],0)),"")))</f>
        <v>[decimal]</v>
      </c>
      <c r="S498" s="7" t="str">
        <f>IF(AND(NOT(ISBLANK(Infra[[#This Row],[Attribute]])),LEFT(Infra[[#This Row],[Value]],1)="[",OR(Infra[[#This Row],[railml 2.4 existence]]=TRUE,Infra[[#This Row],[nor existence]]=TRUE)),IF(Infra[[#This Row],[Value]]=Infra[[#This Row],[type]],"OK","Wrong type"),"")</f>
        <v>OK</v>
      </c>
      <c r="T498" s="7" t="str">
        <f>IF(ISBLANK(Infra[[#This Row],[Attribute]]),"",
IF(Infra[[#This Row],[railml 2.4 existence]]=TRUE, INDEX(core[Restriction],MATCH(Infra[[#This Row],[Full path]],core[Full path],0)),
IF(Infra[[#This Row],[nor existence]]&lt;&gt;"", INDEX(nor[Restriction],MATCH(Infra[[#This Row],[nor existence]],nor[Full path],0)),"")))</f>
        <v>xs:fractionDigits=6</v>
      </c>
      <c r="U4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499" spans="1:21" x14ac:dyDescent="0.25">
      <c r="A49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v>
      </c>
      <c r="B4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4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499" s="24" t="s">
        <v>476</v>
      </c>
      <c r="E499" s="17" t="s">
        <v>497</v>
      </c>
      <c r="F499" s="7"/>
      <c r="G499" s="9"/>
      <c r="H499" s="9" t="s">
        <v>29</v>
      </c>
      <c r="I499" s="35"/>
      <c r="J499" s="8"/>
      <c r="K499" s="7"/>
      <c r="L499" s="29"/>
      <c r="M499" s="29"/>
      <c r="N4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4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499" s="7" t="str">
        <f>IF(Infra[[#This Row],[railml 2.4 existence]]=TRUE, INDEX(core[Constraints],MATCH(Infra[[#This Row],[Full path]],core[Full path],0)),
IF(Infra[[#This Row],[nor existence]]&lt;&gt;"",INDEX(nor[Constraints],MATCH(Infra[[#This Row],[nor existence]],nor[Full path],0)),""))</f>
        <v>optional</v>
      </c>
      <c r="Q4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499" s="7" t="str">
        <f>IF(ISBLANK(Infra[[#This Row],[Attribute]]),"",
IF(Infra[[#This Row],[railml 2.4 existence]]=TRUE, INDEX(core[Excel type],MATCH(Infra[[#This Row],[Full path]],core[Full path],0)),
IF(Infra[[#This Row],[nor existence]]&lt;&gt;"", INDEX(nor[Excel type],MATCH(Infra[[#This Row],[nor existence]],nor[Full path],0)),"")))</f>
        <v/>
      </c>
      <c r="S499" s="7" t="str">
        <f>IF(AND(NOT(ISBLANK(Infra[[#This Row],[Attribute]])),LEFT(Infra[[#This Row],[Value]],1)="[",OR(Infra[[#This Row],[railml 2.4 existence]]=TRUE,Infra[[#This Row],[nor existence]]=TRUE)),IF(Infra[[#This Row],[Value]]=Infra[[#This Row],[type]],"OK","Wrong type"),"")</f>
        <v/>
      </c>
      <c r="T499" s="7" t="str">
        <f>IF(ISBLANK(Infra[[#This Row],[Attribute]]),"",
IF(Infra[[#This Row],[railml 2.4 existence]]=TRUE, INDEX(core[Restriction],MATCH(Infra[[#This Row],[Full path]],core[Full path],0)),
IF(Infra[[#This Row],[nor existence]]&lt;&gt;"", INDEX(nor[Restriction],MATCH(Infra[[#This Row],[nor existence]],nor[Full path],0)),"")))</f>
        <v/>
      </c>
      <c r="U4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0" spans="1:21" ht="135" x14ac:dyDescent="0.25">
      <c r="A50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infrastructure/tracks/track/ocsElements/balises/baliseGroup/@code</v>
      </c>
      <c r="B5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0" s="23" t="s">
        <v>476</v>
      </c>
      <c r="E500" s="49" t="s">
        <v>497</v>
      </c>
      <c r="F500" s="7" t="s">
        <v>24</v>
      </c>
      <c r="G500" s="9" t="s">
        <v>25</v>
      </c>
      <c r="H500" s="9" t="s">
        <v>26</v>
      </c>
      <c r="I500" s="32"/>
      <c r="J500" s="8" t="s">
        <v>27</v>
      </c>
      <c r="K500" s="29"/>
      <c r="L500" s="29"/>
      <c r="M500" s="57"/>
      <c r="N5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00" s="7" t="str">
        <f>IF(Infra[[#This Row],[railml 2.4 existence]]=TRUE, INDEX(core[Constraints],MATCH(Infra[[#This Row],[Full path]],core[Full path],0)),
IF(Infra[[#This Row],[nor existence]]&lt;&gt;"",INDEX(nor[Constraints],MATCH(Infra[[#This Row],[nor existence]],nor[Full path],0)),""))</f>
        <v>optional</v>
      </c>
      <c r="Q5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00" s="9" t="str">
        <f>IF(ISBLANK(Infra[[#This Row],[Attribute]]),"",
IF(Infra[[#This Row],[railml 2.4 existence]]=TRUE, INDEX(core[Excel type],MATCH(Infra[[#This Row],[Full path]],core[Full path],0)),
IF(Infra[[#This Row],[nor existence]]&lt;&gt;"", INDEX(nor[Excel type],MATCH(Infra[[#This Row],[nor existence]],nor[Full path],0)),"")))</f>
        <v>[string]</v>
      </c>
      <c r="S500" s="7" t="str">
        <f>IF(AND(NOT(ISBLANK(Infra[[#This Row],[Attribute]])),LEFT(Infra[[#This Row],[Value]],1)="[",OR(Infra[[#This Row],[railml 2.4 existence]]=TRUE,Infra[[#This Row],[nor existence]]=TRUE)),IF(Infra[[#This Row],[Value]]=Infra[[#This Row],[type]],"OK","Wrong type"),"")</f>
        <v>OK</v>
      </c>
      <c r="T500" s="7" t="str">
        <f>IF(ISBLANK(Infra[[#This Row],[Attribute]]),"",
IF(Infra[[#This Row],[railml 2.4 existence]]=TRUE, INDEX(core[Restriction],MATCH(Infra[[#This Row],[Full path]],core[Full path],0)),
IF(Infra[[#This Row],[nor existence]]&lt;&gt;"", INDEX(nor[Restriction],MATCH(Infra[[#This Row],[nor existence]],nor[Full path],0)),"")))</f>
        <v/>
      </c>
      <c r="U5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1" spans="1:21" ht="45" x14ac:dyDescent="0.25">
      <c r="A50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infrastructure/tracks/track/ocsElements/balises/baliseGroup/@description</v>
      </c>
      <c r="B5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1" s="23" t="s">
        <v>476</v>
      </c>
      <c r="E501" s="49" t="s">
        <v>497</v>
      </c>
      <c r="F501" s="7" t="s">
        <v>28</v>
      </c>
      <c r="G501" s="9" t="s">
        <v>25</v>
      </c>
      <c r="H501" s="9" t="s">
        <v>29</v>
      </c>
      <c r="I501" s="32"/>
      <c r="J501" s="8" t="s">
        <v>30</v>
      </c>
      <c r="K501" s="29" t="s">
        <v>31</v>
      </c>
      <c r="L501" s="29"/>
      <c r="M501" s="57"/>
      <c r="N5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01" s="7" t="str">
        <f>IF(Infra[[#This Row],[railml 2.4 existence]]=TRUE, INDEX(core[Constraints],MATCH(Infra[[#This Row],[Full path]],core[Full path],0)),
IF(Infra[[#This Row],[nor existence]]&lt;&gt;"",INDEX(nor[Constraints],MATCH(Infra[[#This Row],[nor existence]],nor[Full path],0)),""))</f>
        <v>optional</v>
      </c>
      <c r="Q5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01" s="9" t="str">
        <f>IF(ISBLANK(Infra[[#This Row],[Attribute]]),"",
IF(Infra[[#This Row],[railml 2.4 existence]]=TRUE, INDEX(core[Excel type],MATCH(Infra[[#This Row],[Full path]],core[Full path],0)),
IF(Infra[[#This Row],[nor existence]]&lt;&gt;"", INDEX(nor[Excel type],MATCH(Infra[[#This Row],[nor existence]],nor[Full path],0)),"")))</f>
        <v>[string]</v>
      </c>
      <c r="S501" s="7" t="str">
        <f>IF(AND(NOT(ISBLANK(Infra[[#This Row],[Attribute]])),LEFT(Infra[[#This Row],[Value]],1)="[",OR(Infra[[#This Row],[railml 2.4 existence]]=TRUE,Infra[[#This Row],[nor existence]]=TRUE)),IF(Infra[[#This Row],[Value]]=Infra[[#This Row],[type]],"OK","Wrong type"),"")</f>
        <v>OK</v>
      </c>
      <c r="T501" s="7" t="str">
        <f>IF(ISBLANK(Infra[[#This Row],[Attribute]]),"",
IF(Infra[[#This Row],[railml 2.4 existence]]=TRUE, INDEX(core[Restriction],MATCH(Infra[[#This Row],[Full path]],core[Full path],0)),
IF(Infra[[#This Row],[nor existence]]&lt;&gt;"", INDEX(nor[Restriction],MATCH(Infra[[#This Row],[nor existence]],nor[Full path],0)),"")))</f>
        <v/>
      </c>
      <c r="U5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2" spans="1:21" x14ac:dyDescent="0.25">
      <c r="A50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infrastructure/tracks/track/ocsElements/balises/baliseGroup/@id</v>
      </c>
      <c r="B5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2" s="23" t="s">
        <v>476</v>
      </c>
      <c r="E502" s="49" t="s">
        <v>497</v>
      </c>
      <c r="F502" s="7" t="s">
        <v>32</v>
      </c>
      <c r="G502" s="9" t="s">
        <v>25</v>
      </c>
      <c r="H502" s="9" t="s">
        <v>23</v>
      </c>
      <c r="I502" s="32"/>
      <c r="J502" s="8" t="s">
        <v>33</v>
      </c>
      <c r="K502" s="29"/>
      <c r="L502" s="29"/>
      <c r="M502" s="57"/>
      <c r="N5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02" s="7" t="str">
        <f>IF(Infra[[#This Row],[railml 2.4 existence]]=TRUE, INDEX(core[Constraints],MATCH(Infra[[#This Row],[Full path]],core[Full path],0)),
IF(Infra[[#This Row],[nor existence]]&lt;&gt;"",INDEX(nor[Constraints],MATCH(Infra[[#This Row],[nor existence]],nor[Full path],0)),""))</f>
        <v>mandatory</v>
      </c>
      <c r="Q5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02" s="9" t="str">
        <f>IF(ISBLANK(Infra[[#This Row],[Attribute]]),"",
IF(Infra[[#This Row],[railml 2.4 existence]]=TRUE, INDEX(core[Excel type],MATCH(Infra[[#This Row],[Full path]],core[Full path],0)),
IF(Infra[[#This Row],[nor existence]]&lt;&gt;"", INDEX(nor[Excel type],MATCH(Infra[[#This Row],[nor existence]],nor[Full path],0)),"")))</f>
        <v>[string]</v>
      </c>
      <c r="S502" s="7" t="str">
        <f>IF(AND(NOT(ISBLANK(Infra[[#This Row],[Attribute]])),LEFT(Infra[[#This Row],[Value]],1)="[",OR(Infra[[#This Row],[railml 2.4 existence]]=TRUE,Infra[[#This Row],[nor existence]]=TRUE)),IF(Infra[[#This Row],[Value]]=Infra[[#This Row],[type]],"OK","Wrong type"),"")</f>
        <v>OK</v>
      </c>
      <c r="T502" s="7" t="str">
        <f>IF(ISBLANK(Infra[[#This Row],[Attribute]]),"",
IF(Infra[[#This Row],[railml 2.4 existence]]=TRUE, INDEX(core[Restriction],MATCH(Infra[[#This Row],[Full path]],core[Full path],0)),
IF(Infra[[#This Row],[nor existence]]&lt;&gt;"", INDEX(nor[Restriction],MATCH(Infra[[#This Row],[nor existence]],nor[Full path],0)),"")))</f>
        <v/>
      </c>
      <c r="U5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3" spans="1:21" x14ac:dyDescent="0.25">
      <c r="A50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infrastructure/tracks/track/ocsElements/balises/baliseGroup/@name</v>
      </c>
      <c r="B5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3" s="24" t="s">
        <v>476</v>
      </c>
      <c r="E503" s="17" t="s">
        <v>497</v>
      </c>
      <c r="F503" s="7" t="s">
        <v>34</v>
      </c>
      <c r="G503" s="7" t="s">
        <v>25</v>
      </c>
      <c r="H503" s="9" t="s">
        <v>29</v>
      </c>
      <c r="I503" s="35"/>
      <c r="J503" s="8" t="s">
        <v>498</v>
      </c>
      <c r="K503" s="29"/>
      <c r="L503" s="29"/>
      <c r="M503" s="29"/>
      <c r="N5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03" s="7" t="str">
        <f>IF(Infra[[#This Row],[railml 2.4 existence]]=TRUE, INDEX(core[Constraints],MATCH(Infra[[#This Row],[Full path]],core[Full path],0)),
IF(Infra[[#This Row],[nor existence]]&lt;&gt;"",INDEX(nor[Constraints],MATCH(Infra[[#This Row],[nor existence]],nor[Full path],0)),""))</f>
        <v>optional</v>
      </c>
      <c r="Q5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03" s="7" t="str">
        <f>IF(ISBLANK(Infra[[#This Row],[Attribute]]),"",
IF(Infra[[#This Row],[railml 2.4 existence]]=TRUE, INDEX(core[Excel type],MATCH(Infra[[#This Row],[Full path]],core[Full path],0)),
IF(Infra[[#This Row],[nor existence]]&lt;&gt;"", INDEX(nor[Excel type],MATCH(Infra[[#This Row],[nor existence]],nor[Full path],0)),"")))</f>
        <v>[string]</v>
      </c>
      <c r="S503" s="7" t="str">
        <f>IF(AND(NOT(ISBLANK(Infra[[#This Row],[Attribute]])),LEFT(Infra[[#This Row],[Value]],1)="[",OR(Infra[[#This Row],[railml 2.4 existence]]=TRUE,Infra[[#This Row],[nor existence]]=TRUE)),IF(Infra[[#This Row],[Value]]=Infra[[#This Row],[type]],"OK","Wrong type"),"")</f>
        <v>OK</v>
      </c>
      <c r="T503" s="7" t="str">
        <f>IF(ISBLANK(Infra[[#This Row],[Attribute]]),"",
IF(Infra[[#This Row],[railml 2.4 existence]]=TRUE, INDEX(core[Restriction],MATCH(Infra[[#This Row],[Full path]],core[Full path],0)),
IF(Infra[[#This Row],[nor existence]]&lt;&gt;"", INDEX(nor[Restriction],MATCH(Infra[[#This Row],[nor existence]],nor[Full path],0)),"")))</f>
        <v/>
      </c>
      <c r="U5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4" spans="1:21" ht="30" x14ac:dyDescent="0.25">
      <c r="A50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infrastructure/tracks/track/ocsElements/balises/baliseGroup/@nor:change</v>
      </c>
      <c r="B5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4" s="23" t="s">
        <v>476</v>
      </c>
      <c r="E504" s="49" t="s">
        <v>497</v>
      </c>
      <c r="F504" s="7" t="s">
        <v>36</v>
      </c>
      <c r="G504" s="9" t="s">
        <v>37</v>
      </c>
      <c r="H504" s="9" t="s">
        <v>29</v>
      </c>
      <c r="I504" s="32"/>
      <c r="J504" s="8" t="s">
        <v>38</v>
      </c>
      <c r="K504" s="29"/>
      <c r="L504" s="29"/>
      <c r="M504" s="57"/>
      <c r="N50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04" s="7" t="str">
        <f>IF(Infra[[#This Row],[railml 2.4 existence]]=TRUE, INDEX(core[Constraints],MATCH(Infra[[#This Row],[Full path]],core[Full path],0)),
IF(Infra[[#This Row],[nor existence]]&lt;&gt;"",INDEX(nor[Constraints],MATCH(Infra[[#This Row],[nor existence]],nor[Full path],0)),""))</f>
        <v>optional</v>
      </c>
      <c r="Q5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04" s="9" t="str">
        <f>IF(ISBLANK(Infra[[#This Row],[Attribute]]),"",
IF(Infra[[#This Row],[railml 2.4 existence]]=TRUE, INDEX(core[Excel type],MATCH(Infra[[#This Row],[Full path]],core[Full path],0)),
IF(Infra[[#This Row],[nor existence]]&lt;&gt;"", INDEX(nor[Excel type],MATCH(Infra[[#This Row],[nor existence]],nor[Full path],0)),"")))</f>
        <v>[enum]</v>
      </c>
      <c r="S504" s="7" t="str">
        <f>IF(AND(NOT(ISBLANK(Infra[[#This Row],[Attribute]])),LEFT(Infra[[#This Row],[Value]],1)="[",OR(Infra[[#This Row],[railml 2.4 existence]]=TRUE,Infra[[#This Row],[nor existence]]=TRUE)),IF(Infra[[#This Row],[Value]]=Infra[[#This Row],[type]],"OK","Wrong type"),"")</f>
        <v/>
      </c>
      <c r="T504" s="7" t="str">
        <f>IF(ISBLANK(Infra[[#This Row],[Attribute]]),"",
IF(Infra[[#This Row],[railml 2.4 existence]]=TRUE, INDEX(core[Restriction],MATCH(Infra[[#This Row],[Full path]],core[Full path],0)),
IF(Infra[[#This Row],[nor existence]]&lt;&gt;"", INDEX(nor[Restriction],MATCH(Infra[[#This Row],[nor existence]],nor[Full path],0)),"")))</f>
        <v>"new", "modified", "removed"</v>
      </c>
      <c r="U5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5" spans="1:21" ht="30" x14ac:dyDescent="0.25">
      <c r="A50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infrastructure/tracks/track/ocsElements/balises/baliseGroup/@nor:change</v>
      </c>
      <c r="B5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5" s="23" t="s">
        <v>476</v>
      </c>
      <c r="E505" s="49" t="s">
        <v>497</v>
      </c>
      <c r="F505" s="7" t="s">
        <v>36</v>
      </c>
      <c r="G505" s="9" t="s">
        <v>39</v>
      </c>
      <c r="H505" s="9"/>
      <c r="I505" s="32"/>
      <c r="J505" s="8" t="s">
        <v>40</v>
      </c>
      <c r="K505" s="29"/>
      <c r="L505" s="29"/>
      <c r="M505" s="57"/>
      <c r="N50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05" s="7" t="str">
        <f>IF(Infra[[#This Row],[railml 2.4 existence]]=TRUE, INDEX(core[Constraints],MATCH(Infra[[#This Row],[Full path]],core[Full path],0)),
IF(Infra[[#This Row],[nor existence]]&lt;&gt;"",INDEX(nor[Constraints],MATCH(Infra[[#This Row],[nor existence]],nor[Full path],0)),""))</f>
        <v>optional</v>
      </c>
      <c r="Q5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05" s="9" t="str">
        <f>IF(ISBLANK(Infra[[#This Row],[Attribute]]),"",
IF(Infra[[#This Row],[railml 2.4 existence]]=TRUE, INDEX(core[Excel type],MATCH(Infra[[#This Row],[Full path]],core[Full path],0)),
IF(Infra[[#This Row],[nor existence]]&lt;&gt;"", INDEX(nor[Excel type],MATCH(Infra[[#This Row],[nor existence]],nor[Full path],0)),"")))</f>
        <v>[enum]</v>
      </c>
      <c r="S505" s="7" t="str">
        <f>IF(AND(NOT(ISBLANK(Infra[[#This Row],[Attribute]])),LEFT(Infra[[#This Row],[Value]],1)="[",OR(Infra[[#This Row],[railml 2.4 existence]]=TRUE,Infra[[#This Row],[nor existence]]=TRUE)),IF(Infra[[#This Row],[Value]]=Infra[[#This Row],[type]],"OK","Wrong type"),"")</f>
        <v/>
      </c>
      <c r="T505" s="7" t="str">
        <f>IF(ISBLANK(Infra[[#This Row],[Attribute]]),"",
IF(Infra[[#This Row],[railml 2.4 existence]]=TRUE, INDEX(core[Restriction],MATCH(Infra[[#This Row],[Full path]],core[Full path],0)),
IF(Infra[[#This Row],[nor existence]]&lt;&gt;"", INDEX(nor[Restriction],MATCH(Infra[[#This Row],[nor existence]],nor[Full path],0)),"")))</f>
        <v>"new", "modified", "removed"</v>
      </c>
      <c r="U5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6" spans="1:21" ht="30" x14ac:dyDescent="0.25">
      <c r="A50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infrastructure/tracks/track/ocsElements/balises/baliseGroup/@nor:change</v>
      </c>
      <c r="B5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6" s="23" t="s">
        <v>476</v>
      </c>
      <c r="E506" s="49" t="s">
        <v>497</v>
      </c>
      <c r="F506" s="7" t="s">
        <v>36</v>
      </c>
      <c r="G506" s="9" t="s">
        <v>41</v>
      </c>
      <c r="H506" s="9"/>
      <c r="I506" s="32"/>
      <c r="J506" s="8" t="s">
        <v>42</v>
      </c>
      <c r="K506" s="29"/>
      <c r="L506" s="29"/>
      <c r="M506" s="57"/>
      <c r="N50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06" s="7" t="str">
        <f>IF(Infra[[#This Row],[railml 2.4 existence]]=TRUE, INDEX(core[Constraints],MATCH(Infra[[#This Row],[Full path]],core[Full path],0)),
IF(Infra[[#This Row],[nor existence]]&lt;&gt;"",INDEX(nor[Constraints],MATCH(Infra[[#This Row],[nor existence]],nor[Full path],0)),""))</f>
        <v>optional</v>
      </c>
      <c r="Q5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06" s="9" t="str">
        <f>IF(ISBLANK(Infra[[#This Row],[Attribute]]),"",
IF(Infra[[#This Row],[railml 2.4 existence]]=TRUE, INDEX(core[Excel type],MATCH(Infra[[#This Row],[Full path]],core[Full path],0)),
IF(Infra[[#This Row],[nor existence]]&lt;&gt;"", INDEX(nor[Excel type],MATCH(Infra[[#This Row],[nor existence]],nor[Full path],0)),"")))</f>
        <v>[enum]</v>
      </c>
      <c r="S506" s="7" t="str">
        <f>IF(AND(NOT(ISBLANK(Infra[[#This Row],[Attribute]])),LEFT(Infra[[#This Row],[Value]],1)="[",OR(Infra[[#This Row],[railml 2.4 existence]]=TRUE,Infra[[#This Row],[nor existence]]=TRUE)),IF(Infra[[#This Row],[Value]]=Infra[[#This Row],[type]],"OK","Wrong type"),"")</f>
        <v/>
      </c>
      <c r="T506" s="7" t="str">
        <f>IF(ISBLANK(Infra[[#This Row],[Attribute]]),"",
IF(Infra[[#This Row],[railml 2.4 existence]]=TRUE, INDEX(core[Restriction],MATCH(Infra[[#This Row],[Full path]],core[Full path],0)),
IF(Infra[[#This Row],[nor existence]]&lt;&gt;"", INDEX(nor[Restriction],MATCH(Infra[[#This Row],[nor existence]],nor[Full path],0)),"")))</f>
        <v>"new", "modified", "removed"</v>
      </c>
      <c r="U5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7" spans="1:21" x14ac:dyDescent="0.25">
      <c r="A50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infrastructure/tracks/track/ocsElements/balises/baliseGroup/@nor:change</v>
      </c>
      <c r="B5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7" s="23" t="s">
        <v>476</v>
      </c>
      <c r="E507" s="49" t="s">
        <v>497</v>
      </c>
      <c r="F507" s="7" t="s">
        <v>36</v>
      </c>
      <c r="G507" s="9" t="s">
        <v>43</v>
      </c>
      <c r="H507" s="9"/>
      <c r="I507" s="32"/>
      <c r="J507" s="8" t="s">
        <v>44</v>
      </c>
      <c r="K507" s="29"/>
      <c r="L507" s="29"/>
      <c r="M507" s="57"/>
      <c r="N50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07" s="7" t="str">
        <f>IF(Infra[[#This Row],[railml 2.4 existence]]=TRUE, INDEX(core[Constraints],MATCH(Infra[[#This Row],[Full path]],core[Full path],0)),
IF(Infra[[#This Row],[nor existence]]&lt;&gt;"",INDEX(nor[Constraints],MATCH(Infra[[#This Row],[nor existence]],nor[Full path],0)),""))</f>
        <v>optional</v>
      </c>
      <c r="Q5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07" s="9" t="str">
        <f>IF(ISBLANK(Infra[[#This Row],[Attribute]]),"",
IF(Infra[[#This Row],[railml 2.4 existence]]=TRUE, INDEX(core[Excel type],MATCH(Infra[[#This Row],[Full path]],core[Full path],0)),
IF(Infra[[#This Row],[nor existence]]&lt;&gt;"", INDEX(nor[Excel type],MATCH(Infra[[#This Row],[nor existence]],nor[Full path],0)),"")))</f>
        <v>[enum]</v>
      </c>
      <c r="S507" s="7" t="str">
        <f>IF(AND(NOT(ISBLANK(Infra[[#This Row],[Attribute]])),LEFT(Infra[[#This Row],[Value]],1)="[",OR(Infra[[#This Row],[railml 2.4 existence]]=TRUE,Infra[[#This Row],[nor existence]]=TRUE)),IF(Infra[[#This Row],[Value]]=Infra[[#This Row],[type]],"OK","Wrong type"),"")</f>
        <v/>
      </c>
      <c r="T507" s="7" t="str">
        <f>IF(ISBLANK(Infra[[#This Row],[Attribute]]),"",
IF(Infra[[#This Row],[railml 2.4 existence]]=TRUE, INDEX(core[Restriction],MATCH(Infra[[#This Row],[Full path]],core[Full path],0)),
IF(Infra[[#This Row],[nor existence]]&lt;&gt;"", INDEX(nor[Restriction],MATCH(Infra[[#This Row],[nor existence]],nor[Full path],0)),"")))</f>
        <v>"new", "modified", "removed"</v>
      </c>
      <c r="U5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8" spans="1:21" x14ac:dyDescent="0.25">
      <c r="A50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infrastructure/tracks/track/ocsElements/balises/baliseGroup/@nor:ruleRef</v>
      </c>
      <c r="B5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8" s="23" t="s">
        <v>476</v>
      </c>
      <c r="E508" s="49" t="s">
        <v>497</v>
      </c>
      <c r="F508" s="7" t="s">
        <v>45</v>
      </c>
      <c r="G508" s="9" t="s">
        <v>46</v>
      </c>
      <c r="H508" s="9" t="s">
        <v>29</v>
      </c>
      <c r="I508" s="33"/>
      <c r="J508" s="8" t="s">
        <v>47</v>
      </c>
      <c r="K508" s="29"/>
      <c r="L508" s="29"/>
      <c r="M508" s="57"/>
      <c r="N50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508" s="7" t="str">
        <f>IF(Infra[[#This Row],[railml 2.4 existence]]=TRUE, INDEX(core[Constraints],MATCH(Infra[[#This Row],[Full path]],core[Full path],0)),
IF(Infra[[#This Row],[nor existence]]&lt;&gt;"",INDEX(nor[Constraints],MATCH(Infra[[#This Row],[nor existence]],nor[Full path],0)),""))</f>
        <v>optional</v>
      </c>
      <c r="Q5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08" s="9" t="str">
        <f>IF(ISBLANK(Infra[[#This Row],[Attribute]]),"",
IF(Infra[[#This Row],[railml 2.4 existence]]=TRUE, INDEX(core[Excel type],MATCH(Infra[[#This Row],[Full path]],core[Full path],0)),
IF(Infra[[#This Row],[nor existence]]&lt;&gt;"", INDEX(nor[Excel type],MATCH(Infra[[#This Row],[nor existence]],nor[Full path],0)),"")))</f>
        <v>[reference]</v>
      </c>
      <c r="S508" s="7" t="str">
        <f>IF(AND(NOT(ISBLANK(Infra[[#This Row],[Attribute]])),LEFT(Infra[[#This Row],[Value]],1)="[",OR(Infra[[#This Row],[railml 2.4 existence]]=TRUE,Infra[[#This Row],[nor existence]]=TRUE)),IF(Infra[[#This Row],[Value]]=Infra[[#This Row],[type]],"OK","Wrong type"),"")</f>
        <v/>
      </c>
      <c r="T508" s="7" t="str">
        <f>IF(ISBLANK(Infra[[#This Row],[Attribute]]),"",
IF(Infra[[#This Row],[railml 2.4 existence]]=TRUE, INDEX(core[Restriction],MATCH(Infra[[#This Row],[Full path]],core[Full path],0)),
IF(Infra[[#This Row],[nor existence]]&lt;&gt;"", INDEX(nor[Restriction],MATCH(Infra[[#This Row],[nor existence]],nor[Full path],0)),"")))</f>
        <v/>
      </c>
      <c r="U5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09" spans="1:21" ht="30" x14ac:dyDescent="0.25">
      <c r="A50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09" s="24" t="s">
        <v>476</v>
      </c>
      <c r="E509" s="17" t="s">
        <v>497</v>
      </c>
      <c r="F509" s="7" t="s">
        <v>17</v>
      </c>
      <c r="G509" s="9" t="s">
        <v>37</v>
      </c>
      <c r="H509" s="9" t="s">
        <v>29</v>
      </c>
      <c r="I509" s="35"/>
      <c r="J509" s="8" t="s">
        <v>499</v>
      </c>
      <c r="K509" s="7"/>
      <c r="L509" s="7"/>
      <c r="M509" s="7"/>
      <c r="N5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09" s="7" t="str">
        <f>IF(Infra[[#This Row],[railml 2.4 existence]]=TRUE, INDEX(core[Constraints],MATCH(Infra[[#This Row],[Full path]],core[Full path],0)),
IF(Infra[[#This Row],[nor existence]]&lt;&gt;"",INDEX(nor[Constraints],MATCH(Infra[[#This Row],[nor existence]],nor[Full path],0)),""))</f>
        <v>optional</v>
      </c>
      <c r="Q5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09" s="7" t="str">
        <f>IF(ISBLANK(Infra[[#This Row],[Attribute]]),"",
IF(Infra[[#This Row],[railml 2.4 existence]]=TRUE, INDEX(core[Excel type],MATCH(Infra[[#This Row],[Full path]],core[Full path],0)),
IF(Infra[[#This Row],[nor existence]]&lt;&gt;"", INDEX(nor[Excel type],MATCH(Infra[[#This Row],[nor existence]],nor[Full path],0)),"")))</f>
        <v>[enum]</v>
      </c>
      <c r="S509" s="7" t="str">
        <f>IF(AND(NOT(ISBLANK(Infra[[#This Row],[Attribute]])),LEFT(Infra[[#This Row],[Value]],1)="[",OR(Infra[[#This Row],[railml 2.4 existence]]=TRUE,Infra[[#This Row],[nor existence]]=TRUE)),IF(Infra[[#This Row],[Value]]=Infra[[#This Row],[type]],"OK","Wrong type"),"")</f>
        <v>OK</v>
      </c>
      <c r="T509" s="7" t="str">
        <f>IF(ISBLANK(Infra[[#This Row],[Attribute]]),"",
IF(Infra[[#This Row],[railml 2.4 existence]]=TRUE, INDEX(core[Restriction],MATCH(Infra[[#This Row],[Full path]],core[Full path],0)),
IF(Infra[[#This Row],[nor existence]]&lt;&gt;"", INDEX(nor[Restriction],MATCH(Infra[[#This Row],[nor existence]],nor[Full path],0)),"")))</f>
        <v>"infill", "signal", "fixed", "other:*"</v>
      </c>
      <c r="U5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10" spans="1:21" x14ac:dyDescent="0.25">
      <c r="A51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0" s="24" t="s">
        <v>476</v>
      </c>
      <c r="E510" s="17" t="s">
        <v>497</v>
      </c>
      <c r="F510" s="7" t="s">
        <v>17</v>
      </c>
      <c r="G510" s="7" t="s">
        <v>500</v>
      </c>
      <c r="H510" s="9"/>
      <c r="I510" s="35"/>
      <c r="J510" s="8"/>
      <c r="K510" s="7"/>
      <c r="L510" s="7"/>
      <c r="M510" s="7"/>
      <c r="N5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0" s="7" t="str">
        <f>IF(Infra[[#This Row],[railml 2.4 existence]]=TRUE, INDEX(core[Constraints],MATCH(Infra[[#This Row],[Full path]],core[Full path],0)),
IF(Infra[[#This Row],[nor existence]]&lt;&gt;"",INDEX(nor[Constraints],MATCH(Infra[[#This Row],[nor existence]],nor[Full path],0)),""))</f>
        <v>optional</v>
      </c>
      <c r="Q5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0" s="7" t="str">
        <f>IF(ISBLANK(Infra[[#This Row],[Attribute]]),"",
IF(Infra[[#This Row],[railml 2.4 existence]]=TRUE, INDEX(core[Excel type],MATCH(Infra[[#This Row],[Full path]],core[Full path],0)),
IF(Infra[[#This Row],[nor existence]]&lt;&gt;"", INDEX(nor[Excel type],MATCH(Infra[[#This Row],[nor existence]],nor[Full path],0)),"")))</f>
        <v>[enum]</v>
      </c>
      <c r="S510" s="7" t="str">
        <f>IF(AND(NOT(ISBLANK(Infra[[#This Row],[Attribute]])),LEFT(Infra[[#This Row],[Value]],1)="[",OR(Infra[[#This Row],[railml 2.4 existence]]=TRUE,Infra[[#This Row],[nor existence]]=TRUE)),IF(Infra[[#This Row],[Value]]=Infra[[#This Row],[type]],"OK","Wrong type"),"")</f>
        <v/>
      </c>
      <c r="T510" s="7" t="str">
        <f>IF(ISBLANK(Infra[[#This Row],[Attribute]]),"",
IF(Infra[[#This Row],[railml 2.4 existence]]=TRUE, INDEX(core[Restriction],MATCH(Infra[[#This Row],[Full path]],core[Full path],0)),
IF(Infra[[#This Row],[nor existence]]&lt;&gt;"", INDEX(nor[Restriction],MATCH(Infra[[#This Row],[nor existence]],nor[Full path],0)),"")))</f>
        <v>"infill", "signal", "fixed", "other:*"</v>
      </c>
      <c r="U5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1" spans="1:21" ht="60" x14ac:dyDescent="0.25">
      <c r="A51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1" s="24" t="s">
        <v>476</v>
      </c>
      <c r="E511" s="17" t="s">
        <v>497</v>
      </c>
      <c r="F511" s="7" t="s">
        <v>17</v>
      </c>
      <c r="G511" s="7" t="s">
        <v>501</v>
      </c>
      <c r="H511" s="9"/>
      <c r="I511" s="35"/>
      <c r="J511" s="8" t="s">
        <v>502</v>
      </c>
      <c r="K511" s="7"/>
      <c r="L511" s="7"/>
      <c r="M511" s="7"/>
      <c r="N5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1" s="7" t="str">
        <f>IF(Infra[[#This Row],[railml 2.4 existence]]=TRUE, INDEX(core[Constraints],MATCH(Infra[[#This Row],[Full path]],core[Full path],0)),
IF(Infra[[#This Row],[nor existence]]&lt;&gt;"",INDEX(nor[Constraints],MATCH(Infra[[#This Row],[nor existence]],nor[Full path],0)),""))</f>
        <v>optional</v>
      </c>
      <c r="Q5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1" s="7" t="str">
        <f>IF(ISBLANK(Infra[[#This Row],[Attribute]]),"",
IF(Infra[[#This Row],[railml 2.4 existence]]=TRUE, INDEX(core[Excel type],MATCH(Infra[[#This Row],[Full path]],core[Full path],0)),
IF(Infra[[#This Row],[nor existence]]&lt;&gt;"", INDEX(nor[Excel type],MATCH(Infra[[#This Row],[nor existence]],nor[Full path],0)),"")))</f>
        <v>[enum]</v>
      </c>
      <c r="S511" s="7" t="str">
        <f>IF(AND(NOT(ISBLANK(Infra[[#This Row],[Attribute]])),LEFT(Infra[[#This Row],[Value]],1)="[",OR(Infra[[#This Row],[railml 2.4 existence]]=TRUE,Infra[[#This Row],[nor existence]]=TRUE)),IF(Infra[[#This Row],[Value]]=Infra[[#This Row],[type]],"OK","Wrong type"),"")</f>
        <v/>
      </c>
      <c r="T511" s="7" t="str">
        <f>IF(ISBLANK(Infra[[#This Row],[Attribute]]),"",
IF(Infra[[#This Row],[railml 2.4 existence]]=TRUE, INDEX(core[Restriction],MATCH(Infra[[#This Row],[Full path]],core[Full path],0)),
IF(Infra[[#This Row],[nor existence]]&lt;&gt;"", INDEX(nor[Restriction],MATCH(Infra[[#This Row],[nor existence]],nor[Full path],0)),"")))</f>
        <v>"infill", "signal", "fixed", "other:*"</v>
      </c>
      <c r="U5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2" spans="1:21" x14ac:dyDescent="0.25">
      <c r="A51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2" s="24" t="s">
        <v>476</v>
      </c>
      <c r="E512" s="17" t="s">
        <v>497</v>
      </c>
      <c r="F512" s="7" t="s">
        <v>17</v>
      </c>
      <c r="G512" s="7" t="s">
        <v>503</v>
      </c>
      <c r="H512" s="9"/>
      <c r="I512" s="35"/>
      <c r="J512" s="8" t="s">
        <v>504</v>
      </c>
      <c r="K512" s="7"/>
      <c r="L512" s="7" t="s">
        <v>505</v>
      </c>
      <c r="M512" s="7"/>
      <c r="N5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2" s="7" t="str">
        <f>IF(Infra[[#This Row],[railml 2.4 existence]]=TRUE, INDEX(core[Constraints],MATCH(Infra[[#This Row],[Full path]],core[Full path],0)),
IF(Infra[[#This Row],[nor existence]]&lt;&gt;"",INDEX(nor[Constraints],MATCH(Infra[[#This Row],[nor existence]],nor[Full path],0)),""))</f>
        <v>optional</v>
      </c>
      <c r="Q5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2" s="7" t="str">
        <f>IF(ISBLANK(Infra[[#This Row],[Attribute]]),"",
IF(Infra[[#This Row],[railml 2.4 existence]]=TRUE, INDEX(core[Excel type],MATCH(Infra[[#This Row],[Full path]],core[Full path],0)),
IF(Infra[[#This Row],[nor existence]]&lt;&gt;"", INDEX(nor[Excel type],MATCH(Infra[[#This Row],[nor existence]],nor[Full path],0)),"")))</f>
        <v>[enum]</v>
      </c>
      <c r="S512" s="7" t="str">
        <f>IF(AND(NOT(ISBLANK(Infra[[#This Row],[Attribute]])),LEFT(Infra[[#This Row],[Value]],1)="[",OR(Infra[[#This Row],[railml 2.4 existence]]=TRUE,Infra[[#This Row],[nor existence]]=TRUE)),IF(Infra[[#This Row],[Value]]=Infra[[#This Row],[type]],"OK","Wrong type"),"")</f>
        <v/>
      </c>
      <c r="T512" s="7" t="str">
        <f>IF(ISBLANK(Infra[[#This Row],[Attribute]]),"",
IF(Infra[[#This Row],[railml 2.4 existence]]=TRUE, INDEX(core[Restriction],MATCH(Infra[[#This Row],[Full path]],core[Full path],0)),
IF(Infra[[#This Row],[nor existence]]&lt;&gt;"", INDEX(nor[Restriction],MATCH(Infra[[#This Row],[nor existence]],nor[Full path],0)),"")))</f>
        <v>"infill", "signal", "fixed", "other:*"</v>
      </c>
      <c r="U5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3" spans="1:21" x14ac:dyDescent="0.25">
      <c r="A51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3" s="24" t="s">
        <v>476</v>
      </c>
      <c r="E513" s="17" t="s">
        <v>497</v>
      </c>
      <c r="F513" s="7" t="s">
        <v>17</v>
      </c>
      <c r="G513" s="7" t="s">
        <v>506</v>
      </c>
      <c r="H513" s="9"/>
      <c r="I513" s="35"/>
      <c r="J513" s="8" t="s">
        <v>507</v>
      </c>
      <c r="K513" s="7"/>
      <c r="L513" s="7" t="s">
        <v>505</v>
      </c>
      <c r="M513" s="7"/>
      <c r="N5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3" s="7" t="str">
        <f>IF(Infra[[#This Row],[railml 2.4 existence]]=TRUE, INDEX(core[Constraints],MATCH(Infra[[#This Row],[Full path]],core[Full path],0)),
IF(Infra[[#This Row],[nor existence]]&lt;&gt;"",INDEX(nor[Constraints],MATCH(Infra[[#This Row],[nor existence]],nor[Full path],0)),""))</f>
        <v>optional</v>
      </c>
      <c r="Q5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3" s="7" t="str">
        <f>IF(ISBLANK(Infra[[#This Row],[Attribute]]),"",
IF(Infra[[#This Row],[railml 2.4 existence]]=TRUE, INDEX(core[Excel type],MATCH(Infra[[#This Row],[Full path]],core[Full path],0)),
IF(Infra[[#This Row],[nor existence]]&lt;&gt;"", INDEX(nor[Excel type],MATCH(Infra[[#This Row],[nor existence]],nor[Full path],0)),"")))</f>
        <v>[enum]</v>
      </c>
      <c r="S513" s="7" t="str">
        <f>IF(AND(NOT(ISBLANK(Infra[[#This Row],[Attribute]])),LEFT(Infra[[#This Row],[Value]],1)="[",OR(Infra[[#This Row],[railml 2.4 existence]]=TRUE,Infra[[#This Row],[nor existence]]=TRUE)),IF(Infra[[#This Row],[Value]]=Infra[[#This Row],[type]],"OK","Wrong type"),"")</f>
        <v/>
      </c>
      <c r="T513" s="7" t="str">
        <f>IF(ISBLANK(Infra[[#This Row],[Attribute]]),"",
IF(Infra[[#This Row],[railml 2.4 existence]]=TRUE, INDEX(core[Restriction],MATCH(Infra[[#This Row],[Full path]],core[Full path],0)),
IF(Infra[[#This Row],[nor existence]]&lt;&gt;"", INDEX(nor[Restriction],MATCH(Infra[[#This Row],[nor existence]],nor[Full path],0)),"")))</f>
        <v>"infill", "signal", "fixed", "other:*"</v>
      </c>
      <c r="U5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4" spans="1:21" x14ac:dyDescent="0.25">
      <c r="A51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4" s="24" t="s">
        <v>476</v>
      </c>
      <c r="E514" s="17" t="s">
        <v>497</v>
      </c>
      <c r="F514" s="7" t="s">
        <v>17</v>
      </c>
      <c r="G514" s="7" t="s">
        <v>508</v>
      </c>
      <c r="H514" s="9"/>
      <c r="I514" s="35"/>
      <c r="J514" s="8" t="s">
        <v>509</v>
      </c>
      <c r="K514" s="7"/>
      <c r="L514" s="7" t="s">
        <v>505</v>
      </c>
      <c r="M514" s="7"/>
      <c r="N5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4" s="7" t="str">
        <f>IF(Infra[[#This Row],[railml 2.4 existence]]=TRUE, INDEX(core[Constraints],MATCH(Infra[[#This Row],[Full path]],core[Full path],0)),
IF(Infra[[#This Row],[nor existence]]&lt;&gt;"",INDEX(nor[Constraints],MATCH(Infra[[#This Row],[nor existence]],nor[Full path],0)),""))</f>
        <v>optional</v>
      </c>
      <c r="Q5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4" s="7" t="str">
        <f>IF(ISBLANK(Infra[[#This Row],[Attribute]]),"",
IF(Infra[[#This Row],[railml 2.4 existence]]=TRUE, INDEX(core[Excel type],MATCH(Infra[[#This Row],[Full path]],core[Full path],0)),
IF(Infra[[#This Row],[nor existence]]&lt;&gt;"", INDEX(nor[Excel type],MATCH(Infra[[#This Row],[nor existence]],nor[Full path],0)),"")))</f>
        <v>[enum]</v>
      </c>
      <c r="S514" s="7" t="str">
        <f>IF(AND(NOT(ISBLANK(Infra[[#This Row],[Attribute]])),LEFT(Infra[[#This Row],[Value]],1)="[",OR(Infra[[#This Row],[railml 2.4 existence]]=TRUE,Infra[[#This Row],[nor existence]]=TRUE)),IF(Infra[[#This Row],[Value]]=Infra[[#This Row],[type]],"OK","Wrong type"),"")</f>
        <v/>
      </c>
      <c r="T514" s="7" t="str">
        <f>IF(ISBLANK(Infra[[#This Row],[Attribute]]),"",
IF(Infra[[#This Row],[railml 2.4 existence]]=TRUE, INDEX(core[Restriction],MATCH(Infra[[#This Row],[Full path]],core[Full path],0)),
IF(Infra[[#This Row],[nor existence]]&lt;&gt;"", INDEX(nor[Restriction],MATCH(Infra[[#This Row],[nor existence]],nor[Full path],0)),"")))</f>
        <v>"infill", "signal", "fixed", "other:*"</v>
      </c>
      <c r="U5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5" spans="1:21" x14ac:dyDescent="0.25">
      <c r="A51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5" s="24" t="s">
        <v>476</v>
      </c>
      <c r="E515" s="17" t="s">
        <v>497</v>
      </c>
      <c r="F515" s="7" t="s">
        <v>17</v>
      </c>
      <c r="G515" s="7" t="s">
        <v>510</v>
      </c>
      <c r="H515" s="9"/>
      <c r="I515" s="35"/>
      <c r="J515" s="8" t="s">
        <v>511</v>
      </c>
      <c r="K515" s="7"/>
      <c r="L515" s="7" t="s">
        <v>505</v>
      </c>
      <c r="M515" s="7"/>
      <c r="N51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5" s="7" t="str">
        <f>IF(Infra[[#This Row],[railml 2.4 existence]]=TRUE, INDEX(core[Constraints],MATCH(Infra[[#This Row],[Full path]],core[Full path],0)),
IF(Infra[[#This Row],[nor existence]]&lt;&gt;"",INDEX(nor[Constraints],MATCH(Infra[[#This Row],[nor existence]],nor[Full path],0)),""))</f>
        <v>optional</v>
      </c>
      <c r="Q5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5" s="7" t="str">
        <f>IF(ISBLANK(Infra[[#This Row],[Attribute]]),"",
IF(Infra[[#This Row],[railml 2.4 existence]]=TRUE, INDEX(core[Excel type],MATCH(Infra[[#This Row],[Full path]],core[Full path],0)),
IF(Infra[[#This Row],[nor existence]]&lt;&gt;"", INDEX(nor[Excel type],MATCH(Infra[[#This Row],[nor existence]],nor[Full path],0)),"")))</f>
        <v>[enum]</v>
      </c>
      <c r="S515" s="7" t="str">
        <f>IF(AND(NOT(ISBLANK(Infra[[#This Row],[Attribute]])),LEFT(Infra[[#This Row],[Value]],1)="[",OR(Infra[[#This Row],[railml 2.4 existence]]=TRUE,Infra[[#This Row],[nor existence]]=TRUE)),IF(Infra[[#This Row],[Value]]=Infra[[#This Row],[type]],"OK","Wrong type"),"")</f>
        <v/>
      </c>
      <c r="T515" s="7" t="str">
        <f>IF(ISBLANK(Infra[[#This Row],[Attribute]]),"",
IF(Infra[[#This Row],[railml 2.4 existence]]=TRUE, INDEX(core[Restriction],MATCH(Infra[[#This Row],[Full path]],core[Full path],0)),
IF(Infra[[#This Row],[nor existence]]&lt;&gt;"", INDEX(nor[Restriction],MATCH(Infra[[#This Row],[nor existence]],nor[Full path],0)),"")))</f>
        <v>"infill", "signal", "fixed", "other:*"</v>
      </c>
      <c r="U5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6" spans="1:21" x14ac:dyDescent="0.25">
      <c r="A51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6" s="24" t="s">
        <v>476</v>
      </c>
      <c r="E516" s="17" t="s">
        <v>497</v>
      </c>
      <c r="F516" s="7" t="s">
        <v>17</v>
      </c>
      <c r="G516" s="7" t="s">
        <v>512</v>
      </c>
      <c r="H516" s="9"/>
      <c r="I516" s="35"/>
      <c r="J516" s="8" t="s">
        <v>513</v>
      </c>
      <c r="K516" s="7"/>
      <c r="L516" s="7" t="s">
        <v>505</v>
      </c>
      <c r="M516" s="7"/>
      <c r="N51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6" s="7" t="str">
        <f>IF(Infra[[#This Row],[railml 2.4 existence]]=TRUE, INDEX(core[Constraints],MATCH(Infra[[#This Row],[Full path]],core[Full path],0)),
IF(Infra[[#This Row],[nor existence]]&lt;&gt;"",INDEX(nor[Constraints],MATCH(Infra[[#This Row],[nor existence]],nor[Full path],0)),""))</f>
        <v>optional</v>
      </c>
      <c r="Q5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6" s="7" t="str">
        <f>IF(ISBLANK(Infra[[#This Row],[Attribute]]),"",
IF(Infra[[#This Row],[railml 2.4 existence]]=TRUE, INDEX(core[Excel type],MATCH(Infra[[#This Row],[Full path]],core[Full path],0)),
IF(Infra[[#This Row],[nor existence]]&lt;&gt;"", INDEX(nor[Excel type],MATCH(Infra[[#This Row],[nor existence]],nor[Full path],0)),"")))</f>
        <v>[enum]</v>
      </c>
      <c r="S516" s="7" t="str">
        <f>IF(AND(NOT(ISBLANK(Infra[[#This Row],[Attribute]])),LEFT(Infra[[#This Row],[Value]],1)="[",OR(Infra[[#This Row],[railml 2.4 existence]]=TRUE,Infra[[#This Row],[nor existence]]=TRUE)),IF(Infra[[#This Row],[Value]]=Infra[[#This Row],[type]],"OK","Wrong type"),"")</f>
        <v/>
      </c>
      <c r="T516" s="7" t="str">
        <f>IF(ISBLANK(Infra[[#This Row],[Attribute]]),"",
IF(Infra[[#This Row],[railml 2.4 existence]]=TRUE, INDEX(core[Restriction],MATCH(Infra[[#This Row],[Full path]],core[Full path],0)),
IF(Infra[[#This Row],[nor existence]]&lt;&gt;"", INDEX(nor[Restriction],MATCH(Infra[[#This Row],[nor existence]],nor[Full path],0)),"")))</f>
        <v>"infill", "signal", "fixed", "other:*"</v>
      </c>
      <c r="U5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7" spans="1:21" x14ac:dyDescent="0.25">
      <c r="A51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7" s="24" t="s">
        <v>476</v>
      </c>
      <c r="E517" s="17" t="s">
        <v>497</v>
      </c>
      <c r="F517" s="7" t="s">
        <v>17</v>
      </c>
      <c r="G517" s="7" t="s">
        <v>514</v>
      </c>
      <c r="H517" s="9"/>
      <c r="I517" s="35"/>
      <c r="J517" s="8" t="s">
        <v>515</v>
      </c>
      <c r="K517" s="7"/>
      <c r="L517" s="7" t="s">
        <v>505</v>
      </c>
      <c r="M517" s="7"/>
      <c r="N51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7" s="7" t="str">
        <f>IF(Infra[[#This Row],[railml 2.4 existence]]=TRUE, INDEX(core[Constraints],MATCH(Infra[[#This Row],[Full path]],core[Full path],0)),
IF(Infra[[#This Row],[nor existence]]&lt;&gt;"",INDEX(nor[Constraints],MATCH(Infra[[#This Row],[nor existence]],nor[Full path],0)),""))</f>
        <v>optional</v>
      </c>
      <c r="Q5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7" s="7" t="str">
        <f>IF(ISBLANK(Infra[[#This Row],[Attribute]]),"",
IF(Infra[[#This Row],[railml 2.4 existence]]=TRUE, INDEX(core[Excel type],MATCH(Infra[[#This Row],[Full path]],core[Full path],0)),
IF(Infra[[#This Row],[nor existence]]&lt;&gt;"", INDEX(nor[Excel type],MATCH(Infra[[#This Row],[nor existence]],nor[Full path],0)),"")))</f>
        <v>[enum]</v>
      </c>
      <c r="S517" s="7" t="str">
        <f>IF(AND(NOT(ISBLANK(Infra[[#This Row],[Attribute]])),LEFT(Infra[[#This Row],[Value]],1)="[",OR(Infra[[#This Row],[railml 2.4 existence]]=TRUE,Infra[[#This Row],[nor existence]]=TRUE)),IF(Infra[[#This Row],[Value]]=Infra[[#This Row],[type]],"OK","Wrong type"),"")</f>
        <v/>
      </c>
      <c r="T517" s="7" t="str">
        <f>IF(ISBLANK(Infra[[#This Row],[Attribute]]),"",
IF(Infra[[#This Row],[railml 2.4 existence]]=TRUE, INDEX(core[Restriction],MATCH(Infra[[#This Row],[Full path]],core[Full path],0)),
IF(Infra[[#This Row],[nor existence]]&lt;&gt;"", INDEX(nor[Restriction],MATCH(Infra[[#This Row],[nor existence]],nor[Full path],0)),"")))</f>
        <v>"infill", "signal", "fixed", "other:*"</v>
      </c>
      <c r="U5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8" spans="1:21" x14ac:dyDescent="0.25">
      <c r="A51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8" s="24" t="s">
        <v>476</v>
      </c>
      <c r="E518" s="17" t="s">
        <v>497</v>
      </c>
      <c r="F518" s="7" t="s">
        <v>17</v>
      </c>
      <c r="G518" s="7" t="s">
        <v>516</v>
      </c>
      <c r="H518" s="9"/>
      <c r="I518" s="35"/>
      <c r="J518" s="8" t="s">
        <v>517</v>
      </c>
      <c r="K518" s="7"/>
      <c r="L518" s="7" t="s">
        <v>505</v>
      </c>
      <c r="M518" s="7"/>
      <c r="N51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8" s="7" t="str">
        <f>IF(Infra[[#This Row],[railml 2.4 existence]]=TRUE, INDEX(core[Constraints],MATCH(Infra[[#This Row],[Full path]],core[Full path],0)),
IF(Infra[[#This Row],[nor existence]]&lt;&gt;"",INDEX(nor[Constraints],MATCH(Infra[[#This Row],[nor existence]],nor[Full path],0)),""))</f>
        <v>optional</v>
      </c>
      <c r="Q5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8" s="7" t="str">
        <f>IF(ISBLANK(Infra[[#This Row],[Attribute]]),"",
IF(Infra[[#This Row],[railml 2.4 existence]]=TRUE, INDEX(core[Excel type],MATCH(Infra[[#This Row],[Full path]],core[Full path],0)),
IF(Infra[[#This Row],[nor existence]]&lt;&gt;"", INDEX(nor[Excel type],MATCH(Infra[[#This Row],[nor existence]],nor[Full path],0)),"")))</f>
        <v>[enum]</v>
      </c>
      <c r="S518" s="7" t="str">
        <f>IF(AND(NOT(ISBLANK(Infra[[#This Row],[Attribute]])),LEFT(Infra[[#This Row],[Value]],1)="[",OR(Infra[[#This Row],[railml 2.4 existence]]=TRUE,Infra[[#This Row],[nor existence]]=TRUE)),IF(Infra[[#This Row],[Value]]=Infra[[#This Row],[type]],"OK","Wrong type"),"")</f>
        <v/>
      </c>
      <c r="T518" s="7" t="str">
        <f>IF(ISBLANK(Infra[[#This Row],[Attribute]]),"",
IF(Infra[[#This Row],[railml 2.4 existence]]=TRUE, INDEX(core[Restriction],MATCH(Infra[[#This Row],[Full path]],core[Full path],0)),
IF(Infra[[#This Row],[nor existence]]&lt;&gt;"", INDEX(nor[Restriction],MATCH(Infra[[#This Row],[nor existence]],nor[Full path],0)),"")))</f>
        <v>"infill", "signal", "fixed", "other:*"</v>
      </c>
      <c r="U5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19" spans="1:21" x14ac:dyDescent="0.25">
      <c r="A51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19" s="24" t="s">
        <v>476</v>
      </c>
      <c r="E519" s="17" t="s">
        <v>497</v>
      </c>
      <c r="F519" s="7" t="s">
        <v>17</v>
      </c>
      <c r="G519" s="7" t="s">
        <v>518</v>
      </c>
      <c r="H519" s="9"/>
      <c r="I519" s="35"/>
      <c r="J519" s="8" t="s">
        <v>519</v>
      </c>
      <c r="K519" s="7"/>
      <c r="L519" s="7" t="s">
        <v>505</v>
      </c>
      <c r="M519" s="7"/>
      <c r="N51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19" s="7" t="str">
        <f>IF(Infra[[#This Row],[railml 2.4 existence]]=TRUE, INDEX(core[Constraints],MATCH(Infra[[#This Row],[Full path]],core[Full path],0)),
IF(Infra[[#This Row],[nor existence]]&lt;&gt;"",INDEX(nor[Constraints],MATCH(Infra[[#This Row],[nor existence]],nor[Full path],0)),""))</f>
        <v>optional</v>
      </c>
      <c r="Q5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19" s="7" t="str">
        <f>IF(ISBLANK(Infra[[#This Row],[Attribute]]),"",
IF(Infra[[#This Row],[railml 2.4 existence]]=TRUE, INDEX(core[Excel type],MATCH(Infra[[#This Row],[Full path]],core[Full path],0)),
IF(Infra[[#This Row],[nor existence]]&lt;&gt;"", INDEX(nor[Excel type],MATCH(Infra[[#This Row],[nor existence]],nor[Full path],0)),"")))</f>
        <v>[enum]</v>
      </c>
      <c r="S519" s="7" t="str">
        <f>IF(AND(NOT(ISBLANK(Infra[[#This Row],[Attribute]])),LEFT(Infra[[#This Row],[Value]],1)="[",OR(Infra[[#This Row],[railml 2.4 existence]]=TRUE,Infra[[#This Row],[nor existence]]=TRUE)),IF(Infra[[#This Row],[Value]]=Infra[[#This Row],[type]],"OK","Wrong type"),"")</f>
        <v/>
      </c>
      <c r="T519" s="7" t="str">
        <f>IF(ISBLANK(Infra[[#This Row],[Attribute]]),"",
IF(Infra[[#This Row],[railml 2.4 existence]]=TRUE, INDEX(core[Restriction],MATCH(Infra[[#This Row],[Full path]],core[Full path],0)),
IF(Infra[[#This Row],[nor existence]]&lt;&gt;"", INDEX(nor[Restriction],MATCH(Infra[[#This Row],[nor existence]],nor[Full path],0)),"")))</f>
        <v>"infill", "signal", "fixed", "other:*"</v>
      </c>
      <c r="U5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0" spans="1:21" x14ac:dyDescent="0.25">
      <c r="A52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0" s="24" t="s">
        <v>476</v>
      </c>
      <c r="E520" s="17" t="s">
        <v>497</v>
      </c>
      <c r="F520" s="7" t="s">
        <v>17</v>
      </c>
      <c r="G520" s="7" t="s">
        <v>520</v>
      </c>
      <c r="H520" s="9"/>
      <c r="I520" s="35"/>
      <c r="J520" s="8" t="s">
        <v>521</v>
      </c>
      <c r="K520" s="7"/>
      <c r="L520" s="7" t="s">
        <v>505</v>
      </c>
      <c r="M520" s="7"/>
      <c r="N52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0" s="7" t="str">
        <f>IF(Infra[[#This Row],[railml 2.4 existence]]=TRUE, INDEX(core[Constraints],MATCH(Infra[[#This Row],[Full path]],core[Full path],0)),
IF(Infra[[#This Row],[nor existence]]&lt;&gt;"",INDEX(nor[Constraints],MATCH(Infra[[#This Row],[nor existence]],nor[Full path],0)),""))</f>
        <v>optional</v>
      </c>
      <c r="Q5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0" s="7" t="str">
        <f>IF(ISBLANK(Infra[[#This Row],[Attribute]]),"",
IF(Infra[[#This Row],[railml 2.4 existence]]=TRUE, INDEX(core[Excel type],MATCH(Infra[[#This Row],[Full path]],core[Full path],0)),
IF(Infra[[#This Row],[nor existence]]&lt;&gt;"", INDEX(nor[Excel type],MATCH(Infra[[#This Row],[nor existence]],nor[Full path],0)),"")))</f>
        <v>[enum]</v>
      </c>
      <c r="S520" s="7" t="str">
        <f>IF(AND(NOT(ISBLANK(Infra[[#This Row],[Attribute]])),LEFT(Infra[[#This Row],[Value]],1)="[",OR(Infra[[#This Row],[railml 2.4 existence]]=TRUE,Infra[[#This Row],[nor existence]]=TRUE)),IF(Infra[[#This Row],[Value]]=Infra[[#This Row],[type]],"OK","Wrong type"),"")</f>
        <v/>
      </c>
      <c r="T520" s="7" t="str">
        <f>IF(ISBLANK(Infra[[#This Row],[Attribute]]),"",
IF(Infra[[#This Row],[railml 2.4 existence]]=TRUE, INDEX(core[Restriction],MATCH(Infra[[#This Row],[Full path]],core[Full path],0)),
IF(Infra[[#This Row],[nor existence]]&lt;&gt;"", INDEX(nor[Restriction],MATCH(Infra[[#This Row],[nor existence]],nor[Full path],0)),"")))</f>
        <v>"infill", "signal", "fixed", "other:*"</v>
      </c>
      <c r="U5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1" spans="1:21" x14ac:dyDescent="0.25">
      <c r="A52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1" s="24" t="s">
        <v>476</v>
      </c>
      <c r="E521" s="17" t="s">
        <v>497</v>
      </c>
      <c r="F521" s="7" t="s">
        <v>17</v>
      </c>
      <c r="G521" s="7" t="s">
        <v>522</v>
      </c>
      <c r="H521" s="9"/>
      <c r="I521" s="35"/>
      <c r="J521" s="8" t="s">
        <v>523</v>
      </c>
      <c r="K521" s="7"/>
      <c r="L521" s="7" t="s">
        <v>505</v>
      </c>
      <c r="M521" s="7"/>
      <c r="N52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1" s="7" t="str">
        <f>IF(Infra[[#This Row],[railml 2.4 existence]]=TRUE, INDEX(core[Constraints],MATCH(Infra[[#This Row],[Full path]],core[Full path],0)),
IF(Infra[[#This Row],[nor existence]]&lt;&gt;"",INDEX(nor[Constraints],MATCH(Infra[[#This Row],[nor existence]],nor[Full path],0)),""))</f>
        <v>optional</v>
      </c>
      <c r="Q5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1" s="7" t="str">
        <f>IF(ISBLANK(Infra[[#This Row],[Attribute]]),"",
IF(Infra[[#This Row],[railml 2.4 existence]]=TRUE, INDEX(core[Excel type],MATCH(Infra[[#This Row],[Full path]],core[Full path],0)),
IF(Infra[[#This Row],[nor existence]]&lt;&gt;"", INDEX(nor[Excel type],MATCH(Infra[[#This Row],[nor existence]],nor[Full path],0)),"")))</f>
        <v>[enum]</v>
      </c>
      <c r="S521" s="7" t="str">
        <f>IF(AND(NOT(ISBLANK(Infra[[#This Row],[Attribute]])),LEFT(Infra[[#This Row],[Value]],1)="[",OR(Infra[[#This Row],[railml 2.4 existence]]=TRUE,Infra[[#This Row],[nor existence]]=TRUE)),IF(Infra[[#This Row],[Value]]=Infra[[#This Row],[type]],"OK","Wrong type"),"")</f>
        <v/>
      </c>
      <c r="T521" s="7" t="str">
        <f>IF(ISBLANK(Infra[[#This Row],[Attribute]]),"",
IF(Infra[[#This Row],[railml 2.4 existence]]=TRUE, INDEX(core[Restriction],MATCH(Infra[[#This Row],[Full path]],core[Full path],0)),
IF(Infra[[#This Row],[nor existence]]&lt;&gt;"", INDEX(nor[Restriction],MATCH(Infra[[#This Row],[nor existence]],nor[Full path],0)),"")))</f>
        <v>"infill", "signal", "fixed", "other:*"</v>
      </c>
      <c r="U5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2" spans="1:21" x14ac:dyDescent="0.25">
      <c r="A52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2" s="24" t="s">
        <v>476</v>
      </c>
      <c r="E522" s="17" t="s">
        <v>497</v>
      </c>
      <c r="F522" s="7" t="s">
        <v>17</v>
      </c>
      <c r="G522" s="7" t="s">
        <v>524</v>
      </c>
      <c r="H522" s="9"/>
      <c r="I522" s="35"/>
      <c r="J522" s="8" t="s">
        <v>525</v>
      </c>
      <c r="K522" s="7"/>
      <c r="L522" s="7" t="s">
        <v>505</v>
      </c>
      <c r="M522" s="7"/>
      <c r="N5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2" s="7" t="str">
        <f>IF(Infra[[#This Row],[railml 2.4 existence]]=TRUE, INDEX(core[Constraints],MATCH(Infra[[#This Row],[Full path]],core[Full path],0)),
IF(Infra[[#This Row],[nor existence]]&lt;&gt;"",INDEX(nor[Constraints],MATCH(Infra[[#This Row],[nor existence]],nor[Full path],0)),""))</f>
        <v>optional</v>
      </c>
      <c r="Q5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2" s="7" t="str">
        <f>IF(ISBLANK(Infra[[#This Row],[Attribute]]),"",
IF(Infra[[#This Row],[railml 2.4 existence]]=TRUE, INDEX(core[Excel type],MATCH(Infra[[#This Row],[Full path]],core[Full path],0)),
IF(Infra[[#This Row],[nor existence]]&lt;&gt;"", INDEX(nor[Excel type],MATCH(Infra[[#This Row],[nor existence]],nor[Full path],0)),"")))</f>
        <v>[enum]</v>
      </c>
      <c r="S522" s="7" t="str">
        <f>IF(AND(NOT(ISBLANK(Infra[[#This Row],[Attribute]])),LEFT(Infra[[#This Row],[Value]],1)="[",OR(Infra[[#This Row],[railml 2.4 existence]]=TRUE,Infra[[#This Row],[nor existence]]=TRUE)),IF(Infra[[#This Row],[Value]]=Infra[[#This Row],[type]],"OK","Wrong type"),"")</f>
        <v/>
      </c>
      <c r="T522" s="7" t="str">
        <f>IF(ISBLANK(Infra[[#This Row],[Attribute]]),"",
IF(Infra[[#This Row],[railml 2.4 existence]]=TRUE, INDEX(core[Restriction],MATCH(Infra[[#This Row],[Full path]],core[Full path],0)),
IF(Infra[[#This Row],[nor existence]]&lt;&gt;"", INDEX(nor[Restriction],MATCH(Infra[[#This Row],[nor existence]],nor[Full path],0)),"")))</f>
        <v>"infill", "signal", "fixed", "other:*"</v>
      </c>
      <c r="U5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3" spans="1:21" x14ac:dyDescent="0.25">
      <c r="A52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3" s="24" t="s">
        <v>476</v>
      </c>
      <c r="E523" s="17" t="s">
        <v>497</v>
      </c>
      <c r="F523" s="7" t="s">
        <v>17</v>
      </c>
      <c r="G523" s="7" t="s">
        <v>526</v>
      </c>
      <c r="H523" s="9"/>
      <c r="I523" s="35"/>
      <c r="J523" s="8" t="s">
        <v>527</v>
      </c>
      <c r="K523" s="7"/>
      <c r="L523" s="7" t="s">
        <v>505</v>
      </c>
      <c r="M523" s="7"/>
      <c r="N52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3" s="7" t="str">
        <f>IF(Infra[[#This Row],[railml 2.4 existence]]=TRUE, INDEX(core[Constraints],MATCH(Infra[[#This Row],[Full path]],core[Full path],0)),
IF(Infra[[#This Row],[nor existence]]&lt;&gt;"",INDEX(nor[Constraints],MATCH(Infra[[#This Row],[nor existence]],nor[Full path],0)),""))</f>
        <v>optional</v>
      </c>
      <c r="Q5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3" s="7" t="str">
        <f>IF(ISBLANK(Infra[[#This Row],[Attribute]]),"",
IF(Infra[[#This Row],[railml 2.4 existence]]=TRUE, INDEX(core[Excel type],MATCH(Infra[[#This Row],[Full path]],core[Full path],0)),
IF(Infra[[#This Row],[nor existence]]&lt;&gt;"", INDEX(nor[Excel type],MATCH(Infra[[#This Row],[nor existence]],nor[Full path],0)),"")))</f>
        <v>[enum]</v>
      </c>
      <c r="S523" s="7" t="str">
        <f>IF(AND(NOT(ISBLANK(Infra[[#This Row],[Attribute]])),LEFT(Infra[[#This Row],[Value]],1)="[",OR(Infra[[#This Row],[railml 2.4 existence]]=TRUE,Infra[[#This Row],[nor existence]]=TRUE)),IF(Infra[[#This Row],[Value]]=Infra[[#This Row],[type]],"OK","Wrong type"),"")</f>
        <v/>
      </c>
      <c r="T523" s="7" t="str">
        <f>IF(ISBLANK(Infra[[#This Row],[Attribute]]),"",
IF(Infra[[#This Row],[railml 2.4 existence]]=TRUE, INDEX(core[Restriction],MATCH(Infra[[#This Row],[Full path]],core[Full path],0)),
IF(Infra[[#This Row],[nor existence]]&lt;&gt;"", INDEX(nor[Restriction],MATCH(Infra[[#This Row],[nor existence]],nor[Full path],0)),"")))</f>
        <v>"infill", "signal", "fixed", "other:*"</v>
      </c>
      <c r="U5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4" spans="1:21" x14ac:dyDescent="0.25">
      <c r="A52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4" s="24" t="s">
        <v>476</v>
      </c>
      <c r="E524" s="17" t="s">
        <v>497</v>
      </c>
      <c r="F524" s="7" t="s">
        <v>17</v>
      </c>
      <c r="G524" s="7" t="s">
        <v>528</v>
      </c>
      <c r="H524" s="9"/>
      <c r="I524" s="35"/>
      <c r="J524" s="8" t="s">
        <v>529</v>
      </c>
      <c r="K524" s="7"/>
      <c r="L524" s="7" t="s">
        <v>505</v>
      </c>
      <c r="M524" s="7"/>
      <c r="N52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4" s="7" t="str">
        <f>IF(Infra[[#This Row],[railml 2.4 existence]]=TRUE, INDEX(core[Constraints],MATCH(Infra[[#This Row],[Full path]],core[Full path],0)),
IF(Infra[[#This Row],[nor existence]]&lt;&gt;"",INDEX(nor[Constraints],MATCH(Infra[[#This Row],[nor existence]],nor[Full path],0)),""))</f>
        <v>optional</v>
      </c>
      <c r="Q5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4" s="7" t="str">
        <f>IF(ISBLANK(Infra[[#This Row],[Attribute]]),"",
IF(Infra[[#This Row],[railml 2.4 existence]]=TRUE, INDEX(core[Excel type],MATCH(Infra[[#This Row],[Full path]],core[Full path],0)),
IF(Infra[[#This Row],[nor existence]]&lt;&gt;"", INDEX(nor[Excel type],MATCH(Infra[[#This Row],[nor existence]],nor[Full path],0)),"")))</f>
        <v>[enum]</v>
      </c>
      <c r="S524" s="7" t="str">
        <f>IF(AND(NOT(ISBLANK(Infra[[#This Row],[Attribute]])),LEFT(Infra[[#This Row],[Value]],1)="[",OR(Infra[[#This Row],[railml 2.4 existence]]=TRUE,Infra[[#This Row],[nor existence]]=TRUE)),IF(Infra[[#This Row],[Value]]=Infra[[#This Row],[type]],"OK","Wrong type"),"")</f>
        <v/>
      </c>
      <c r="T524" s="7" t="str">
        <f>IF(ISBLANK(Infra[[#This Row],[Attribute]]),"",
IF(Infra[[#This Row],[railml 2.4 existence]]=TRUE, INDEX(core[Restriction],MATCH(Infra[[#This Row],[Full path]],core[Full path],0)),
IF(Infra[[#This Row],[nor existence]]&lt;&gt;"", INDEX(nor[Restriction],MATCH(Infra[[#This Row],[nor existence]],nor[Full path],0)),"")))</f>
        <v>"infill", "signal", "fixed", "other:*"</v>
      </c>
      <c r="U5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5" spans="1:21" x14ac:dyDescent="0.25">
      <c r="A52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5" s="24" t="s">
        <v>476</v>
      </c>
      <c r="E525" s="17" t="s">
        <v>497</v>
      </c>
      <c r="F525" s="7" t="s">
        <v>17</v>
      </c>
      <c r="G525" s="7" t="s">
        <v>530</v>
      </c>
      <c r="H525" s="9"/>
      <c r="I525" s="35"/>
      <c r="J525" s="8" t="s">
        <v>531</v>
      </c>
      <c r="K525" s="7"/>
      <c r="L525" s="7" t="s">
        <v>505</v>
      </c>
      <c r="M525" s="7"/>
      <c r="N52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5" s="7" t="str">
        <f>IF(Infra[[#This Row],[railml 2.4 existence]]=TRUE, INDEX(core[Constraints],MATCH(Infra[[#This Row],[Full path]],core[Full path],0)),
IF(Infra[[#This Row],[nor existence]]&lt;&gt;"",INDEX(nor[Constraints],MATCH(Infra[[#This Row],[nor existence]],nor[Full path],0)),""))</f>
        <v>optional</v>
      </c>
      <c r="Q5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5" s="7" t="str">
        <f>IF(ISBLANK(Infra[[#This Row],[Attribute]]),"",
IF(Infra[[#This Row],[railml 2.4 existence]]=TRUE, INDEX(core[Excel type],MATCH(Infra[[#This Row],[Full path]],core[Full path],0)),
IF(Infra[[#This Row],[nor existence]]&lt;&gt;"", INDEX(nor[Excel type],MATCH(Infra[[#This Row],[nor existence]],nor[Full path],0)),"")))</f>
        <v>[enum]</v>
      </c>
      <c r="S525" s="7" t="str">
        <f>IF(AND(NOT(ISBLANK(Infra[[#This Row],[Attribute]])),LEFT(Infra[[#This Row],[Value]],1)="[",OR(Infra[[#This Row],[railml 2.4 existence]]=TRUE,Infra[[#This Row],[nor existence]]=TRUE)),IF(Infra[[#This Row],[Value]]=Infra[[#This Row],[type]],"OK","Wrong type"),"")</f>
        <v/>
      </c>
      <c r="T525" s="7" t="str">
        <f>IF(ISBLANK(Infra[[#This Row],[Attribute]]),"",
IF(Infra[[#This Row],[railml 2.4 existence]]=TRUE, INDEX(core[Restriction],MATCH(Infra[[#This Row],[Full path]],core[Full path],0)),
IF(Infra[[#This Row],[nor existence]]&lt;&gt;"", INDEX(nor[Restriction],MATCH(Infra[[#This Row],[nor existence]],nor[Full path],0)),"")))</f>
        <v>"infill", "signal", "fixed", "other:*"</v>
      </c>
      <c r="U5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6" spans="1:21" x14ac:dyDescent="0.25">
      <c r="A52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6" s="24" t="s">
        <v>476</v>
      </c>
      <c r="E526" s="17" t="s">
        <v>497</v>
      </c>
      <c r="F526" s="7" t="s">
        <v>17</v>
      </c>
      <c r="G526" s="7" t="s">
        <v>532</v>
      </c>
      <c r="H526" s="9"/>
      <c r="I526" s="35"/>
      <c r="J526" s="8" t="s">
        <v>533</v>
      </c>
      <c r="K526" s="7"/>
      <c r="L526" s="7" t="s">
        <v>505</v>
      </c>
      <c r="M526" s="7"/>
      <c r="N52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6" s="7" t="str">
        <f>IF(Infra[[#This Row],[railml 2.4 existence]]=TRUE, INDEX(core[Constraints],MATCH(Infra[[#This Row],[Full path]],core[Full path],0)),
IF(Infra[[#This Row],[nor existence]]&lt;&gt;"",INDEX(nor[Constraints],MATCH(Infra[[#This Row],[nor existence]],nor[Full path],0)),""))</f>
        <v>optional</v>
      </c>
      <c r="Q5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6" s="7" t="str">
        <f>IF(ISBLANK(Infra[[#This Row],[Attribute]]),"",
IF(Infra[[#This Row],[railml 2.4 existence]]=TRUE, INDEX(core[Excel type],MATCH(Infra[[#This Row],[Full path]],core[Full path],0)),
IF(Infra[[#This Row],[nor existence]]&lt;&gt;"", INDEX(nor[Excel type],MATCH(Infra[[#This Row],[nor existence]],nor[Full path],0)),"")))</f>
        <v>[enum]</v>
      </c>
      <c r="S526" s="7" t="str">
        <f>IF(AND(NOT(ISBLANK(Infra[[#This Row],[Attribute]])),LEFT(Infra[[#This Row],[Value]],1)="[",OR(Infra[[#This Row],[railml 2.4 existence]]=TRUE,Infra[[#This Row],[nor existence]]=TRUE)),IF(Infra[[#This Row],[Value]]=Infra[[#This Row],[type]],"OK","Wrong type"),"")</f>
        <v/>
      </c>
      <c r="T526" s="7" t="str">
        <f>IF(ISBLANK(Infra[[#This Row],[Attribute]]),"",
IF(Infra[[#This Row],[railml 2.4 existence]]=TRUE, INDEX(core[Restriction],MATCH(Infra[[#This Row],[Full path]],core[Full path],0)),
IF(Infra[[#This Row],[nor existence]]&lt;&gt;"", INDEX(nor[Restriction],MATCH(Infra[[#This Row],[nor existence]],nor[Full path],0)),"")))</f>
        <v>"infill", "signal", "fixed", "other:*"</v>
      </c>
      <c r="U5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7" spans="1:21" x14ac:dyDescent="0.25">
      <c r="A52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7" s="24" t="s">
        <v>476</v>
      </c>
      <c r="E527" s="17" t="s">
        <v>497</v>
      </c>
      <c r="F527" s="7" t="s">
        <v>17</v>
      </c>
      <c r="G527" s="7" t="s">
        <v>534</v>
      </c>
      <c r="H527" s="9"/>
      <c r="I527" s="35"/>
      <c r="J527" s="8" t="s">
        <v>535</v>
      </c>
      <c r="K527" s="7"/>
      <c r="L527" s="7" t="s">
        <v>505</v>
      </c>
      <c r="M527" s="7"/>
      <c r="N52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7" s="7" t="str">
        <f>IF(Infra[[#This Row],[railml 2.4 existence]]=TRUE, INDEX(core[Constraints],MATCH(Infra[[#This Row],[Full path]],core[Full path],0)),
IF(Infra[[#This Row],[nor existence]]&lt;&gt;"",INDEX(nor[Constraints],MATCH(Infra[[#This Row],[nor existence]],nor[Full path],0)),""))</f>
        <v>optional</v>
      </c>
      <c r="Q5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7" s="7" t="str">
        <f>IF(ISBLANK(Infra[[#This Row],[Attribute]]),"",
IF(Infra[[#This Row],[railml 2.4 existence]]=TRUE, INDEX(core[Excel type],MATCH(Infra[[#This Row],[Full path]],core[Full path],0)),
IF(Infra[[#This Row],[nor existence]]&lt;&gt;"", INDEX(nor[Excel type],MATCH(Infra[[#This Row],[nor existence]],nor[Full path],0)),"")))</f>
        <v>[enum]</v>
      </c>
      <c r="S527" s="7" t="str">
        <f>IF(AND(NOT(ISBLANK(Infra[[#This Row],[Attribute]])),LEFT(Infra[[#This Row],[Value]],1)="[",OR(Infra[[#This Row],[railml 2.4 existence]]=TRUE,Infra[[#This Row],[nor existence]]=TRUE)),IF(Infra[[#This Row],[Value]]=Infra[[#This Row],[type]],"OK","Wrong type"),"")</f>
        <v/>
      </c>
      <c r="T527" s="7" t="str">
        <f>IF(ISBLANK(Infra[[#This Row],[Attribute]]),"",
IF(Infra[[#This Row],[railml 2.4 existence]]=TRUE, INDEX(core[Restriction],MATCH(Infra[[#This Row],[Full path]],core[Full path],0)),
IF(Infra[[#This Row],[nor existence]]&lt;&gt;"", INDEX(nor[Restriction],MATCH(Infra[[#This Row],[nor existence]],nor[Full path],0)),"")))</f>
        <v>"infill", "signal", "fixed", "other:*"</v>
      </c>
      <c r="U5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8" spans="1:21" s="3" customFormat="1" x14ac:dyDescent="0.25">
      <c r="A52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8" s="24" t="s">
        <v>476</v>
      </c>
      <c r="E528" s="17" t="s">
        <v>497</v>
      </c>
      <c r="F528" s="7" t="s">
        <v>17</v>
      </c>
      <c r="G528" s="7" t="s">
        <v>536</v>
      </c>
      <c r="H528" s="9"/>
      <c r="I528" s="35"/>
      <c r="J528" s="8" t="s">
        <v>537</v>
      </c>
      <c r="K528" s="7"/>
      <c r="L528" s="7" t="s">
        <v>505</v>
      </c>
      <c r="M528" s="7"/>
      <c r="N52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8" s="7" t="str">
        <f>IF(Infra[[#This Row],[railml 2.4 existence]]=TRUE, INDEX(core[Constraints],MATCH(Infra[[#This Row],[Full path]],core[Full path],0)),
IF(Infra[[#This Row],[nor existence]]&lt;&gt;"",INDEX(nor[Constraints],MATCH(Infra[[#This Row],[nor existence]],nor[Full path],0)),""))</f>
        <v>optional</v>
      </c>
      <c r="Q5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8" s="7" t="str">
        <f>IF(ISBLANK(Infra[[#This Row],[Attribute]]),"",
IF(Infra[[#This Row],[railml 2.4 existence]]=TRUE, INDEX(core[Excel type],MATCH(Infra[[#This Row],[Full path]],core[Full path],0)),
IF(Infra[[#This Row],[nor existence]]&lt;&gt;"", INDEX(nor[Excel type],MATCH(Infra[[#This Row],[nor existence]],nor[Full path],0)),"")))</f>
        <v>[enum]</v>
      </c>
      <c r="S528" s="7" t="str">
        <f>IF(AND(NOT(ISBLANK(Infra[[#This Row],[Attribute]])),LEFT(Infra[[#This Row],[Value]],1)="[",OR(Infra[[#This Row],[railml 2.4 existence]]=TRUE,Infra[[#This Row],[nor existence]]=TRUE)),IF(Infra[[#This Row],[Value]]=Infra[[#This Row],[type]],"OK","Wrong type"),"")</f>
        <v/>
      </c>
      <c r="T528" s="7" t="str">
        <f>IF(ISBLANK(Infra[[#This Row],[Attribute]]),"",
IF(Infra[[#This Row],[railml 2.4 existence]]=TRUE, INDEX(core[Restriction],MATCH(Infra[[#This Row],[Full path]],core[Full path],0)),
IF(Infra[[#This Row],[nor existence]]&lt;&gt;"", INDEX(nor[Restriction],MATCH(Infra[[#This Row],[nor existence]],nor[Full path],0)),"")))</f>
        <v>"infill", "signal", "fixed", "other:*"</v>
      </c>
      <c r="U5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29" spans="1:21" s="3" customFormat="1" x14ac:dyDescent="0.25">
      <c r="A52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29" s="24" t="s">
        <v>476</v>
      </c>
      <c r="E529" s="17" t="s">
        <v>497</v>
      </c>
      <c r="F529" s="7" t="s">
        <v>17</v>
      </c>
      <c r="G529" s="7" t="s">
        <v>538</v>
      </c>
      <c r="H529" s="9"/>
      <c r="I529" s="35"/>
      <c r="J529" s="8" t="s">
        <v>539</v>
      </c>
      <c r="K529" s="7"/>
      <c r="L529" s="7" t="s">
        <v>505</v>
      </c>
      <c r="M529" s="7"/>
      <c r="N52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29" s="7" t="str">
        <f>IF(Infra[[#This Row],[railml 2.4 existence]]=TRUE, INDEX(core[Constraints],MATCH(Infra[[#This Row],[Full path]],core[Full path],0)),
IF(Infra[[#This Row],[nor existence]]&lt;&gt;"",INDEX(nor[Constraints],MATCH(Infra[[#This Row],[nor existence]],nor[Full path],0)),""))</f>
        <v>optional</v>
      </c>
      <c r="Q5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29" s="7" t="str">
        <f>IF(ISBLANK(Infra[[#This Row],[Attribute]]),"",
IF(Infra[[#This Row],[railml 2.4 existence]]=TRUE, INDEX(core[Excel type],MATCH(Infra[[#This Row],[Full path]],core[Full path],0)),
IF(Infra[[#This Row],[nor existence]]&lt;&gt;"", INDEX(nor[Excel type],MATCH(Infra[[#This Row],[nor existence]],nor[Full path],0)),"")))</f>
        <v>[enum]</v>
      </c>
      <c r="S529" s="7" t="str">
        <f>IF(AND(NOT(ISBLANK(Infra[[#This Row],[Attribute]])),LEFT(Infra[[#This Row],[Value]],1)="[",OR(Infra[[#This Row],[railml 2.4 existence]]=TRUE,Infra[[#This Row],[nor existence]]=TRUE)),IF(Infra[[#This Row],[Value]]=Infra[[#This Row],[type]],"OK","Wrong type"),"")</f>
        <v/>
      </c>
      <c r="T529" s="7" t="str">
        <f>IF(ISBLANK(Infra[[#This Row],[Attribute]]),"",
IF(Infra[[#This Row],[railml 2.4 existence]]=TRUE, INDEX(core[Restriction],MATCH(Infra[[#This Row],[Full path]],core[Full path],0)),
IF(Infra[[#This Row],[nor existence]]&lt;&gt;"", INDEX(nor[Restriction],MATCH(Infra[[#This Row],[nor existence]],nor[Full path],0)),"")))</f>
        <v>"infill", "signal", "fixed", "other:*"</v>
      </c>
      <c r="U5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0" spans="1:21" s="3" customFormat="1" x14ac:dyDescent="0.25">
      <c r="A53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0" s="24" t="s">
        <v>476</v>
      </c>
      <c r="E530" s="17" t="s">
        <v>497</v>
      </c>
      <c r="F530" s="7" t="s">
        <v>17</v>
      </c>
      <c r="G530" s="7" t="s">
        <v>540</v>
      </c>
      <c r="H530" s="9"/>
      <c r="I530" s="35"/>
      <c r="J530" s="8" t="s">
        <v>541</v>
      </c>
      <c r="K530" s="7"/>
      <c r="L530" s="7" t="s">
        <v>505</v>
      </c>
      <c r="M530" s="7"/>
      <c r="N53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0" s="7" t="str">
        <f>IF(Infra[[#This Row],[railml 2.4 existence]]=TRUE, INDEX(core[Constraints],MATCH(Infra[[#This Row],[Full path]],core[Full path],0)),
IF(Infra[[#This Row],[nor existence]]&lt;&gt;"",INDEX(nor[Constraints],MATCH(Infra[[#This Row],[nor existence]],nor[Full path],0)),""))</f>
        <v>optional</v>
      </c>
      <c r="Q5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0" s="7" t="str">
        <f>IF(ISBLANK(Infra[[#This Row],[Attribute]]),"",
IF(Infra[[#This Row],[railml 2.4 existence]]=TRUE, INDEX(core[Excel type],MATCH(Infra[[#This Row],[Full path]],core[Full path],0)),
IF(Infra[[#This Row],[nor existence]]&lt;&gt;"", INDEX(nor[Excel type],MATCH(Infra[[#This Row],[nor existence]],nor[Full path],0)),"")))</f>
        <v>[enum]</v>
      </c>
      <c r="S530" s="7" t="str">
        <f>IF(AND(NOT(ISBLANK(Infra[[#This Row],[Attribute]])),LEFT(Infra[[#This Row],[Value]],1)="[",OR(Infra[[#This Row],[railml 2.4 existence]]=TRUE,Infra[[#This Row],[nor existence]]=TRUE)),IF(Infra[[#This Row],[Value]]=Infra[[#This Row],[type]],"OK","Wrong type"),"")</f>
        <v/>
      </c>
      <c r="T530" s="7" t="str">
        <f>IF(ISBLANK(Infra[[#This Row],[Attribute]]),"",
IF(Infra[[#This Row],[railml 2.4 existence]]=TRUE, INDEX(core[Restriction],MATCH(Infra[[#This Row],[Full path]],core[Full path],0)),
IF(Infra[[#This Row],[nor existence]]&lt;&gt;"", INDEX(nor[Restriction],MATCH(Infra[[#This Row],[nor existence]],nor[Full path],0)),"")))</f>
        <v>"infill", "signal", "fixed", "other:*"</v>
      </c>
      <c r="U5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1" spans="1:21" s="3" customFormat="1" x14ac:dyDescent="0.25">
      <c r="A53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1" s="24" t="s">
        <v>476</v>
      </c>
      <c r="E531" s="17" t="s">
        <v>497</v>
      </c>
      <c r="F531" s="7" t="s">
        <v>17</v>
      </c>
      <c r="G531" s="7" t="s">
        <v>542</v>
      </c>
      <c r="H531" s="9"/>
      <c r="I531" s="35"/>
      <c r="J531" s="8" t="s">
        <v>543</v>
      </c>
      <c r="K531" s="7"/>
      <c r="L531" s="7"/>
      <c r="M531" s="7"/>
      <c r="N53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1" s="7" t="str">
        <f>IF(Infra[[#This Row],[railml 2.4 existence]]=TRUE, INDEX(core[Constraints],MATCH(Infra[[#This Row],[Full path]],core[Full path],0)),
IF(Infra[[#This Row],[nor existence]]&lt;&gt;"",INDEX(nor[Constraints],MATCH(Infra[[#This Row],[nor existence]],nor[Full path],0)),""))</f>
        <v>optional</v>
      </c>
      <c r="Q5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1" s="7" t="str">
        <f>IF(ISBLANK(Infra[[#This Row],[Attribute]]),"",
IF(Infra[[#This Row],[railml 2.4 existence]]=TRUE, INDEX(core[Excel type],MATCH(Infra[[#This Row],[Full path]],core[Full path],0)),
IF(Infra[[#This Row],[nor existence]]&lt;&gt;"", INDEX(nor[Excel type],MATCH(Infra[[#This Row],[nor existence]],nor[Full path],0)),"")))</f>
        <v>[enum]</v>
      </c>
      <c r="S531" s="7" t="str">
        <f>IF(AND(NOT(ISBLANK(Infra[[#This Row],[Attribute]])),LEFT(Infra[[#This Row],[Value]],1)="[",OR(Infra[[#This Row],[railml 2.4 existence]]=TRUE,Infra[[#This Row],[nor existence]]=TRUE)),IF(Infra[[#This Row],[Value]]=Infra[[#This Row],[type]],"OK","Wrong type"),"")</f>
        <v/>
      </c>
      <c r="T531" s="7" t="str">
        <f>IF(ISBLANK(Infra[[#This Row],[Attribute]]),"",
IF(Infra[[#This Row],[railml 2.4 existence]]=TRUE, INDEX(core[Restriction],MATCH(Infra[[#This Row],[Full path]],core[Full path],0)),
IF(Infra[[#This Row],[nor existence]]&lt;&gt;"", INDEX(nor[Restriction],MATCH(Infra[[#This Row],[nor existence]],nor[Full path],0)),"")))</f>
        <v>"infill", "signal", "fixed", "other:*"</v>
      </c>
      <c r="U5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2" spans="1:21" ht="30" x14ac:dyDescent="0.25">
      <c r="A53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2" s="24" t="s">
        <v>476</v>
      </c>
      <c r="E532" s="17" t="s">
        <v>497</v>
      </c>
      <c r="F532" s="7" t="s">
        <v>17</v>
      </c>
      <c r="G532" s="68" t="s">
        <v>3764</v>
      </c>
      <c r="H532" s="9"/>
      <c r="I532" s="35"/>
      <c r="J532" s="8" t="s">
        <v>544</v>
      </c>
      <c r="K532" s="38" t="s">
        <v>3758</v>
      </c>
      <c r="L532" s="7"/>
      <c r="M532" s="7"/>
      <c r="N53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2" s="7" t="str">
        <f>IF(Infra[[#This Row],[railml 2.4 existence]]=TRUE, INDEX(core[Constraints],MATCH(Infra[[#This Row],[Full path]],core[Full path],0)),
IF(Infra[[#This Row],[nor existence]]&lt;&gt;"",INDEX(nor[Constraints],MATCH(Infra[[#This Row],[nor existence]],nor[Full path],0)),""))</f>
        <v>optional</v>
      </c>
      <c r="Q5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2" s="7" t="str">
        <f>IF(ISBLANK(Infra[[#This Row],[Attribute]]),"",
IF(Infra[[#This Row],[railml 2.4 existence]]=TRUE, INDEX(core[Excel type],MATCH(Infra[[#This Row],[Full path]],core[Full path],0)),
IF(Infra[[#This Row],[nor existence]]&lt;&gt;"", INDEX(nor[Excel type],MATCH(Infra[[#This Row],[nor existence]],nor[Full path],0)),"")))</f>
        <v>[enum]</v>
      </c>
      <c r="S532" s="7" t="str">
        <f>IF(AND(NOT(ISBLANK(Infra[[#This Row],[Attribute]])),LEFT(Infra[[#This Row],[Value]],1)="[",OR(Infra[[#This Row],[railml 2.4 existence]]=TRUE,Infra[[#This Row],[nor existence]]=TRUE)),IF(Infra[[#This Row],[Value]]=Infra[[#This Row],[type]],"OK","Wrong type"),"")</f>
        <v/>
      </c>
      <c r="T532" s="7" t="str">
        <f>IF(ISBLANK(Infra[[#This Row],[Attribute]]),"",
IF(Infra[[#This Row],[railml 2.4 existence]]=TRUE, INDEX(core[Restriction],MATCH(Infra[[#This Row],[Full path]],core[Full path],0)),
IF(Infra[[#This Row],[nor existence]]&lt;&gt;"", INDEX(nor[Restriction],MATCH(Infra[[#This Row],[nor existence]],nor[Full path],0)),"")))</f>
        <v>"infill", "signal", "fixed", "other:*"</v>
      </c>
      <c r="U5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3" spans="1:21" ht="30" x14ac:dyDescent="0.25">
      <c r="A53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3" s="24" t="s">
        <v>476</v>
      </c>
      <c r="E533" s="17" t="s">
        <v>497</v>
      </c>
      <c r="F533" s="7" t="s">
        <v>17</v>
      </c>
      <c r="G533" s="68" t="s">
        <v>3765</v>
      </c>
      <c r="H533" s="9"/>
      <c r="I533" s="35"/>
      <c r="J533" s="8" t="s">
        <v>545</v>
      </c>
      <c r="K533" s="38" t="s">
        <v>3759</v>
      </c>
      <c r="L533" s="7"/>
      <c r="M533" s="7"/>
      <c r="N53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3" s="7" t="str">
        <f>IF(Infra[[#This Row],[railml 2.4 existence]]=TRUE, INDEX(core[Constraints],MATCH(Infra[[#This Row],[Full path]],core[Full path],0)),
IF(Infra[[#This Row],[nor existence]]&lt;&gt;"",INDEX(nor[Constraints],MATCH(Infra[[#This Row],[nor existence]],nor[Full path],0)),""))</f>
        <v>optional</v>
      </c>
      <c r="Q5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3" s="7" t="str">
        <f>IF(ISBLANK(Infra[[#This Row],[Attribute]]),"",
IF(Infra[[#This Row],[railml 2.4 existence]]=TRUE, INDEX(core[Excel type],MATCH(Infra[[#This Row],[Full path]],core[Full path],0)),
IF(Infra[[#This Row],[nor existence]]&lt;&gt;"", INDEX(nor[Excel type],MATCH(Infra[[#This Row],[nor existence]],nor[Full path],0)),"")))</f>
        <v>[enum]</v>
      </c>
      <c r="S533" s="7" t="str">
        <f>IF(AND(NOT(ISBLANK(Infra[[#This Row],[Attribute]])),LEFT(Infra[[#This Row],[Value]],1)="[",OR(Infra[[#This Row],[railml 2.4 existence]]=TRUE,Infra[[#This Row],[nor existence]]=TRUE)),IF(Infra[[#This Row],[Value]]=Infra[[#This Row],[type]],"OK","Wrong type"),"")</f>
        <v/>
      </c>
      <c r="T533" s="7" t="str">
        <f>IF(ISBLANK(Infra[[#This Row],[Attribute]]),"",
IF(Infra[[#This Row],[railml 2.4 existence]]=TRUE, INDEX(core[Restriction],MATCH(Infra[[#This Row],[Full path]],core[Full path],0)),
IF(Infra[[#This Row],[nor existence]]&lt;&gt;"", INDEX(nor[Restriction],MATCH(Infra[[#This Row],[nor existence]],nor[Full path],0)),"")))</f>
        <v>"infill", "signal", "fixed", "other:*"</v>
      </c>
      <c r="U5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4" spans="1:21" ht="30" x14ac:dyDescent="0.25">
      <c r="A53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4" s="24" t="s">
        <v>476</v>
      </c>
      <c r="E534" s="17" t="s">
        <v>497</v>
      </c>
      <c r="F534" s="7" t="s">
        <v>17</v>
      </c>
      <c r="G534" s="68" t="s">
        <v>3766</v>
      </c>
      <c r="H534" s="9"/>
      <c r="I534" s="35"/>
      <c r="J534" s="8" t="s">
        <v>546</v>
      </c>
      <c r="K534" s="38" t="s">
        <v>3760</v>
      </c>
      <c r="L534" s="7"/>
      <c r="M534" s="7"/>
      <c r="N53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4" s="7" t="str">
        <f>IF(Infra[[#This Row],[railml 2.4 existence]]=TRUE, INDEX(core[Constraints],MATCH(Infra[[#This Row],[Full path]],core[Full path],0)),
IF(Infra[[#This Row],[nor existence]]&lt;&gt;"",INDEX(nor[Constraints],MATCH(Infra[[#This Row],[nor existence]],nor[Full path],0)),""))</f>
        <v>optional</v>
      </c>
      <c r="Q5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4" s="7" t="str">
        <f>IF(ISBLANK(Infra[[#This Row],[Attribute]]),"",
IF(Infra[[#This Row],[railml 2.4 existence]]=TRUE, INDEX(core[Excel type],MATCH(Infra[[#This Row],[Full path]],core[Full path],0)),
IF(Infra[[#This Row],[nor existence]]&lt;&gt;"", INDEX(nor[Excel type],MATCH(Infra[[#This Row],[nor existence]],nor[Full path],0)),"")))</f>
        <v>[enum]</v>
      </c>
      <c r="S534" s="7" t="str">
        <f>IF(AND(NOT(ISBLANK(Infra[[#This Row],[Attribute]])),LEFT(Infra[[#This Row],[Value]],1)="[",OR(Infra[[#This Row],[railml 2.4 existence]]=TRUE,Infra[[#This Row],[nor existence]]=TRUE)),IF(Infra[[#This Row],[Value]]=Infra[[#This Row],[type]],"OK","Wrong type"),"")</f>
        <v/>
      </c>
      <c r="T534" s="7" t="str">
        <f>IF(ISBLANK(Infra[[#This Row],[Attribute]]),"",
IF(Infra[[#This Row],[railml 2.4 existence]]=TRUE, INDEX(core[Restriction],MATCH(Infra[[#This Row],[Full path]],core[Full path],0)),
IF(Infra[[#This Row],[nor existence]]&lt;&gt;"", INDEX(nor[Restriction],MATCH(Infra[[#This Row],[nor existence]],nor[Full path],0)),"")))</f>
        <v>"infill", "signal", "fixed", "other:*"</v>
      </c>
      <c r="U5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5" spans="1:21" ht="30" x14ac:dyDescent="0.25">
      <c r="A53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5" s="24" t="s">
        <v>476</v>
      </c>
      <c r="E535" s="17" t="s">
        <v>497</v>
      </c>
      <c r="F535" s="7" t="s">
        <v>17</v>
      </c>
      <c r="G535" s="68" t="s">
        <v>3767</v>
      </c>
      <c r="H535" s="9"/>
      <c r="I535" s="35"/>
      <c r="J535" s="8" t="s">
        <v>547</v>
      </c>
      <c r="K535" s="38" t="s">
        <v>3761</v>
      </c>
      <c r="L535" s="7"/>
      <c r="M535" s="7"/>
      <c r="N53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5" s="7" t="str">
        <f>IF(Infra[[#This Row],[railml 2.4 existence]]=TRUE, INDEX(core[Constraints],MATCH(Infra[[#This Row],[Full path]],core[Full path],0)),
IF(Infra[[#This Row],[nor existence]]&lt;&gt;"",INDEX(nor[Constraints],MATCH(Infra[[#This Row],[nor existence]],nor[Full path],0)),""))</f>
        <v>optional</v>
      </c>
      <c r="Q5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5" s="7" t="str">
        <f>IF(ISBLANK(Infra[[#This Row],[Attribute]]),"",
IF(Infra[[#This Row],[railml 2.4 existence]]=TRUE, INDEX(core[Excel type],MATCH(Infra[[#This Row],[Full path]],core[Full path],0)),
IF(Infra[[#This Row],[nor existence]]&lt;&gt;"", INDEX(nor[Excel type],MATCH(Infra[[#This Row],[nor existence]],nor[Full path],0)),"")))</f>
        <v>[enum]</v>
      </c>
      <c r="S535" s="7" t="str">
        <f>IF(AND(NOT(ISBLANK(Infra[[#This Row],[Attribute]])),LEFT(Infra[[#This Row],[Value]],1)="[",OR(Infra[[#This Row],[railml 2.4 existence]]=TRUE,Infra[[#This Row],[nor existence]]=TRUE)),IF(Infra[[#This Row],[Value]]=Infra[[#This Row],[type]],"OK","Wrong type"),"")</f>
        <v/>
      </c>
      <c r="T535" s="7" t="str">
        <f>IF(ISBLANK(Infra[[#This Row],[Attribute]]),"",
IF(Infra[[#This Row],[railml 2.4 existence]]=TRUE, INDEX(core[Restriction],MATCH(Infra[[#This Row],[Full path]],core[Full path],0)),
IF(Infra[[#This Row],[nor existence]]&lt;&gt;"", INDEX(nor[Restriction],MATCH(Infra[[#This Row],[nor existence]],nor[Full path],0)),"")))</f>
        <v>"infill", "signal", "fixed", "other:*"</v>
      </c>
      <c r="U5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6" spans="1:21" ht="30" x14ac:dyDescent="0.25">
      <c r="A53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6" s="24" t="s">
        <v>476</v>
      </c>
      <c r="E536" s="17" t="s">
        <v>497</v>
      </c>
      <c r="F536" s="7" t="s">
        <v>17</v>
      </c>
      <c r="G536" s="68" t="s">
        <v>3768</v>
      </c>
      <c r="H536" s="9"/>
      <c r="I536" s="35"/>
      <c r="J536" s="8" t="s">
        <v>548</v>
      </c>
      <c r="K536" s="38" t="s">
        <v>3762</v>
      </c>
      <c r="L536" s="7"/>
      <c r="M536" s="7"/>
      <c r="N5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6" s="7" t="str">
        <f>IF(Infra[[#This Row],[railml 2.4 existence]]=TRUE, INDEX(core[Constraints],MATCH(Infra[[#This Row],[Full path]],core[Full path],0)),
IF(Infra[[#This Row],[nor existence]]&lt;&gt;"",INDEX(nor[Constraints],MATCH(Infra[[#This Row],[nor existence]],nor[Full path],0)),""))</f>
        <v>optional</v>
      </c>
      <c r="Q5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6" s="7" t="str">
        <f>IF(ISBLANK(Infra[[#This Row],[Attribute]]),"",
IF(Infra[[#This Row],[railml 2.4 existence]]=TRUE, INDEX(core[Excel type],MATCH(Infra[[#This Row],[Full path]],core[Full path],0)),
IF(Infra[[#This Row],[nor existence]]&lt;&gt;"", INDEX(nor[Excel type],MATCH(Infra[[#This Row],[nor existence]],nor[Full path],0)),"")))</f>
        <v>[enum]</v>
      </c>
      <c r="S536" s="7" t="str">
        <f>IF(AND(NOT(ISBLANK(Infra[[#This Row],[Attribute]])),LEFT(Infra[[#This Row],[Value]],1)="[",OR(Infra[[#This Row],[railml 2.4 existence]]=TRUE,Infra[[#This Row],[nor existence]]=TRUE)),IF(Infra[[#This Row],[Value]]=Infra[[#This Row],[type]],"OK","Wrong type"),"")</f>
        <v/>
      </c>
      <c r="T536" s="7" t="str">
        <f>IF(ISBLANK(Infra[[#This Row],[Attribute]]),"",
IF(Infra[[#This Row],[railml 2.4 existence]]=TRUE, INDEX(core[Restriction],MATCH(Infra[[#This Row],[Full path]],core[Full path],0)),
IF(Infra[[#This Row],[nor existence]]&lt;&gt;"", INDEX(nor[Restriction],MATCH(Infra[[#This Row],[nor existence]],nor[Full path],0)),"")))</f>
        <v>"infill", "signal", "fixed", "other:*"</v>
      </c>
      <c r="U5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7" spans="1:21" ht="30" x14ac:dyDescent="0.25">
      <c r="A53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infrastructure/tracks/track/ocsElements/balises/baliseGroup/@type</v>
      </c>
      <c r="B5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7" s="24" t="s">
        <v>476</v>
      </c>
      <c r="E537" s="17" t="s">
        <v>497</v>
      </c>
      <c r="F537" s="7" t="s">
        <v>17</v>
      </c>
      <c r="G537" s="68" t="s">
        <v>3769</v>
      </c>
      <c r="H537" s="9"/>
      <c r="I537" s="35"/>
      <c r="J537" s="8" t="s">
        <v>549</v>
      </c>
      <c r="K537" s="38" t="s">
        <v>3763</v>
      </c>
      <c r="L537" s="7"/>
      <c r="M537" s="7"/>
      <c r="N53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7" s="7" t="str">
        <f>IF(Infra[[#This Row],[railml 2.4 existence]]=TRUE, INDEX(core[Constraints],MATCH(Infra[[#This Row],[Full path]],core[Full path],0)),
IF(Infra[[#This Row],[nor existence]]&lt;&gt;"",INDEX(nor[Constraints],MATCH(Infra[[#This Row],[nor existence]],nor[Full path],0)),""))</f>
        <v>optional</v>
      </c>
      <c r="Q5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37" s="7" t="str">
        <f>IF(ISBLANK(Infra[[#This Row],[Attribute]]),"",
IF(Infra[[#This Row],[railml 2.4 existence]]=TRUE, INDEX(core[Excel type],MATCH(Infra[[#This Row],[Full path]],core[Full path],0)),
IF(Infra[[#This Row],[nor existence]]&lt;&gt;"", INDEX(nor[Excel type],MATCH(Infra[[#This Row],[nor existence]],nor[Full path],0)),"")))</f>
        <v>[enum]</v>
      </c>
      <c r="S537" s="7" t="str">
        <f>IF(AND(NOT(ISBLANK(Infra[[#This Row],[Attribute]])),LEFT(Infra[[#This Row],[Value]],1)="[",OR(Infra[[#This Row],[railml 2.4 existence]]=TRUE,Infra[[#This Row],[nor existence]]=TRUE)),IF(Infra[[#This Row],[Value]]=Infra[[#This Row],[type]],"OK","Wrong type"),"")</f>
        <v/>
      </c>
      <c r="T537" s="7" t="str">
        <f>IF(ISBLANK(Infra[[#This Row],[Attribute]]),"",
IF(Infra[[#This Row],[railml 2.4 existence]]=TRUE, INDEX(core[Restriction],MATCH(Infra[[#This Row],[Full path]],core[Full path],0)),
IF(Infra[[#This Row],[nor existence]]&lt;&gt;"", INDEX(nor[Restriction],MATCH(Infra[[#This Row],[nor existence]],nor[Full path],0)),"")))</f>
        <v>"infill", "signal", "fixed", "other:*"</v>
      </c>
      <c r="U5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38" spans="1:21" ht="45" x14ac:dyDescent="0.25">
      <c r="A53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v>
      </c>
      <c r="B5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8" s="24" t="s">
        <v>550</v>
      </c>
      <c r="E538" s="17" t="s">
        <v>65</v>
      </c>
      <c r="F538" s="7"/>
      <c r="G538" s="9"/>
      <c r="H538" s="13" t="s">
        <v>66</v>
      </c>
      <c r="I538" s="35"/>
      <c r="J538" s="58" t="s">
        <v>67</v>
      </c>
      <c r="K538" s="7"/>
      <c r="L538" s="29"/>
      <c r="M538" s="29"/>
      <c r="N53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8" s="7" t="str">
        <f>IF(Infra[[#This Row],[railml 2.4 existence]]=TRUE, INDEX(core[Constraints],MATCH(Infra[[#This Row],[Full path]],core[Full path],0)),
IF(Infra[[#This Row],[nor existence]]&lt;&gt;"",INDEX(nor[Constraints],MATCH(Infra[[#This Row],[nor existence]],nor[Full path],0)),""))</f>
        <v>optional</v>
      </c>
      <c r="Q5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38" s="7" t="str">
        <f>IF(ISBLANK(Infra[[#This Row],[Attribute]]),"",
IF(Infra[[#This Row],[railml 2.4 existence]]=TRUE, INDEX(core[Excel type],MATCH(Infra[[#This Row],[Full path]],core[Full path],0)),
IF(Infra[[#This Row],[nor existence]]&lt;&gt;"", INDEX(nor[Excel type],MATCH(Infra[[#This Row],[nor existence]],nor[Full path],0)),"")))</f>
        <v/>
      </c>
      <c r="S538" s="7" t="str">
        <f>IF(AND(NOT(ISBLANK(Infra[[#This Row],[Attribute]])),LEFT(Infra[[#This Row],[Value]],1)="[",OR(Infra[[#This Row],[railml 2.4 existence]]=TRUE,Infra[[#This Row],[nor existence]]=TRUE)),IF(Infra[[#This Row],[Value]]=Infra[[#This Row],[type]],"OK","Wrong type"),"")</f>
        <v/>
      </c>
      <c r="T538" s="7" t="str">
        <f>IF(ISBLANK(Infra[[#This Row],[Attribute]]),"",
IF(Infra[[#This Row],[railml 2.4 existence]]=TRUE, INDEX(core[Restriction],MATCH(Infra[[#This Row],[Full path]],core[Full path],0)),
IF(Infra[[#This Row],[nor existence]]&lt;&gt;"", INDEX(nor[Restriction],MATCH(Infra[[#This Row],[nor existence]],nor[Full path],0)),"")))</f>
        <v/>
      </c>
      <c r="U5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39" spans="1:21" s="3" customFormat="1" x14ac:dyDescent="0.25">
      <c r="A53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v>
      </c>
      <c r="B5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39" s="24" t="s">
        <v>551</v>
      </c>
      <c r="E539" s="17" t="s">
        <v>123</v>
      </c>
      <c r="F539" s="7"/>
      <c r="G539" s="9"/>
      <c r="H539" s="9" t="s">
        <v>23</v>
      </c>
      <c r="I539" s="35"/>
      <c r="J539" s="8" t="s">
        <v>74</v>
      </c>
      <c r="K539" s="7"/>
      <c r="L539" s="29"/>
      <c r="M539" s="29"/>
      <c r="N53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39" s="7" t="str">
        <f>IF(Infra[[#This Row],[railml 2.4 existence]]=TRUE, INDEX(core[Constraints],MATCH(Infra[[#This Row],[Full path]],core[Full path],0)),
IF(Infra[[#This Row],[nor existence]]&lt;&gt;"",INDEX(nor[Constraints],MATCH(Infra[[#This Row],[nor existence]],nor[Full path],0)),""))</f>
        <v>mandatory</v>
      </c>
      <c r="Q5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39" s="7" t="str">
        <f>IF(ISBLANK(Infra[[#This Row],[Attribute]]),"",
IF(Infra[[#This Row],[railml 2.4 existence]]=TRUE, INDEX(core[Excel type],MATCH(Infra[[#This Row],[Full path]],core[Full path],0)),
IF(Infra[[#This Row],[nor existence]]&lt;&gt;"", INDEX(nor[Excel type],MATCH(Infra[[#This Row],[nor existence]],nor[Full path],0)),"")))</f>
        <v/>
      </c>
      <c r="S539" s="7" t="str">
        <f>IF(AND(NOT(ISBLANK(Infra[[#This Row],[Attribute]])),LEFT(Infra[[#This Row],[Value]],1)="[",OR(Infra[[#This Row],[railml 2.4 existence]]=TRUE,Infra[[#This Row],[nor existence]]=TRUE)),IF(Infra[[#This Row],[Value]]=Infra[[#This Row],[type]],"OK","Wrong type"),"")</f>
        <v/>
      </c>
      <c r="T539" s="7" t="str">
        <f>IF(ISBLANK(Infra[[#This Row],[Attribute]]),"",
IF(Infra[[#This Row],[railml 2.4 existence]]=TRUE, INDEX(core[Restriction],MATCH(Infra[[#This Row],[Full path]],core[Full path],0)),
IF(Infra[[#This Row],[nor existence]]&lt;&gt;"", INDEX(nor[Restriction],MATCH(Infra[[#This Row],[nor existence]],nor[Full path],0)),"")))</f>
        <v/>
      </c>
      <c r="U5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0" spans="1:21" s="3" customFormat="1" ht="45" x14ac:dyDescent="0.25">
      <c r="A54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infrastructure/tracks/track/ocsElements/balises/balise/states/state/@disabled</v>
      </c>
      <c r="B5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0" s="23" t="s">
        <v>551</v>
      </c>
      <c r="E540" s="49" t="s">
        <v>123</v>
      </c>
      <c r="F540" s="7" t="s">
        <v>124</v>
      </c>
      <c r="G540" s="9" t="s">
        <v>125</v>
      </c>
      <c r="H540" s="9" t="s">
        <v>23</v>
      </c>
      <c r="I540" s="32"/>
      <c r="J540" s="8" t="s">
        <v>126</v>
      </c>
      <c r="K540" s="29"/>
      <c r="L540" s="29"/>
      <c r="M540" s="57"/>
      <c r="N54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40" s="7" t="str">
        <f>IF(Infra[[#This Row],[railml 2.4 existence]]=TRUE, INDEX(core[Constraints],MATCH(Infra[[#This Row],[Full path]],core[Full path],0)),
IF(Infra[[#This Row],[nor existence]]&lt;&gt;"",INDEX(nor[Constraints],MATCH(Infra[[#This Row],[nor existence]],nor[Full path],0)),""))</f>
        <v>mandatory</v>
      </c>
      <c r="Q5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0" s="7" t="str">
        <f>IF(ISBLANK(Infra[[#This Row],[Attribute]]),"",
IF(Infra[[#This Row],[railml 2.4 existence]]=TRUE, INDEX(core[Excel type],MATCH(Infra[[#This Row],[Full path]],core[Full path],0)),
IF(Infra[[#This Row],[nor existence]]&lt;&gt;"", INDEX(nor[Excel type],MATCH(Infra[[#This Row],[nor existence]],nor[Full path],0)),"")))</f>
        <v>[boolean]</v>
      </c>
      <c r="S540" s="9" t="str">
        <f>IF(AND(NOT(ISBLANK(Infra[[#This Row],[Attribute]])),LEFT(Infra[[#This Row],[Value]],1)="[",OR(Infra[[#This Row],[railml 2.4 existence]]=TRUE,Infra[[#This Row],[nor existence]]=TRUE)),IF(Infra[[#This Row],[Value]]=Infra[[#This Row],[type]],"OK","Wrong type"),"")</f>
        <v>OK</v>
      </c>
      <c r="T540" s="7" t="str">
        <f>IF(ISBLANK(Infra[[#This Row],[Attribute]]),"",
IF(Infra[[#This Row],[railml 2.4 existence]]=TRUE, INDEX(core[Restriction],MATCH(Infra[[#This Row],[Full path]],core[Full path],0)),
IF(Infra[[#This Row],[nor existence]]&lt;&gt;"", INDEX(nor[Restriction],MATCH(Infra[[#This Row],[nor existence]],nor[Full path],0)),"")))</f>
        <v/>
      </c>
      <c r="U5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1" spans="1:21" s="3" customFormat="1" ht="30" x14ac:dyDescent="0.25">
      <c r="A54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infrastructure/tracks/track/ocsElements/balises/balise/states/state/@nor:change</v>
      </c>
      <c r="B5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1" s="23" t="s">
        <v>551</v>
      </c>
      <c r="E541" s="49" t="s">
        <v>123</v>
      </c>
      <c r="F541" s="7" t="s">
        <v>36</v>
      </c>
      <c r="G541" s="9" t="s">
        <v>37</v>
      </c>
      <c r="H541" s="9" t="s">
        <v>29</v>
      </c>
      <c r="I541" s="32"/>
      <c r="J541" s="1" t="s">
        <v>38</v>
      </c>
      <c r="K541" s="29"/>
      <c r="L541" s="29"/>
      <c r="M541" s="57"/>
      <c r="N54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41" s="7" t="str">
        <f>IF(Infra[[#This Row],[railml 2.4 existence]]=TRUE, INDEX(core[Constraints],MATCH(Infra[[#This Row],[Full path]],core[Full path],0)),
IF(Infra[[#This Row],[nor existence]]&lt;&gt;"",INDEX(nor[Constraints],MATCH(Infra[[#This Row],[nor existence]],nor[Full path],0)),""))</f>
        <v>optional</v>
      </c>
      <c r="Q5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1" s="7" t="str">
        <f>IF(ISBLANK(Infra[[#This Row],[Attribute]]),"",
IF(Infra[[#This Row],[railml 2.4 existence]]=TRUE, INDEX(core[Excel type],MATCH(Infra[[#This Row],[Full path]],core[Full path],0)),
IF(Infra[[#This Row],[nor existence]]&lt;&gt;"", INDEX(nor[Excel type],MATCH(Infra[[#This Row],[nor existence]],nor[Full path],0)),"")))</f>
        <v>[enum]</v>
      </c>
      <c r="S541" s="9" t="str">
        <f>IF(AND(NOT(ISBLANK(Infra[[#This Row],[Attribute]])),LEFT(Infra[[#This Row],[Value]],1)="[",OR(Infra[[#This Row],[railml 2.4 existence]]=TRUE,Infra[[#This Row],[nor existence]]=TRUE)),IF(Infra[[#This Row],[Value]]=Infra[[#This Row],[type]],"OK","Wrong type"),"")</f>
        <v/>
      </c>
      <c r="T541" s="7" t="str">
        <f>IF(ISBLANK(Infra[[#This Row],[Attribute]]),"",
IF(Infra[[#This Row],[railml 2.4 existence]]=TRUE, INDEX(core[Restriction],MATCH(Infra[[#This Row],[Full path]],core[Full path],0)),
IF(Infra[[#This Row],[nor existence]]&lt;&gt;"", INDEX(nor[Restriction],MATCH(Infra[[#This Row],[nor existence]],nor[Full path],0)),"")))</f>
        <v>"new", "modified", "removed"</v>
      </c>
      <c r="U5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2" spans="1:21" s="3" customFormat="1" ht="30" x14ac:dyDescent="0.25">
      <c r="A54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infrastructure/tracks/track/ocsElements/balises/balise/states/state/@nor:change</v>
      </c>
      <c r="B5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2" s="23" t="s">
        <v>551</v>
      </c>
      <c r="E542" s="49" t="s">
        <v>123</v>
      </c>
      <c r="F542" s="7" t="s">
        <v>36</v>
      </c>
      <c r="G542" s="9" t="s">
        <v>39</v>
      </c>
      <c r="H542" s="9"/>
      <c r="I542" s="32"/>
      <c r="J542" s="1" t="s">
        <v>40</v>
      </c>
      <c r="K542" s="29"/>
      <c r="L542" s="29"/>
      <c r="M542" s="57"/>
      <c r="N54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42" s="7" t="str">
        <f>IF(Infra[[#This Row],[railml 2.4 existence]]=TRUE, INDEX(core[Constraints],MATCH(Infra[[#This Row],[Full path]],core[Full path],0)),
IF(Infra[[#This Row],[nor existence]]&lt;&gt;"",INDEX(nor[Constraints],MATCH(Infra[[#This Row],[nor existence]],nor[Full path],0)),""))</f>
        <v>optional</v>
      </c>
      <c r="Q5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42" s="7" t="str">
        <f>IF(ISBLANK(Infra[[#This Row],[Attribute]]),"",
IF(Infra[[#This Row],[railml 2.4 existence]]=TRUE, INDEX(core[Excel type],MATCH(Infra[[#This Row],[Full path]],core[Full path],0)),
IF(Infra[[#This Row],[nor existence]]&lt;&gt;"", INDEX(nor[Excel type],MATCH(Infra[[#This Row],[nor existence]],nor[Full path],0)),"")))</f>
        <v>[enum]</v>
      </c>
      <c r="S542" s="9" t="str">
        <f>IF(AND(NOT(ISBLANK(Infra[[#This Row],[Attribute]])),LEFT(Infra[[#This Row],[Value]],1)="[",OR(Infra[[#This Row],[railml 2.4 existence]]=TRUE,Infra[[#This Row],[nor existence]]=TRUE)),IF(Infra[[#This Row],[Value]]=Infra[[#This Row],[type]],"OK","Wrong type"),"")</f>
        <v/>
      </c>
      <c r="T542" s="7" t="str">
        <f>IF(ISBLANK(Infra[[#This Row],[Attribute]]),"",
IF(Infra[[#This Row],[railml 2.4 existence]]=TRUE, INDEX(core[Restriction],MATCH(Infra[[#This Row],[Full path]],core[Full path],0)),
IF(Infra[[#This Row],[nor existence]]&lt;&gt;"", INDEX(nor[Restriction],MATCH(Infra[[#This Row],[nor existence]],nor[Full path],0)),"")))</f>
        <v>"new", "modified", "removed"</v>
      </c>
      <c r="U5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3" spans="1:21" s="3" customFormat="1" ht="30" x14ac:dyDescent="0.25">
      <c r="A54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infrastructure/tracks/track/ocsElements/balises/balise/states/state/@nor:change</v>
      </c>
      <c r="B5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3" s="23" t="s">
        <v>551</v>
      </c>
      <c r="E543" s="49" t="s">
        <v>123</v>
      </c>
      <c r="F543" s="7" t="s">
        <v>36</v>
      </c>
      <c r="G543" s="9" t="s">
        <v>41</v>
      </c>
      <c r="H543" s="9"/>
      <c r="I543" s="32"/>
      <c r="J543" s="1" t="s">
        <v>42</v>
      </c>
      <c r="K543" s="29"/>
      <c r="L543" s="29"/>
      <c r="M543" s="57"/>
      <c r="N54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43" s="7" t="str">
        <f>IF(Infra[[#This Row],[railml 2.4 existence]]=TRUE, INDEX(core[Constraints],MATCH(Infra[[#This Row],[Full path]],core[Full path],0)),
IF(Infra[[#This Row],[nor existence]]&lt;&gt;"",INDEX(nor[Constraints],MATCH(Infra[[#This Row],[nor existence]],nor[Full path],0)),""))</f>
        <v>optional</v>
      </c>
      <c r="Q5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43" s="7" t="str">
        <f>IF(ISBLANK(Infra[[#This Row],[Attribute]]),"",
IF(Infra[[#This Row],[railml 2.4 existence]]=TRUE, INDEX(core[Excel type],MATCH(Infra[[#This Row],[Full path]],core[Full path],0)),
IF(Infra[[#This Row],[nor existence]]&lt;&gt;"", INDEX(nor[Excel type],MATCH(Infra[[#This Row],[nor existence]],nor[Full path],0)),"")))</f>
        <v>[enum]</v>
      </c>
      <c r="S543" s="9" t="str">
        <f>IF(AND(NOT(ISBLANK(Infra[[#This Row],[Attribute]])),LEFT(Infra[[#This Row],[Value]],1)="[",OR(Infra[[#This Row],[railml 2.4 existence]]=TRUE,Infra[[#This Row],[nor existence]]=TRUE)),IF(Infra[[#This Row],[Value]]=Infra[[#This Row],[type]],"OK","Wrong type"),"")</f>
        <v/>
      </c>
      <c r="T543" s="7" t="str">
        <f>IF(ISBLANK(Infra[[#This Row],[Attribute]]),"",
IF(Infra[[#This Row],[railml 2.4 existence]]=TRUE, INDEX(core[Restriction],MATCH(Infra[[#This Row],[Full path]],core[Full path],0)),
IF(Infra[[#This Row],[nor existence]]&lt;&gt;"", INDEX(nor[Restriction],MATCH(Infra[[#This Row],[nor existence]],nor[Full path],0)),"")))</f>
        <v>"new", "modified", "removed"</v>
      </c>
      <c r="U5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4" spans="1:21" s="3" customFormat="1" x14ac:dyDescent="0.25">
      <c r="A54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infrastructure/tracks/track/ocsElements/balises/balise/states/state/@nor:change</v>
      </c>
      <c r="B5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4" s="23" t="s">
        <v>551</v>
      </c>
      <c r="E544" s="49" t="s">
        <v>123</v>
      </c>
      <c r="F544" s="7" t="s">
        <v>36</v>
      </c>
      <c r="G544" s="9" t="s">
        <v>43</v>
      </c>
      <c r="H544" s="9"/>
      <c r="I544" s="32"/>
      <c r="J544" s="1" t="s">
        <v>44</v>
      </c>
      <c r="K544" s="29"/>
      <c r="L544" s="29"/>
      <c r="M544" s="57"/>
      <c r="N54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44" s="7" t="str">
        <f>IF(Infra[[#This Row],[railml 2.4 existence]]=TRUE, INDEX(core[Constraints],MATCH(Infra[[#This Row],[Full path]],core[Full path],0)),
IF(Infra[[#This Row],[nor existence]]&lt;&gt;"",INDEX(nor[Constraints],MATCH(Infra[[#This Row],[nor existence]],nor[Full path],0)),""))</f>
        <v>optional</v>
      </c>
      <c r="Q5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44" s="7" t="str">
        <f>IF(ISBLANK(Infra[[#This Row],[Attribute]]),"",
IF(Infra[[#This Row],[railml 2.4 existence]]=TRUE, INDEX(core[Excel type],MATCH(Infra[[#This Row],[Full path]],core[Full path],0)),
IF(Infra[[#This Row],[nor existence]]&lt;&gt;"", INDEX(nor[Excel type],MATCH(Infra[[#This Row],[nor existence]],nor[Full path],0)),"")))</f>
        <v>[enum]</v>
      </c>
      <c r="S544" s="9" t="str">
        <f>IF(AND(NOT(ISBLANK(Infra[[#This Row],[Attribute]])),LEFT(Infra[[#This Row],[Value]],1)="[",OR(Infra[[#This Row],[railml 2.4 existence]]=TRUE,Infra[[#This Row],[nor existence]]=TRUE)),IF(Infra[[#This Row],[Value]]=Infra[[#This Row],[type]],"OK","Wrong type"),"")</f>
        <v/>
      </c>
      <c r="T544" s="7" t="str">
        <f>IF(ISBLANK(Infra[[#This Row],[Attribute]]),"",
IF(Infra[[#This Row],[railml 2.4 existence]]=TRUE, INDEX(core[Restriction],MATCH(Infra[[#This Row],[Full path]],core[Full path],0)),
IF(Infra[[#This Row],[nor existence]]&lt;&gt;"", INDEX(nor[Restriction],MATCH(Infra[[#This Row],[nor existence]],nor[Full path],0)),"")))</f>
        <v>"new", "modified", "removed"</v>
      </c>
      <c r="U5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5" spans="1:21" s="3" customFormat="1" x14ac:dyDescent="0.25">
      <c r="A54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infrastructure/tracks/track/ocsElements/balises/balise/states/state/@nor:endDate</v>
      </c>
      <c r="B5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5" s="23" t="s">
        <v>551</v>
      </c>
      <c r="E545" s="49" t="s">
        <v>123</v>
      </c>
      <c r="F545" s="7" t="s">
        <v>127</v>
      </c>
      <c r="G545" s="9" t="s">
        <v>128</v>
      </c>
      <c r="H545" s="9" t="s">
        <v>29</v>
      </c>
      <c r="I545" s="32"/>
      <c r="J545" s="1" t="s">
        <v>129</v>
      </c>
      <c r="K545" s="29"/>
      <c r="L545" s="29"/>
      <c r="M545" s="57"/>
      <c r="N54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545" s="7" t="str">
        <f>IF(Infra[[#This Row],[railml 2.4 existence]]=TRUE, INDEX(core[Constraints],MATCH(Infra[[#This Row],[Full path]],core[Full path],0)),
IF(Infra[[#This Row],[nor existence]]&lt;&gt;"",INDEX(nor[Constraints],MATCH(Infra[[#This Row],[nor existence]],nor[Full path],0)),""))</f>
        <v>optional</v>
      </c>
      <c r="Q5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5" s="7" t="str">
        <f>IF(ISBLANK(Infra[[#This Row],[Attribute]]),"",
IF(Infra[[#This Row],[railml 2.4 existence]]=TRUE, INDEX(core[Excel type],MATCH(Infra[[#This Row],[Full path]],core[Full path],0)),
IF(Infra[[#This Row],[nor existence]]&lt;&gt;"", INDEX(nor[Excel type],MATCH(Infra[[#This Row],[nor existence]],nor[Full path],0)),"")))</f>
        <v>[date]</v>
      </c>
      <c r="S545" s="9" t="str">
        <f>IF(AND(NOT(ISBLANK(Infra[[#This Row],[Attribute]])),LEFT(Infra[[#This Row],[Value]],1)="[",OR(Infra[[#This Row],[railml 2.4 existence]]=TRUE,Infra[[#This Row],[nor existence]]=TRUE)),IF(Infra[[#This Row],[Value]]=Infra[[#This Row],[type]],"OK","Wrong type"),"")</f>
        <v/>
      </c>
      <c r="T545" s="7" t="str">
        <f>IF(ISBLANK(Infra[[#This Row],[Attribute]]),"",
IF(Infra[[#This Row],[railml 2.4 existence]]=TRUE, INDEX(core[Restriction],MATCH(Infra[[#This Row],[Full path]],core[Full path],0)),
IF(Infra[[#This Row],[nor existence]]&lt;&gt;"", INDEX(nor[Restriction],MATCH(Infra[[#This Row],[nor existence]],nor[Full path],0)),"")))</f>
        <v/>
      </c>
      <c r="U5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6" spans="1:21" s="3" customFormat="1" x14ac:dyDescent="0.25">
      <c r="A54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infrastructure/tracks/track/ocsElements/balises/balise/states/state/@nor:projectRef</v>
      </c>
      <c r="B5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6" s="23" t="s">
        <v>551</v>
      </c>
      <c r="E546" s="49" t="s">
        <v>123</v>
      </c>
      <c r="F546" s="7" t="s">
        <v>130</v>
      </c>
      <c r="G546" s="9" t="s">
        <v>46</v>
      </c>
      <c r="H546" s="9" t="s">
        <v>29</v>
      </c>
      <c r="I546" s="32"/>
      <c r="J546" s="1" t="s">
        <v>131</v>
      </c>
      <c r="K546" s="29"/>
      <c r="L546" s="29"/>
      <c r="M546" s="57"/>
      <c r="N54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546" s="7" t="str">
        <f>IF(Infra[[#This Row],[railml 2.4 existence]]=TRUE, INDEX(core[Constraints],MATCH(Infra[[#This Row],[Full path]],core[Full path],0)),
IF(Infra[[#This Row],[nor existence]]&lt;&gt;"",INDEX(nor[Constraints],MATCH(Infra[[#This Row],[nor existence]],nor[Full path],0)),""))</f>
        <v>optional</v>
      </c>
      <c r="Q5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6" s="7" t="str">
        <f>IF(ISBLANK(Infra[[#This Row],[Attribute]]),"",
IF(Infra[[#This Row],[railml 2.4 existence]]=TRUE, INDEX(core[Excel type],MATCH(Infra[[#This Row],[Full path]],core[Full path],0)),
IF(Infra[[#This Row],[nor existence]]&lt;&gt;"", INDEX(nor[Excel type],MATCH(Infra[[#This Row],[nor existence]],nor[Full path],0)),"")))</f>
        <v>[reference]</v>
      </c>
      <c r="S546" s="9" t="str">
        <f>IF(AND(NOT(ISBLANK(Infra[[#This Row],[Attribute]])),LEFT(Infra[[#This Row],[Value]],1)="[",OR(Infra[[#This Row],[railml 2.4 existence]]=TRUE,Infra[[#This Row],[nor existence]]=TRUE)),IF(Infra[[#This Row],[Value]]=Infra[[#This Row],[type]],"OK","Wrong type"),"")</f>
        <v/>
      </c>
      <c r="T546" s="7" t="str">
        <f>IF(ISBLANK(Infra[[#This Row],[Attribute]]),"",
IF(Infra[[#This Row],[railml 2.4 existence]]=TRUE, INDEX(core[Restriction],MATCH(Infra[[#This Row],[Full path]],core[Full path],0)),
IF(Infra[[#This Row],[nor existence]]&lt;&gt;"", INDEX(nor[Restriction],MATCH(Infra[[#This Row],[nor existence]],nor[Full path],0)),"")))</f>
        <v/>
      </c>
      <c r="U5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7" spans="1:21" s="3" customFormat="1" x14ac:dyDescent="0.25">
      <c r="A54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infrastructure/tracks/track/ocsElements/balises/balise/states/state/@nor:ruleRef</v>
      </c>
      <c r="B5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7" s="23" t="s">
        <v>551</v>
      </c>
      <c r="E547" s="49" t="s">
        <v>123</v>
      </c>
      <c r="F547" s="7" t="s">
        <v>45</v>
      </c>
      <c r="G547" s="9" t="s">
        <v>46</v>
      </c>
      <c r="H547" s="9" t="s">
        <v>29</v>
      </c>
      <c r="I547" s="33"/>
      <c r="J547" s="8" t="s">
        <v>47</v>
      </c>
      <c r="K547" s="29"/>
      <c r="L547" s="29"/>
      <c r="M547" s="57"/>
      <c r="N54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547" s="7" t="str">
        <f>IF(Infra[[#This Row],[railml 2.4 existence]]=TRUE, INDEX(core[Constraints],MATCH(Infra[[#This Row],[Full path]],core[Full path],0)),
IF(Infra[[#This Row],[nor existence]]&lt;&gt;"",INDEX(nor[Constraints],MATCH(Infra[[#This Row],[nor existence]],nor[Full path],0)),""))</f>
        <v>optional</v>
      </c>
      <c r="Q5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7" s="7" t="str">
        <f>IF(ISBLANK(Infra[[#This Row],[Attribute]]),"",
IF(Infra[[#This Row],[railml 2.4 existence]]=TRUE, INDEX(core[Excel type],MATCH(Infra[[#This Row],[Full path]],core[Full path],0)),
IF(Infra[[#This Row],[nor existence]]&lt;&gt;"", INDEX(nor[Excel type],MATCH(Infra[[#This Row],[nor existence]],nor[Full path],0)),"")))</f>
        <v>[reference]</v>
      </c>
      <c r="S547" s="9" t="str">
        <f>IF(AND(NOT(ISBLANK(Infra[[#This Row],[Attribute]])),LEFT(Infra[[#This Row],[Value]],1)="[",OR(Infra[[#This Row],[railml 2.4 existence]]=TRUE,Infra[[#This Row],[nor existence]]=TRUE)),IF(Infra[[#This Row],[Value]]=Infra[[#This Row],[type]],"OK","Wrong type"),"")</f>
        <v/>
      </c>
      <c r="T547" s="7" t="str">
        <f>IF(ISBLANK(Infra[[#This Row],[Attribute]]),"",
IF(Infra[[#This Row],[railml 2.4 existence]]=TRUE, INDEX(core[Restriction],MATCH(Infra[[#This Row],[Full path]],core[Full path],0)),
IF(Infra[[#This Row],[nor existence]]&lt;&gt;"", INDEX(nor[Restriction],MATCH(Infra[[#This Row],[nor existence]],nor[Full path],0)),"")))</f>
        <v/>
      </c>
      <c r="U5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8" spans="1:21" s="3" customFormat="1" x14ac:dyDescent="0.25">
      <c r="A54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infrastructure/tracks/track/ocsElements/balises/balise/states/state/@nor:startDate</v>
      </c>
      <c r="B5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8" s="23" t="s">
        <v>551</v>
      </c>
      <c r="E548" s="49" t="s">
        <v>123</v>
      </c>
      <c r="F548" s="7" t="s">
        <v>132</v>
      </c>
      <c r="G548" s="9" t="s">
        <v>128</v>
      </c>
      <c r="H548" s="9" t="s">
        <v>29</v>
      </c>
      <c r="I548" s="32"/>
      <c r="J548" s="1" t="s">
        <v>129</v>
      </c>
      <c r="K548" s="29"/>
      <c r="L548" s="29"/>
      <c r="M548" s="57"/>
      <c r="N54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548" s="7" t="str">
        <f>IF(Infra[[#This Row],[railml 2.4 existence]]=TRUE, INDEX(core[Constraints],MATCH(Infra[[#This Row],[Full path]],core[Full path],0)),
IF(Infra[[#This Row],[nor existence]]&lt;&gt;"",INDEX(nor[Constraints],MATCH(Infra[[#This Row],[nor existence]],nor[Full path],0)),""))</f>
        <v>optional</v>
      </c>
      <c r="Q5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8" s="7" t="str">
        <f>IF(ISBLANK(Infra[[#This Row],[Attribute]]),"",
IF(Infra[[#This Row],[railml 2.4 existence]]=TRUE, INDEX(core[Excel type],MATCH(Infra[[#This Row],[Full path]],core[Full path],0)),
IF(Infra[[#This Row],[nor existence]]&lt;&gt;"", INDEX(nor[Excel type],MATCH(Infra[[#This Row],[nor existence]],nor[Full path],0)),"")))</f>
        <v>[date]</v>
      </c>
      <c r="S548" s="9" t="str">
        <f>IF(AND(NOT(ISBLANK(Infra[[#This Row],[Attribute]])),LEFT(Infra[[#This Row],[Value]],1)="[",OR(Infra[[#This Row],[railml 2.4 existence]]=TRUE,Infra[[#This Row],[nor existence]]=TRUE)),IF(Infra[[#This Row],[Value]]=Infra[[#This Row],[type]],"OK","Wrong type"),"")</f>
        <v/>
      </c>
      <c r="T548" s="7" t="str">
        <f>IF(ISBLANK(Infra[[#This Row],[Attribute]]),"",
IF(Infra[[#This Row],[railml 2.4 existence]]=TRUE, INDEX(core[Restriction],MATCH(Infra[[#This Row],[Full path]],core[Full path],0)),
IF(Infra[[#This Row],[nor existence]]&lt;&gt;"", INDEX(nor[Restriction],MATCH(Infra[[#This Row],[nor existence]],nor[Full path],0)),"")))</f>
        <v/>
      </c>
      <c r="U5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49" spans="1:21" s="3" customFormat="1" x14ac:dyDescent="0.25">
      <c r="A54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infrastructure/tracks/track/ocsElements/balises/balise/states/state/@operatingPeriodRef</v>
      </c>
      <c r="B5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49" s="23" t="s">
        <v>551</v>
      </c>
      <c r="E549" s="49" t="s">
        <v>123</v>
      </c>
      <c r="F549" s="7" t="s">
        <v>133</v>
      </c>
      <c r="G549" s="9" t="s">
        <v>46</v>
      </c>
      <c r="H549" s="9" t="s">
        <v>29</v>
      </c>
      <c r="I549" s="32"/>
      <c r="J549" s="1" t="s">
        <v>134</v>
      </c>
      <c r="K549" s="29"/>
      <c r="L549" s="29"/>
      <c r="M549" s="57"/>
      <c r="N54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49" s="7" t="str">
        <f>IF(Infra[[#This Row],[railml 2.4 existence]]=TRUE, INDEX(core[Constraints],MATCH(Infra[[#This Row],[Full path]],core[Full path],0)),
IF(Infra[[#This Row],[nor existence]]&lt;&gt;"",INDEX(nor[Constraints],MATCH(Infra[[#This Row],[nor existence]],nor[Full path],0)),""))</f>
        <v>optional</v>
      </c>
      <c r="Q5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49" s="7" t="str">
        <f>IF(ISBLANK(Infra[[#This Row],[Attribute]]),"",
IF(Infra[[#This Row],[railml 2.4 existence]]=TRUE, INDEX(core[Excel type],MATCH(Infra[[#This Row],[Full path]],core[Full path],0)),
IF(Infra[[#This Row],[nor existence]]&lt;&gt;"", INDEX(nor[Excel type],MATCH(Infra[[#This Row],[nor existence]],nor[Full path],0)),"")))</f>
        <v>[reference]</v>
      </c>
      <c r="S549" s="9" t="str">
        <f>IF(AND(NOT(ISBLANK(Infra[[#This Row],[Attribute]])),LEFT(Infra[[#This Row],[Value]],1)="[",OR(Infra[[#This Row],[railml 2.4 existence]]=TRUE,Infra[[#This Row],[nor existence]]=TRUE)),IF(Infra[[#This Row],[Value]]=Infra[[#This Row],[type]],"OK","Wrong type"),"")</f>
        <v>OK</v>
      </c>
      <c r="T549" s="7" t="str">
        <f>IF(ISBLANK(Infra[[#This Row],[Attribute]]),"",
IF(Infra[[#This Row],[railml 2.4 existence]]=TRUE, INDEX(core[Restriction],MATCH(Infra[[#This Row],[Full path]],core[Full path],0)),
IF(Infra[[#This Row],[nor existence]]&lt;&gt;"", INDEX(nor[Restriction],MATCH(Infra[[#This Row],[nor existence]],nor[Full path],0)),"")))</f>
        <v/>
      </c>
      <c r="U5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50" spans="1:21" s="3" customFormat="1" x14ac:dyDescent="0.25">
      <c r="A55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infrastructure/tracks/track/ocsElements/balises/balise/states/state/@status</v>
      </c>
      <c r="B5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0" s="23" t="s">
        <v>551</v>
      </c>
      <c r="E550" s="49" t="s">
        <v>123</v>
      </c>
      <c r="F550" s="7" t="s">
        <v>135</v>
      </c>
      <c r="G550" s="9" t="s">
        <v>37</v>
      </c>
      <c r="H550" s="9" t="s">
        <v>29</v>
      </c>
      <c r="I550" s="32"/>
      <c r="J550" s="1"/>
      <c r="K550" s="29"/>
      <c r="L550" s="29"/>
      <c r="M550" s="57"/>
      <c r="N55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0" s="7" t="str">
        <f>IF(Infra[[#This Row],[railml 2.4 existence]]=TRUE, INDEX(core[Constraints],MATCH(Infra[[#This Row],[Full path]],core[Full path],0)),
IF(Infra[[#This Row],[nor existence]]&lt;&gt;"",INDEX(nor[Constraints],MATCH(Infra[[#This Row],[nor existence]],nor[Full path],0)),""))</f>
        <v>optional</v>
      </c>
      <c r="Q5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50" s="7" t="str">
        <f>IF(ISBLANK(Infra[[#This Row],[Attribute]]),"",
IF(Infra[[#This Row],[railml 2.4 existence]]=TRUE, INDEX(core[Excel type],MATCH(Infra[[#This Row],[Full path]],core[Full path],0)),
IF(Infra[[#This Row],[nor existence]]&lt;&gt;"", INDEX(nor[Excel type],MATCH(Infra[[#This Row],[nor existence]],nor[Full path],0)),"")))</f>
        <v>[enum]</v>
      </c>
      <c r="S550" s="9" t="str">
        <f>IF(AND(NOT(ISBLANK(Infra[[#This Row],[Attribute]])),LEFT(Infra[[#This Row],[Value]],1)="[",OR(Infra[[#This Row],[railml 2.4 existence]]=TRUE,Infra[[#This Row],[nor existence]]=TRUE)),IF(Infra[[#This Row],[Value]]=Infra[[#This Row],[type]],"OK","Wrong type"),"")</f>
        <v>OK</v>
      </c>
      <c r="T55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5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51" spans="1:21" s="3" customFormat="1" x14ac:dyDescent="0.25">
      <c r="A55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infrastructure/tracks/track/ocsElements/balises/balise/states/state/@status</v>
      </c>
      <c r="B5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1" s="23" t="s">
        <v>551</v>
      </c>
      <c r="E551" s="49" t="s">
        <v>123</v>
      </c>
      <c r="F551" s="7" t="s">
        <v>135</v>
      </c>
      <c r="G551" s="9" t="s">
        <v>136</v>
      </c>
      <c r="H551" s="9"/>
      <c r="I551" s="32"/>
      <c r="J551" s="1"/>
      <c r="K551" s="29"/>
      <c r="L551" s="29"/>
      <c r="M551" s="57"/>
      <c r="N55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1" s="7" t="str">
        <f>IF(Infra[[#This Row],[railml 2.4 existence]]=TRUE, INDEX(core[Constraints],MATCH(Infra[[#This Row],[Full path]],core[Full path],0)),
IF(Infra[[#This Row],[nor existence]]&lt;&gt;"",INDEX(nor[Constraints],MATCH(Infra[[#This Row],[nor existence]],nor[Full path],0)),""))</f>
        <v>optional</v>
      </c>
      <c r="Q5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51" s="7" t="str">
        <f>IF(ISBLANK(Infra[[#This Row],[Attribute]]),"",
IF(Infra[[#This Row],[railml 2.4 existence]]=TRUE, INDEX(core[Excel type],MATCH(Infra[[#This Row],[Full path]],core[Full path],0)),
IF(Infra[[#This Row],[nor existence]]&lt;&gt;"", INDEX(nor[Excel type],MATCH(Infra[[#This Row],[nor existence]],nor[Full path],0)),"")))</f>
        <v>[enum]</v>
      </c>
      <c r="S551" s="9" t="str">
        <f>IF(AND(NOT(ISBLANK(Infra[[#This Row],[Attribute]])),LEFT(Infra[[#This Row],[Value]],1)="[",OR(Infra[[#This Row],[railml 2.4 existence]]=TRUE,Infra[[#This Row],[nor existence]]=TRUE)),IF(Infra[[#This Row],[Value]]=Infra[[#This Row],[type]],"OK","Wrong type"),"")</f>
        <v/>
      </c>
      <c r="T55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5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52" spans="1:21" s="3" customFormat="1" ht="105" x14ac:dyDescent="0.25">
      <c r="A55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infrastructure/tracks/track/ocsElements/balises/balise/states/state/@status</v>
      </c>
      <c r="B5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2" s="23" t="s">
        <v>551</v>
      </c>
      <c r="E552" s="49" t="s">
        <v>123</v>
      </c>
      <c r="F552" s="7" t="s">
        <v>135</v>
      </c>
      <c r="G552" s="9" t="s">
        <v>137</v>
      </c>
      <c r="H552" s="9"/>
      <c r="I552" s="32"/>
      <c r="J552" s="1" t="s">
        <v>138</v>
      </c>
      <c r="K552" s="29"/>
      <c r="L552" s="29"/>
      <c r="M552" s="57"/>
      <c r="N55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2" s="7" t="str">
        <f>IF(Infra[[#This Row],[railml 2.4 existence]]=TRUE, INDEX(core[Constraints],MATCH(Infra[[#This Row],[Full path]],core[Full path],0)),
IF(Infra[[#This Row],[nor existence]]&lt;&gt;"",INDEX(nor[Constraints],MATCH(Infra[[#This Row],[nor existence]],nor[Full path],0)),""))</f>
        <v>optional</v>
      </c>
      <c r="Q5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52" s="7" t="str">
        <f>IF(ISBLANK(Infra[[#This Row],[Attribute]]),"",
IF(Infra[[#This Row],[railml 2.4 existence]]=TRUE, INDEX(core[Excel type],MATCH(Infra[[#This Row],[Full path]],core[Full path],0)),
IF(Infra[[#This Row],[nor existence]]&lt;&gt;"", INDEX(nor[Excel type],MATCH(Infra[[#This Row],[nor existence]],nor[Full path],0)),"")))</f>
        <v>[enum]</v>
      </c>
      <c r="S552" s="9" t="str">
        <f>IF(AND(NOT(ISBLANK(Infra[[#This Row],[Attribute]])),LEFT(Infra[[#This Row],[Value]],1)="[",OR(Infra[[#This Row],[railml 2.4 existence]]=TRUE,Infra[[#This Row],[nor existence]]=TRUE)),IF(Infra[[#This Row],[Value]]=Infra[[#This Row],[type]],"OK","Wrong type"),"")</f>
        <v/>
      </c>
      <c r="T55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5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53" spans="1:21" s="3" customFormat="1" ht="30" x14ac:dyDescent="0.25">
      <c r="A55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infrastructure/tracks/track/ocsElements/balises/balise/states/state/@status</v>
      </c>
      <c r="B5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3" s="23" t="s">
        <v>551</v>
      </c>
      <c r="E553" s="49" t="s">
        <v>123</v>
      </c>
      <c r="F553" s="7" t="s">
        <v>135</v>
      </c>
      <c r="G553" s="9" t="s">
        <v>139</v>
      </c>
      <c r="H553" s="9"/>
      <c r="I553" s="32"/>
      <c r="J553" s="1" t="s">
        <v>140</v>
      </c>
      <c r="K553" s="29"/>
      <c r="L553" s="29"/>
      <c r="M553" s="57"/>
      <c r="N55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3" s="7" t="str">
        <f>IF(Infra[[#This Row],[railml 2.4 existence]]=TRUE, INDEX(core[Constraints],MATCH(Infra[[#This Row],[Full path]],core[Full path],0)),
IF(Infra[[#This Row],[nor existence]]&lt;&gt;"",INDEX(nor[Constraints],MATCH(Infra[[#This Row],[nor existence]],nor[Full path],0)),""))</f>
        <v>optional</v>
      </c>
      <c r="Q5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53" s="7" t="str">
        <f>IF(ISBLANK(Infra[[#This Row],[Attribute]]),"",
IF(Infra[[#This Row],[railml 2.4 existence]]=TRUE, INDEX(core[Excel type],MATCH(Infra[[#This Row],[Full path]],core[Full path],0)),
IF(Infra[[#This Row],[nor existence]]&lt;&gt;"", INDEX(nor[Excel type],MATCH(Infra[[#This Row],[nor existence]],nor[Full path],0)),"")))</f>
        <v>[enum]</v>
      </c>
      <c r="S553" s="9" t="str">
        <f>IF(AND(NOT(ISBLANK(Infra[[#This Row],[Attribute]])),LEFT(Infra[[#This Row],[Value]],1)="[",OR(Infra[[#This Row],[railml 2.4 existence]]=TRUE,Infra[[#This Row],[nor existence]]=TRUE)),IF(Infra[[#This Row],[Value]]=Infra[[#This Row],[type]],"OK","Wrong type"),"")</f>
        <v/>
      </c>
      <c r="T55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5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54" spans="1:21" s="3" customFormat="1" ht="75" x14ac:dyDescent="0.25">
      <c r="A55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infrastructure/tracks/track/ocsElements/balises/balise/states/state/@status</v>
      </c>
      <c r="B5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4" s="23" t="s">
        <v>551</v>
      </c>
      <c r="E554" s="49" t="s">
        <v>123</v>
      </c>
      <c r="F554" s="7" t="s">
        <v>135</v>
      </c>
      <c r="G554" s="9" t="s">
        <v>124</v>
      </c>
      <c r="H554" s="9"/>
      <c r="I554" s="32"/>
      <c r="J554" s="1" t="s">
        <v>141</v>
      </c>
      <c r="K554" s="29"/>
      <c r="L554" s="29"/>
      <c r="M554" s="57"/>
      <c r="N55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4" s="7" t="str">
        <f>IF(Infra[[#This Row],[railml 2.4 existence]]=TRUE, INDEX(core[Constraints],MATCH(Infra[[#This Row],[Full path]],core[Full path],0)),
IF(Infra[[#This Row],[nor existence]]&lt;&gt;"",INDEX(nor[Constraints],MATCH(Infra[[#This Row],[nor existence]],nor[Full path],0)),""))</f>
        <v>optional</v>
      </c>
      <c r="Q5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54" s="7" t="str">
        <f>IF(ISBLANK(Infra[[#This Row],[Attribute]]),"",
IF(Infra[[#This Row],[railml 2.4 existence]]=TRUE, INDEX(core[Excel type],MATCH(Infra[[#This Row],[Full path]],core[Full path],0)),
IF(Infra[[#This Row],[nor existence]]&lt;&gt;"", INDEX(nor[Excel type],MATCH(Infra[[#This Row],[nor existence]],nor[Full path],0)),"")))</f>
        <v>[enum]</v>
      </c>
      <c r="S554" s="9" t="str">
        <f>IF(AND(NOT(ISBLANK(Infra[[#This Row],[Attribute]])),LEFT(Infra[[#This Row],[Value]],1)="[",OR(Infra[[#This Row],[railml 2.4 existence]]=TRUE,Infra[[#This Row],[nor existence]]=TRUE)),IF(Infra[[#This Row],[Value]]=Infra[[#This Row],[type]],"OK","Wrong type"),"")</f>
        <v/>
      </c>
      <c r="T55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5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55" spans="1:21" s="3" customFormat="1" ht="60" x14ac:dyDescent="0.25">
      <c r="A55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infrastructure/tracks/track/ocsElements/balises/balise/states/state/@status</v>
      </c>
      <c r="B5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5" s="23" t="s">
        <v>551</v>
      </c>
      <c r="E555" s="49" t="s">
        <v>123</v>
      </c>
      <c r="F555" s="7" t="s">
        <v>135</v>
      </c>
      <c r="G555" s="9" t="s">
        <v>142</v>
      </c>
      <c r="H555" s="9"/>
      <c r="I555" s="32"/>
      <c r="J555" s="1" t="s">
        <v>143</v>
      </c>
      <c r="K555" s="29"/>
      <c r="L555" s="29"/>
      <c r="M555" s="57"/>
      <c r="N55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5" s="7" t="str">
        <f>IF(Infra[[#This Row],[railml 2.4 existence]]=TRUE, INDEX(core[Constraints],MATCH(Infra[[#This Row],[Full path]],core[Full path],0)),
IF(Infra[[#This Row],[nor existence]]&lt;&gt;"",INDEX(nor[Constraints],MATCH(Infra[[#This Row],[nor existence]],nor[Full path],0)),""))</f>
        <v>optional</v>
      </c>
      <c r="Q5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55" s="7" t="str">
        <f>IF(ISBLANK(Infra[[#This Row],[Attribute]]),"",
IF(Infra[[#This Row],[railml 2.4 existence]]=TRUE, INDEX(core[Excel type],MATCH(Infra[[#This Row],[Full path]],core[Full path],0)),
IF(Infra[[#This Row],[nor existence]]&lt;&gt;"", INDEX(nor[Excel type],MATCH(Infra[[#This Row],[nor existence]],nor[Full path],0)),"")))</f>
        <v>[enum]</v>
      </c>
      <c r="S555" s="9" t="str">
        <f>IF(AND(NOT(ISBLANK(Infra[[#This Row],[Attribute]])),LEFT(Infra[[#This Row],[Value]],1)="[",OR(Infra[[#This Row],[railml 2.4 existence]]=TRUE,Infra[[#This Row],[nor existence]]=TRUE)),IF(Infra[[#This Row],[Value]]=Infra[[#This Row],[type]],"OK","Wrong type"),"")</f>
        <v/>
      </c>
      <c r="T55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5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56" spans="1:21" s="3" customFormat="1" x14ac:dyDescent="0.25">
      <c r="A55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infrastructure/tracks/track/ocsElements/balises/balise/states/state/@status</v>
      </c>
      <c r="B5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6" s="23" t="s">
        <v>551</v>
      </c>
      <c r="E556" s="49" t="s">
        <v>123</v>
      </c>
      <c r="F556" s="7" t="s">
        <v>135</v>
      </c>
      <c r="G556" s="9" t="s">
        <v>144</v>
      </c>
      <c r="H556" s="9"/>
      <c r="I556" s="32"/>
      <c r="J556" s="1"/>
      <c r="K556" s="29"/>
      <c r="L556" s="29"/>
      <c r="M556" s="57"/>
      <c r="N55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6" s="7" t="str">
        <f>IF(Infra[[#This Row],[railml 2.4 existence]]=TRUE, INDEX(core[Constraints],MATCH(Infra[[#This Row],[Full path]],core[Full path],0)),
IF(Infra[[#This Row],[nor existence]]&lt;&gt;"",INDEX(nor[Constraints],MATCH(Infra[[#This Row],[nor existence]],nor[Full path],0)),""))</f>
        <v>optional</v>
      </c>
      <c r="Q5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56" s="7" t="str">
        <f>IF(ISBLANK(Infra[[#This Row],[Attribute]]),"",
IF(Infra[[#This Row],[railml 2.4 existence]]=TRUE, INDEX(core[Excel type],MATCH(Infra[[#This Row],[Full path]],core[Full path],0)),
IF(Infra[[#This Row],[nor existence]]&lt;&gt;"", INDEX(nor[Excel type],MATCH(Infra[[#This Row],[nor existence]],nor[Full path],0)),"")))</f>
        <v>[enum]</v>
      </c>
      <c r="S556" s="9" t="str">
        <f>IF(AND(NOT(ISBLANK(Infra[[#This Row],[Attribute]])),LEFT(Infra[[#This Row],[Value]],1)="[",OR(Infra[[#This Row],[railml 2.4 existence]]=TRUE,Infra[[#This Row],[nor existence]]=TRUE)),IF(Infra[[#This Row],[Value]]=Infra[[#This Row],[type]],"OK","Wrong type"),"")</f>
        <v/>
      </c>
      <c r="T55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5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57" spans="1:21" s="3" customFormat="1" x14ac:dyDescent="0.25">
      <c r="A55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v>
      </c>
      <c r="B5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7" s="24" t="s">
        <v>552</v>
      </c>
      <c r="E557" s="17" t="s">
        <v>553</v>
      </c>
      <c r="F557" s="7"/>
      <c r="G557" s="9"/>
      <c r="H557" s="9" t="s">
        <v>23</v>
      </c>
      <c r="I557" s="35"/>
      <c r="J557" s="8" t="s">
        <v>74</v>
      </c>
      <c r="K557" s="7"/>
      <c r="L557" s="29"/>
      <c r="M557" s="29"/>
      <c r="N5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57" s="7" t="str">
        <f>IF(Infra[[#This Row],[railml 2.4 existence]]=TRUE, INDEX(core[Constraints],MATCH(Infra[[#This Row],[Full path]],core[Full path],0)),
IF(Infra[[#This Row],[nor existence]]&lt;&gt;"",INDEX(nor[Constraints],MATCH(Infra[[#This Row],[nor existence]],nor[Full path],0)),""))</f>
        <v>mandatory</v>
      </c>
      <c r="Q5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57" s="7" t="str">
        <f>IF(ISBLANK(Infra[[#This Row],[Attribute]]),"",
IF(Infra[[#This Row],[railml 2.4 existence]]=TRUE, INDEX(core[Excel type],MATCH(Infra[[#This Row],[Full path]],core[Full path],0)),
IF(Infra[[#This Row],[nor existence]]&lt;&gt;"", INDEX(nor[Excel type],MATCH(Infra[[#This Row],[nor existence]],nor[Full path],0)),"")))</f>
        <v/>
      </c>
      <c r="S557" s="7" t="str">
        <f>IF(AND(NOT(ISBLANK(Infra[[#This Row],[Attribute]])),LEFT(Infra[[#This Row],[Value]],1)="[",OR(Infra[[#This Row],[railml 2.4 existence]]=TRUE,Infra[[#This Row],[nor existence]]=TRUE)),IF(Infra[[#This Row],[Value]]=Infra[[#This Row],[type]],"OK","Wrong type"),"")</f>
        <v/>
      </c>
      <c r="T557" s="7" t="str">
        <f>IF(ISBLANK(Infra[[#This Row],[Attribute]]),"",
IF(Infra[[#This Row],[railml 2.4 existence]]=TRUE, INDEX(core[Restriction],MATCH(Infra[[#This Row],[Full path]],core[Full path],0)),
IF(Infra[[#This Row],[nor existence]]&lt;&gt;"", INDEX(nor[Restriction],MATCH(Infra[[#This Row],[nor existence]],nor[Full path],0)),"")))</f>
        <v/>
      </c>
      <c r="U5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58" spans="1:21" ht="30" x14ac:dyDescent="0.25">
      <c r="A55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infrastructure/tracks/track/ocsElements/balises/baliseGroup/baliseRef/@nor:change</v>
      </c>
      <c r="B5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8" s="23" t="s">
        <v>552</v>
      </c>
      <c r="E558" s="49" t="s">
        <v>553</v>
      </c>
      <c r="F558" s="7" t="s">
        <v>36</v>
      </c>
      <c r="G558" s="9" t="s">
        <v>37</v>
      </c>
      <c r="H558" s="9" t="s">
        <v>29</v>
      </c>
      <c r="I558" s="32"/>
      <c r="J558" s="8" t="s">
        <v>38</v>
      </c>
      <c r="K558" s="29"/>
      <c r="L558" s="29"/>
      <c r="M558" s="57"/>
      <c r="N55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58" s="7" t="str">
        <f>IF(Infra[[#This Row],[railml 2.4 existence]]=TRUE, INDEX(core[Constraints],MATCH(Infra[[#This Row],[Full path]],core[Full path],0)),
IF(Infra[[#This Row],[nor existence]]&lt;&gt;"",INDEX(nor[Constraints],MATCH(Infra[[#This Row],[nor existence]],nor[Full path],0)),""))</f>
        <v>optional</v>
      </c>
      <c r="Q5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58" s="9" t="str">
        <f>IF(ISBLANK(Infra[[#This Row],[Attribute]]),"",
IF(Infra[[#This Row],[railml 2.4 existence]]=TRUE, INDEX(core[Excel type],MATCH(Infra[[#This Row],[Full path]],core[Full path],0)),
IF(Infra[[#This Row],[nor existence]]&lt;&gt;"", INDEX(nor[Excel type],MATCH(Infra[[#This Row],[nor existence]],nor[Full path],0)),"")))</f>
        <v>[enum]</v>
      </c>
      <c r="S558" s="7" t="str">
        <f>IF(AND(NOT(ISBLANK(Infra[[#This Row],[Attribute]])),LEFT(Infra[[#This Row],[Value]],1)="[",OR(Infra[[#This Row],[railml 2.4 existence]]=TRUE,Infra[[#This Row],[nor existence]]=TRUE)),IF(Infra[[#This Row],[Value]]=Infra[[#This Row],[type]],"OK","Wrong type"),"")</f>
        <v/>
      </c>
      <c r="T558" s="7" t="str">
        <f>IF(ISBLANK(Infra[[#This Row],[Attribute]]),"",
IF(Infra[[#This Row],[railml 2.4 existence]]=TRUE, INDEX(core[Restriction],MATCH(Infra[[#This Row],[Full path]],core[Full path],0)),
IF(Infra[[#This Row],[nor existence]]&lt;&gt;"", INDEX(nor[Restriction],MATCH(Infra[[#This Row],[nor existence]],nor[Full path],0)),"")))</f>
        <v>"new", "modified", "removed"</v>
      </c>
      <c r="U5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59" spans="1:21" ht="30" x14ac:dyDescent="0.25">
      <c r="A55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infrastructure/tracks/track/ocsElements/balises/baliseGroup/baliseRef/@nor:change</v>
      </c>
      <c r="B5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59" s="23" t="s">
        <v>552</v>
      </c>
      <c r="E559" s="49" t="s">
        <v>553</v>
      </c>
      <c r="F559" s="7" t="s">
        <v>36</v>
      </c>
      <c r="G559" s="9" t="s">
        <v>39</v>
      </c>
      <c r="H559" s="9"/>
      <c r="I559" s="32"/>
      <c r="J559" s="8" t="s">
        <v>40</v>
      </c>
      <c r="K559" s="29"/>
      <c r="L559" s="29"/>
      <c r="M559" s="57"/>
      <c r="N55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59" s="7" t="str">
        <f>IF(Infra[[#This Row],[railml 2.4 existence]]=TRUE, INDEX(core[Constraints],MATCH(Infra[[#This Row],[Full path]],core[Full path],0)),
IF(Infra[[#This Row],[nor existence]]&lt;&gt;"",INDEX(nor[Constraints],MATCH(Infra[[#This Row],[nor existence]],nor[Full path],0)),""))</f>
        <v>optional</v>
      </c>
      <c r="Q5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59" s="9" t="str">
        <f>IF(ISBLANK(Infra[[#This Row],[Attribute]]),"",
IF(Infra[[#This Row],[railml 2.4 existence]]=TRUE, INDEX(core[Excel type],MATCH(Infra[[#This Row],[Full path]],core[Full path],0)),
IF(Infra[[#This Row],[nor existence]]&lt;&gt;"", INDEX(nor[Excel type],MATCH(Infra[[#This Row],[nor existence]],nor[Full path],0)),"")))</f>
        <v>[enum]</v>
      </c>
      <c r="S559" s="7" t="str">
        <f>IF(AND(NOT(ISBLANK(Infra[[#This Row],[Attribute]])),LEFT(Infra[[#This Row],[Value]],1)="[",OR(Infra[[#This Row],[railml 2.4 existence]]=TRUE,Infra[[#This Row],[nor existence]]=TRUE)),IF(Infra[[#This Row],[Value]]=Infra[[#This Row],[type]],"OK","Wrong type"),"")</f>
        <v/>
      </c>
      <c r="T559" s="7" t="str">
        <f>IF(ISBLANK(Infra[[#This Row],[Attribute]]),"",
IF(Infra[[#This Row],[railml 2.4 existence]]=TRUE, INDEX(core[Restriction],MATCH(Infra[[#This Row],[Full path]],core[Full path],0)),
IF(Infra[[#This Row],[nor existence]]&lt;&gt;"", INDEX(nor[Restriction],MATCH(Infra[[#This Row],[nor existence]],nor[Full path],0)),"")))</f>
        <v>"new", "modified", "removed"</v>
      </c>
      <c r="U5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0" spans="1:21" ht="30" x14ac:dyDescent="0.25">
      <c r="A56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infrastructure/tracks/track/ocsElements/balises/baliseGroup/baliseRef/@nor:change</v>
      </c>
      <c r="B5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0" s="23" t="s">
        <v>552</v>
      </c>
      <c r="E560" s="49" t="s">
        <v>553</v>
      </c>
      <c r="F560" s="7" t="s">
        <v>36</v>
      </c>
      <c r="G560" s="9" t="s">
        <v>41</v>
      </c>
      <c r="H560" s="9"/>
      <c r="I560" s="32"/>
      <c r="J560" s="8" t="s">
        <v>42</v>
      </c>
      <c r="K560" s="29"/>
      <c r="L560" s="29"/>
      <c r="M560" s="57"/>
      <c r="N56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60" s="7" t="str">
        <f>IF(Infra[[#This Row],[railml 2.4 existence]]=TRUE, INDEX(core[Constraints],MATCH(Infra[[#This Row],[Full path]],core[Full path],0)),
IF(Infra[[#This Row],[nor existence]]&lt;&gt;"",INDEX(nor[Constraints],MATCH(Infra[[#This Row],[nor existence]],nor[Full path],0)),""))</f>
        <v>optional</v>
      </c>
      <c r="Q5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60" s="9" t="str">
        <f>IF(ISBLANK(Infra[[#This Row],[Attribute]]),"",
IF(Infra[[#This Row],[railml 2.4 existence]]=TRUE, INDEX(core[Excel type],MATCH(Infra[[#This Row],[Full path]],core[Full path],0)),
IF(Infra[[#This Row],[nor existence]]&lt;&gt;"", INDEX(nor[Excel type],MATCH(Infra[[#This Row],[nor existence]],nor[Full path],0)),"")))</f>
        <v>[enum]</v>
      </c>
      <c r="S560" s="7" t="str">
        <f>IF(AND(NOT(ISBLANK(Infra[[#This Row],[Attribute]])),LEFT(Infra[[#This Row],[Value]],1)="[",OR(Infra[[#This Row],[railml 2.4 existence]]=TRUE,Infra[[#This Row],[nor existence]]=TRUE)),IF(Infra[[#This Row],[Value]]=Infra[[#This Row],[type]],"OK","Wrong type"),"")</f>
        <v/>
      </c>
      <c r="T560" s="7" t="str">
        <f>IF(ISBLANK(Infra[[#This Row],[Attribute]]),"",
IF(Infra[[#This Row],[railml 2.4 existence]]=TRUE, INDEX(core[Restriction],MATCH(Infra[[#This Row],[Full path]],core[Full path],0)),
IF(Infra[[#This Row],[nor existence]]&lt;&gt;"", INDEX(nor[Restriction],MATCH(Infra[[#This Row],[nor existence]],nor[Full path],0)),"")))</f>
        <v>"new", "modified", "removed"</v>
      </c>
      <c r="U5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1" spans="1:21" x14ac:dyDescent="0.25">
      <c r="A56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infrastructure/tracks/track/ocsElements/balises/baliseGroup/baliseRef/@nor:change</v>
      </c>
      <c r="B5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1" s="23" t="s">
        <v>552</v>
      </c>
      <c r="E561" s="49" t="s">
        <v>553</v>
      </c>
      <c r="F561" s="7" t="s">
        <v>36</v>
      </c>
      <c r="G561" s="9" t="s">
        <v>43</v>
      </c>
      <c r="H561" s="9"/>
      <c r="I561" s="32"/>
      <c r="J561" s="8" t="s">
        <v>44</v>
      </c>
      <c r="K561" s="29"/>
      <c r="L561" s="29"/>
      <c r="M561" s="57"/>
      <c r="N56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61" s="7" t="str">
        <f>IF(Infra[[#This Row],[railml 2.4 existence]]=TRUE, INDEX(core[Constraints],MATCH(Infra[[#This Row],[Full path]],core[Full path],0)),
IF(Infra[[#This Row],[nor existence]]&lt;&gt;"",INDEX(nor[Constraints],MATCH(Infra[[#This Row],[nor existence]],nor[Full path],0)),""))</f>
        <v>optional</v>
      </c>
      <c r="Q5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61" s="9" t="str">
        <f>IF(ISBLANK(Infra[[#This Row],[Attribute]]),"",
IF(Infra[[#This Row],[railml 2.4 existence]]=TRUE, INDEX(core[Excel type],MATCH(Infra[[#This Row],[Full path]],core[Full path],0)),
IF(Infra[[#This Row],[nor existence]]&lt;&gt;"", INDEX(nor[Excel type],MATCH(Infra[[#This Row],[nor existence]],nor[Full path],0)),"")))</f>
        <v>[enum]</v>
      </c>
      <c r="S561" s="7" t="str">
        <f>IF(AND(NOT(ISBLANK(Infra[[#This Row],[Attribute]])),LEFT(Infra[[#This Row],[Value]],1)="[",OR(Infra[[#This Row],[railml 2.4 existence]]=TRUE,Infra[[#This Row],[nor existence]]=TRUE)),IF(Infra[[#This Row],[Value]]=Infra[[#This Row],[type]],"OK","Wrong type"),"")</f>
        <v/>
      </c>
      <c r="T561" s="7" t="str">
        <f>IF(ISBLANK(Infra[[#This Row],[Attribute]]),"",
IF(Infra[[#This Row],[railml 2.4 existence]]=TRUE, INDEX(core[Restriction],MATCH(Infra[[#This Row],[Full path]],core[Full path],0)),
IF(Infra[[#This Row],[nor existence]]&lt;&gt;"", INDEX(nor[Restriction],MATCH(Infra[[#This Row],[nor existence]],nor[Full path],0)),"")))</f>
        <v>"new", "modified", "removed"</v>
      </c>
      <c r="U5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2" spans="1:21" x14ac:dyDescent="0.25">
      <c r="A56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infrastructure/tracks/track/ocsElements/balises/baliseGroup/baliseRef/@nor:ruleRef</v>
      </c>
      <c r="B5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2" s="23" t="s">
        <v>552</v>
      </c>
      <c r="E562" s="49" t="s">
        <v>553</v>
      </c>
      <c r="F562" s="7" t="s">
        <v>45</v>
      </c>
      <c r="G562" s="9" t="s">
        <v>46</v>
      </c>
      <c r="H562" s="9" t="s">
        <v>29</v>
      </c>
      <c r="I562" s="33"/>
      <c r="J562" s="8" t="s">
        <v>47</v>
      </c>
      <c r="K562" s="29"/>
      <c r="L562" s="29"/>
      <c r="M562" s="57"/>
      <c r="N56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562" s="7" t="str">
        <f>IF(Infra[[#This Row],[railml 2.4 existence]]=TRUE, INDEX(core[Constraints],MATCH(Infra[[#This Row],[Full path]],core[Full path],0)),
IF(Infra[[#This Row],[nor existence]]&lt;&gt;"",INDEX(nor[Constraints],MATCH(Infra[[#This Row],[nor existence]],nor[Full path],0)),""))</f>
        <v>optional</v>
      </c>
      <c r="Q5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2" s="9" t="str">
        <f>IF(ISBLANK(Infra[[#This Row],[Attribute]]),"",
IF(Infra[[#This Row],[railml 2.4 existence]]=TRUE, INDEX(core[Excel type],MATCH(Infra[[#This Row],[Full path]],core[Full path],0)),
IF(Infra[[#This Row],[nor existence]]&lt;&gt;"", INDEX(nor[Excel type],MATCH(Infra[[#This Row],[nor existence]],nor[Full path],0)),"")))</f>
        <v>[reference]</v>
      </c>
      <c r="S562" s="7" t="str">
        <f>IF(AND(NOT(ISBLANK(Infra[[#This Row],[Attribute]])),LEFT(Infra[[#This Row],[Value]],1)="[",OR(Infra[[#This Row],[railml 2.4 existence]]=TRUE,Infra[[#This Row],[nor existence]]=TRUE)),IF(Infra[[#This Row],[Value]]=Infra[[#This Row],[type]],"OK","Wrong type"),"")</f>
        <v/>
      </c>
      <c r="T562" s="7" t="str">
        <f>IF(ISBLANK(Infra[[#This Row],[Attribute]]),"",
IF(Infra[[#This Row],[railml 2.4 existence]]=TRUE, INDEX(core[Restriction],MATCH(Infra[[#This Row],[Full path]],core[Full path],0)),
IF(Infra[[#This Row],[nor existence]]&lt;&gt;"", INDEX(nor[Restriction],MATCH(Infra[[#This Row],[nor existence]],nor[Full path],0)),"")))</f>
        <v/>
      </c>
      <c r="U5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3" spans="1:21" ht="30" x14ac:dyDescent="0.25">
      <c r="A56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infrastructure/tracks/track/ocsElements/balises/baliseGroup/baliseRef/@ref</v>
      </c>
      <c r="B5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3" s="24" t="s">
        <v>552</v>
      </c>
      <c r="E563" s="17" t="s">
        <v>553</v>
      </c>
      <c r="F563" s="7" t="s">
        <v>120</v>
      </c>
      <c r="G563" s="9" t="s">
        <v>46</v>
      </c>
      <c r="H563" s="9" t="s">
        <v>23</v>
      </c>
      <c r="I563" s="35"/>
      <c r="J563" s="8" t="s">
        <v>554</v>
      </c>
      <c r="K563" s="7"/>
      <c r="L563" s="7"/>
      <c r="M563" s="7"/>
      <c r="N5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3" s="7" t="str">
        <f>IF(Infra[[#This Row],[railml 2.4 existence]]=TRUE, INDEX(core[Constraints],MATCH(Infra[[#This Row],[Full path]],core[Full path],0)),
IF(Infra[[#This Row],[nor existence]]&lt;&gt;"",INDEX(nor[Constraints],MATCH(Infra[[#This Row],[nor existence]],nor[Full path],0)),""))</f>
        <v>mandatory</v>
      </c>
      <c r="Q5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3" s="7" t="str">
        <f>IF(ISBLANK(Infra[[#This Row],[Attribute]]),"",
IF(Infra[[#This Row],[railml 2.4 existence]]=TRUE, INDEX(core[Excel type],MATCH(Infra[[#This Row],[Full path]],core[Full path],0)),
IF(Infra[[#This Row],[nor existence]]&lt;&gt;"", INDEX(nor[Excel type],MATCH(Infra[[#This Row],[nor existence]],nor[Full path],0)),"")))</f>
        <v>[reference]</v>
      </c>
      <c r="S563" s="7" t="str">
        <f>IF(AND(NOT(ISBLANK(Infra[[#This Row],[Attribute]])),LEFT(Infra[[#This Row],[Value]],1)="[",OR(Infra[[#This Row],[railml 2.4 existence]]=TRUE,Infra[[#This Row],[nor existence]]=TRUE)),IF(Infra[[#This Row],[Value]]=Infra[[#This Row],[type]],"OK","Wrong type"),"")</f>
        <v>OK</v>
      </c>
      <c r="T563" s="7" t="str">
        <f>IF(ISBLANK(Infra[[#This Row],[Attribute]]),"",
IF(Infra[[#This Row],[railml 2.4 existence]]=TRUE, INDEX(core[Restriction],MATCH(Infra[[#This Row],[Full path]],core[Full path],0)),
IF(Infra[[#This Row],[nor existence]]&lt;&gt;"", INDEX(nor[Restriction],MATCH(Infra[[#This Row],[nor existence]],nor[Full path],0)),"")))</f>
        <v/>
      </c>
      <c r="U5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4" spans="1:21" ht="45" x14ac:dyDescent="0.25">
      <c r="A56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infrastructure/tracks/track/ocsElements/balises/baliseGroup/baliseRef/@sequence</v>
      </c>
      <c r="B5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4" s="24" t="s">
        <v>552</v>
      </c>
      <c r="E564" s="17" t="s">
        <v>553</v>
      </c>
      <c r="F564" s="29" t="s">
        <v>389</v>
      </c>
      <c r="G564" s="9" t="s">
        <v>432</v>
      </c>
      <c r="H564" s="9" t="s">
        <v>29</v>
      </c>
      <c r="I564" s="35"/>
      <c r="J564" s="8" t="s">
        <v>555</v>
      </c>
      <c r="K564" s="7"/>
      <c r="L564" s="7"/>
      <c r="M564" s="7"/>
      <c r="N5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4" s="7" t="str">
        <f>IF(Infra[[#This Row],[railml 2.4 existence]]=TRUE, INDEX(core[Constraints],MATCH(Infra[[#This Row],[Full path]],core[Full path],0)),
IF(Infra[[#This Row],[nor existence]]&lt;&gt;"",INDEX(nor[Constraints],MATCH(Infra[[#This Row],[nor existence]],nor[Full path],0)),""))</f>
        <v>optional</v>
      </c>
      <c r="Q5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4" s="7" t="str">
        <f>IF(ISBLANK(Infra[[#This Row],[Attribute]]),"",
IF(Infra[[#This Row],[railml 2.4 existence]]=TRUE, INDEX(core[Excel type],MATCH(Infra[[#This Row],[Full path]],core[Full path],0)),
IF(Infra[[#This Row],[nor existence]]&lt;&gt;"", INDEX(nor[Excel type],MATCH(Infra[[#This Row],[nor existence]],nor[Full path],0)),"")))</f>
        <v>[integer]</v>
      </c>
      <c r="S564" s="7" t="str">
        <f>IF(AND(NOT(ISBLANK(Infra[[#This Row],[Attribute]])),LEFT(Infra[[#This Row],[Value]],1)="[",OR(Infra[[#This Row],[railml 2.4 existence]]=TRUE,Infra[[#This Row],[nor existence]]=TRUE)),IF(Infra[[#This Row],[Value]]=Infra[[#This Row],[type]],"OK","Wrong type"),"")</f>
        <v>OK</v>
      </c>
      <c r="T564" s="7" t="str">
        <f>IF(ISBLANK(Infra[[#This Row],[Attribute]]),"",
IF(Infra[[#This Row],[railml 2.4 existence]]=TRUE, INDEX(core[Restriction],MATCH(Infra[[#This Row],[Full path]],core[Full path],0)),
IF(Infra[[#This Row],[nor existence]]&lt;&gt;"", INDEX(nor[Restriction],MATCH(Infra[[#This Row],[nor existence]],nor[Full path],0)),"")))</f>
        <v/>
      </c>
      <c r="U5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5" spans="1:21" x14ac:dyDescent="0.25">
      <c r="A56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v>
      </c>
      <c r="B5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5" s="24" t="s">
        <v>556</v>
      </c>
      <c r="E565" s="17" t="s">
        <v>557</v>
      </c>
      <c r="F565" s="7"/>
      <c r="G565" s="9"/>
      <c r="H565" s="9" t="s">
        <v>29</v>
      </c>
      <c r="I565" s="35"/>
      <c r="J565" s="8"/>
      <c r="K565" s="7"/>
      <c r="L565" s="29"/>
      <c r="M565" s="29"/>
      <c r="N5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5" s="7" t="str">
        <f>IF(Infra[[#This Row],[railml 2.4 existence]]=TRUE, INDEX(core[Constraints],MATCH(Infra[[#This Row],[Full path]],core[Full path],0)),
IF(Infra[[#This Row],[nor existence]]&lt;&gt;"",INDEX(nor[Constraints],MATCH(Infra[[#This Row],[nor existence]],nor[Full path],0)),""))</f>
        <v>optional</v>
      </c>
      <c r="Q5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5" s="7" t="str">
        <f>IF(ISBLANK(Infra[[#This Row],[Attribute]]),"",
IF(Infra[[#This Row],[railml 2.4 existence]]=TRUE, INDEX(core[Excel type],MATCH(Infra[[#This Row],[Full path]],core[Full path],0)),
IF(Infra[[#This Row],[nor existence]]&lt;&gt;"", INDEX(nor[Excel type],MATCH(Infra[[#This Row],[nor existence]],nor[Full path],0)),"")))</f>
        <v/>
      </c>
      <c r="S565" s="7" t="str">
        <f>IF(AND(NOT(ISBLANK(Infra[[#This Row],[Attribute]])),LEFT(Infra[[#This Row],[Value]],1)="[",OR(Infra[[#This Row],[railml 2.4 existence]]=TRUE,Infra[[#This Row],[nor existence]]=TRUE)),IF(Infra[[#This Row],[Value]]=Infra[[#This Row],[type]],"OK","Wrong type"),"")</f>
        <v/>
      </c>
      <c r="T565" s="7" t="str">
        <f>IF(ISBLANK(Infra[[#This Row],[Attribute]]),"",
IF(Infra[[#This Row],[railml 2.4 existence]]=TRUE, INDEX(core[Restriction],MATCH(Infra[[#This Row],[Full path]],core[Full path],0)),
IF(Infra[[#This Row],[nor existence]]&lt;&gt;"", INDEX(nor[Restriction],MATCH(Infra[[#This Row],[nor existence]],nor[Full path],0)),"")))</f>
        <v/>
      </c>
      <c r="U5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6" spans="1:21" ht="45" x14ac:dyDescent="0.25">
      <c r="A56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infrastructure/tracks/track/ocsElements/derailers/derailer/@absPos</v>
      </c>
      <c r="B5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6" s="23" t="s">
        <v>556</v>
      </c>
      <c r="E566" s="49" t="s">
        <v>557</v>
      </c>
      <c r="F566" s="7" t="s">
        <v>478</v>
      </c>
      <c r="G566" s="9" t="s">
        <v>233</v>
      </c>
      <c r="H566" s="9" t="s">
        <v>479</v>
      </c>
      <c r="I566" s="32"/>
      <c r="J566" s="8" t="s">
        <v>480</v>
      </c>
      <c r="K566" s="29" t="s">
        <v>481</v>
      </c>
      <c r="L566" s="29"/>
      <c r="M566" s="57"/>
      <c r="N56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6" s="7" t="str">
        <f>IF(Infra[[#This Row],[railml 2.4 existence]]=TRUE, INDEX(core[Constraints],MATCH(Infra[[#This Row],[Full path]],core[Full path],0)),
IF(Infra[[#This Row],[nor existence]]&lt;&gt;"",INDEX(nor[Constraints],MATCH(Infra[[#This Row],[nor existence]],nor[Full path],0)),""))</f>
        <v>optional</v>
      </c>
      <c r="Q5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6" s="9" t="str">
        <f>IF(ISBLANK(Infra[[#This Row],[Attribute]]),"",
IF(Infra[[#This Row],[railml 2.4 existence]]=TRUE, INDEX(core[Excel type],MATCH(Infra[[#This Row],[Full path]],core[Full path],0)),
IF(Infra[[#This Row],[nor existence]]&lt;&gt;"", INDEX(nor[Excel type],MATCH(Infra[[#This Row],[nor existence]],nor[Full path],0)),"")))</f>
        <v>[decimal]</v>
      </c>
      <c r="S566" s="7" t="str">
        <f>IF(AND(NOT(ISBLANK(Infra[[#This Row],[Attribute]])),LEFT(Infra[[#This Row],[Value]],1)="[",OR(Infra[[#This Row],[railml 2.4 existence]]=TRUE,Infra[[#This Row],[nor existence]]=TRUE)),IF(Infra[[#This Row],[Value]]=Infra[[#This Row],[type]],"OK","Wrong type"),"")</f>
        <v>OK</v>
      </c>
      <c r="T566" s="7" t="str">
        <f>IF(ISBLANK(Infra[[#This Row],[Attribute]]),"",
IF(Infra[[#This Row],[railml 2.4 existence]]=TRUE, INDEX(core[Restriction],MATCH(Infra[[#This Row],[Full path]],core[Full path],0)),
IF(Infra[[#This Row],[nor existence]]&lt;&gt;"", INDEX(nor[Restriction],MATCH(Infra[[#This Row],[nor existence]],nor[Full path],0)),"")))</f>
        <v>xs:fractionDigits=6</v>
      </c>
      <c r="U5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7" spans="1:21" ht="135" x14ac:dyDescent="0.25">
      <c r="A56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infrastructure/tracks/track/ocsElements/derailers/derailer/@code</v>
      </c>
      <c r="B5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7" s="23" t="s">
        <v>556</v>
      </c>
      <c r="E567" s="49" t="s">
        <v>557</v>
      </c>
      <c r="F567" s="7" t="s">
        <v>24</v>
      </c>
      <c r="G567" s="9" t="s">
        <v>25</v>
      </c>
      <c r="H567" s="9" t="s">
        <v>26</v>
      </c>
      <c r="I567" s="32"/>
      <c r="J567" s="8" t="s">
        <v>27</v>
      </c>
      <c r="K567" s="29"/>
      <c r="L567" s="29"/>
      <c r="M567" s="57"/>
      <c r="N56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7" s="7" t="str">
        <f>IF(Infra[[#This Row],[railml 2.4 existence]]=TRUE, INDEX(core[Constraints],MATCH(Infra[[#This Row],[Full path]],core[Full path],0)),
IF(Infra[[#This Row],[nor existence]]&lt;&gt;"",INDEX(nor[Constraints],MATCH(Infra[[#This Row],[nor existence]],nor[Full path],0)),""))</f>
        <v>optional</v>
      </c>
      <c r="Q5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7" s="9" t="str">
        <f>IF(ISBLANK(Infra[[#This Row],[Attribute]]),"",
IF(Infra[[#This Row],[railml 2.4 existence]]=TRUE, INDEX(core[Excel type],MATCH(Infra[[#This Row],[Full path]],core[Full path],0)),
IF(Infra[[#This Row],[nor existence]]&lt;&gt;"", INDEX(nor[Excel type],MATCH(Infra[[#This Row],[nor existence]],nor[Full path],0)),"")))</f>
        <v>[string]</v>
      </c>
      <c r="S567" s="7" t="str">
        <f>IF(AND(NOT(ISBLANK(Infra[[#This Row],[Attribute]])),LEFT(Infra[[#This Row],[Value]],1)="[",OR(Infra[[#This Row],[railml 2.4 existence]]=TRUE,Infra[[#This Row],[nor existence]]=TRUE)),IF(Infra[[#This Row],[Value]]=Infra[[#This Row],[type]],"OK","Wrong type"),"")</f>
        <v>OK</v>
      </c>
      <c r="T567" s="7" t="str">
        <f>IF(ISBLANK(Infra[[#This Row],[Attribute]]),"",
IF(Infra[[#This Row],[railml 2.4 existence]]=TRUE, INDEX(core[Restriction],MATCH(Infra[[#This Row],[Full path]],core[Full path],0)),
IF(Infra[[#This Row],[nor existence]]&lt;&gt;"", INDEX(nor[Restriction],MATCH(Infra[[#This Row],[nor existence]],nor[Full path],0)),"")))</f>
        <v/>
      </c>
      <c r="U5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8" spans="1:21" ht="45" x14ac:dyDescent="0.25">
      <c r="A56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infrastructure/tracks/track/ocsElements/derailers/derailer/@derailSide</v>
      </c>
      <c r="B5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8" s="24" t="s">
        <v>556</v>
      </c>
      <c r="E568" s="17" t="s">
        <v>557</v>
      </c>
      <c r="F568" s="7" t="s">
        <v>558</v>
      </c>
      <c r="G568" s="9" t="s">
        <v>37</v>
      </c>
      <c r="H568" s="9" t="s">
        <v>29</v>
      </c>
      <c r="I568" s="35"/>
      <c r="J568" s="8" t="s">
        <v>559</v>
      </c>
      <c r="K568" s="7"/>
      <c r="L568" s="7"/>
      <c r="M568" s="7"/>
      <c r="N56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8" s="7" t="str">
        <f>IF(Infra[[#This Row],[railml 2.4 existence]]=TRUE, INDEX(core[Constraints],MATCH(Infra[[#This Row],[Full path]],core[Full path],0)),
IF(Infra[[#This Row],[nor existence]]&lt;&gt;"",INDEX(nor[Constraints],MATCH(Infra[[#This Row],[nor existence]],nor[Full path],0)),""))</f>
        <v>optional</v>
      </c>
      <c r="Q5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68" s="7" t="str">
        <f>IF(ISBLANK(Infra[[#This Row],[Attribute]]),"",
IF(Infra[[#This Row],[railml 2.4 existence]]=TRUE, INDEX(core[Excel type],MATCH(Infra[[#This Row],[Full path]],core[Full path],0)),
IF(Infra[[#This Row],[nor existence]]&lt;&gt;"", INDEX(nor[Excel type],MATCH(Infra[[#This Row],[nor existence]],nor[Full path],0)),"")))</f>
        <v>[enum]</v>
      </c>
      <c r="S568" s="7" t="str">
        <f>IF(AND(NOT(ISBLANK(Infra[[#This Row],[Attribute]])),LEFT(Infra[[#This Row],[Value]],1)="[",OR(Infra[[#This Row],[railml 2.4 existence]]=TRUE,Infra[[#This Row],[nor existence]]=TRUE)),IF(Infra[[#This Row],[Value]]=Infra[[#This Row],[type]],"OK","Wrong type"),"")</f>
        <v>OK</v>
      </c>
      <c r="T568" s="7" t="str">
        <f>IF(ISBLANK(Infra[[#This Row],[Attribute]]),"",
IF(Infra[[#This Row],[railml 2.4 existence]]=TRUE, INDEX(core[Restriction],MATCH(Infra[[#This Row],[Full path]],core[Full path],0)),
IF(Infra[[#This Row],[nor existence]]&lt;&gt;"", INDEX(nor[Restriction],MATCH(Infra[[#This Row],[nor existence]],nor[Full path],0)),"")))</f>
        <v>"left", "right"</v>
      </c>
      <c r="U5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69" spans="1:21" x14ac:dyDescent="0.25">
      <c r="A56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infrastructure/tracks/track/ocsElements/derailers/derailer/@derailSide</v>
      </c>
      <c r="B5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69" s="24" t="s">
        <v>556</v>
      </c>
      <c r="E569" s="17" t="s">
        <v>557</v>
      </c>
      <c r="F569" s="7" t="s">
        <v>558</v>
      </c>
      <c r="G569" s="9" t="s">
        <v>270</v>
      </c>
      <c r="H569" s="9"/>
      <c r="I569" s="35"/>
      <c r="J569" s="8"/>
      <c r="K569" s="7"/>
      <c r="L569" s="7"/>
      <c r="M569" s="7"/>
      <c r="N56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69" s="7" t="str">
        <f>IF(Infra[[#This Row],[railml 2.4 existence]]=TRUE, INDEX(core[Constraints],MATCH(Infra[[#This Row],[Full path]],core[Full path],0)),
IF(Infra[[#This Row],[nor existence]]&lt;&gt;"",INDEX(nor[Constraints],MATCH(Infra[[#This Row],[nor existence]],nor[Full path],0)),""))</f>
        <v>optional</v>
      </c>
      <c r="Q5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69" s="7" t="str">
        <f>IF(ISBLANK(Infra[[#This Row],[Attribute]]),"",
IF(Infra[[#This Row],[railml 2.4 existence]]=TRUE, INDEX(core[Excel type],MATCH(Infra[[#This Row],[Full path]],core[Full path],0)),
IF(Infra[[#This Row],[nor existence]]&lt;&gt;"", INDEX(nor[Excel type],MATCH(Infra[[#This Row],[nor existence]],nor[Full path],0)),"")))</f>
        <v>[enum]</v>
      </c>
      <c r="S569" s="7" t="str">
        <f>IF(AND(NOT(ISBLANK(Infra[[#This Row],[Attribute]])),LEFT(Infra[[#This Row],[Value]],1)="[",OR(Infra[[#This Row],[railml 2.4 existence]]=TRUE,Infra[[#This Row],[nor existence]]=TRUE)),IF(Infra[[#This Row],[Value]]=Infra[[#This Row],[type]],"OK","Wrong type"),"")</f>
        <v/>
      </c>
      <c r="T569" s="7" t="str">
        <f>IF(ISBLANK(Infra[[#This Row],[Attribute]]),"",
IF(Infra[[#This Row],[railml 2.4 existence]]=TRUE, INDEX(core[Restriction],MATCH(Infra[[#This Row],[Full path]],core[Full path],0)),
IF(Infra[[#This Row],[nor existence]]&lt;&gt;"", INDEX(nor[Restriction],MATCH(Infra[[#This Row],[nor existence]],nor[Full path],0)),"")))</f>
        <v>"left", "right"</v>
      </c>
      <c r="U5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70" spans="1:21" x14ac:dyDescent="0.25">
      <c r="A57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infrastructure/tracks/track/ocsElements/derailers/derailer/@derailSide</v>
      </c>
      <c r="B5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0" s="24" t="s">
        <v>556</v>
      </c>
      <c r="E570" s="17" t="s">
        <v>557</v>
      </c>
      <c r="F570" s="7" t="s">
        <v>558</v>
      </c>
      <c r="G570" s="9" t="s">
        <v>271</v>
      </c>
      <c r="H570" s="9"/>
      <c r="I570" s="35"/>
      <c r="J570" s="8"/>
      <c r="K570" s="7"/>
      <c r="L570" s="7"/>
      <c r="M570" s="7"/>
      <c r="N57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0" s="7" t="str">
        <f>IF(Infra[[#This Row],[railml 2.4 existence]]=TRUE, INDEX(core[Constraints],MATCH(Infra[[#This Row],[Full path]],core[Full path],0)),
IF(Infra[[#This Row],[nor existence]]&lt;&gt;"",INDEX(nor[Constraints],MATCH(Infra[[#This Row],[nor existence]],nor[Full path],0)),""))</f>
        <v>optional</v>
      </c>
      <c r="Q5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70" s="7" t="str">
        <f>IF(ISBLANK(Infra[[#This Row],[Attribute]]),"",
IF(Infra[[#This Row],[railml 2.4 existence]]=TRUE, INDEX(core[Excel type],MATCH(Infra[[#This Row],[Full path]],core[Full path],0)),
IF(Infra[[#This Row],[nor existence]]&lt;&gt;"", INDEX(nor[Excel type],MATCH(Infra[[#This Row],[nor existence]],nor[Full path],0)),"")))</f>
        <v>[enum]</v>
      </c>
      <c r="S570" s="7" t="str">
        <f>IF(AND(NOT(ISBLANK(Infra[[#This Row],[Attribute]])),LEFT(Infra[[#This Row],[Value]],1)="[",OR(Infra[[#This Row],[railml 2.4 existence]]=TRUE,Infra[[#This Row],[nor existence]]=TRUE)),IF(Infra[[#This Row],[Value]]=Infra[[#This Row],[type]],"OK","Wrong type"),"")</f>
        <v/>
      </c>
      <c r="T570" s="7" t="str">
        <f>IF(ISBLANK(Infra[[#This Row],[Attribute]]),"",
IF(Infra[[#This Row],[railml 2.4 existence]]=TRUE, INDEX(core[Restriction],MATCH(Infra[[#This Row],[Full path]],core[Full path],0)),
IF(Infra[[#This Row],[nor existence]]&lt;&gt;"", INDEX(nor[Restriction],MATCH(Infra[[#This Row],[nor existence]],nor[Full path],0)),"")))</f>
        <v>"left", "right"</v>
      </c>
      <c r="U5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71" spans="1:21" ht="45" x14ac:dyDescent="0.25">
      <c r="A57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infrastructure/tracks/track/ocsElements/derailers/derailer/@description</v>
      </c>
      <c r="B5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1" s="23" t="s">
        <v>556</v>
      </c>
      <c r="E571" s="49" t="s">
        <v>557</v>
      </c>
      <c r="F571" s="7" t="s">
        <v>28</v>
      </c>
      <c r="G571" s="9" t="s">
        <v>25</v>
      </c>
      <c r="H571" s="9" t="s">
        <v>29</v>
      </c>
      <c r="I571" s="32"/>
      <c r="J571" s="8" t="s">
        <v>30</v>
      </c>
      <c r="K571" s="29" t="s">
        <v>31</v>
      </c>
      <c r="L571" s="29"/>
      <c r="M571" s="57"/>
      <c r="N57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1" s="7" t="str">
        <f>IF(Infra[[#This Row],[railml 2.4 existence]]=TRUE, INDEX(core[Constraints],MATCH(Infra[[#This Row],[Full path]],core[Full path],0)),
IF(Infra[[#This Row],[nor existence]]&lt;&gt;"",INDEX(nor[Constraints],MATCH(Infra[[#This Row],[nor existence]],nor[Full path],0)),""))</f>
        <v>optional</v>
      </c>
      <c r="Q5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71" s="9" t="str">
        <f>IF(ISBLANK(Infra[[#This Row],[Attribute]]),"",
IF(Infra[[#This Row],[railml 2.4 existence]]=TRUE, INDEX(core[Excel type],MATCH(Infra[[#This Row],[Full path]],core[Full path],0)),
IF(Infra[[#This Row],[nor existence]]&lt;&gt;"", INDEX(nor[Excel type],MATCH(Infra[[#This Row],[nor existence]],nor[Full path],0)),"")))</f>
        <v>[string]</v>
      </c>
      <c r="S571" s="7" t="str">
        <f>IF(AND(NOT(ISBLANK(Infra[[#This Row],[Attribute]])),LEFT(Infra[[#This Row],[Value]],1)="[",OR(Infra[[#This Row],[railml 2.4 existence]]=TRUE,Infra[[#This Row],[nor existence]]=TRUE)),IF(Infra[[#This Row],[Value]]=Infra[[#This Row],[type]],"OK","Wrong type"),"")</f>
        <v>OK</v>
      </c>
      <c r="T571" s="7" t="str">
        <f>IF(ISBLANK(Infra[[#This Row],[Attribute]]),"",
IF(Infra[[#This Row],[railml 2.4 existence]]=TRUE, INDEX(core[Restriction],MATCH(Infra[[#This Row],[Full path]],core[Full path],0)),
IF(Infra[[#This Row],[nor existence]]&lt;&gt;"", INDEX(nor[Restriction],MATCH(Infra[[#This Row],[nor existence]],nor[Full path],0)),"")))</f>
        <v/>
      </c>
      <c r="U5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72" spans="1:21" ht="30" x14ac:dyDescent="0.25">
      <c r="A57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infrastructure/tracks/track/ocsElements/derailers/derailer/@dir</v>
      </c>
      <c r="B5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2" s="24" t="s">
        <v>556</v>
      </c>
      <c r="E572" s="17" t="s">
        <v>557</v>
      </c>
      <c r="F572" s="7" t="s">
        <v>482</v>
      </c>
      <c r="G572" s="9" t="s">
        <v>37</v>
      </c>
      <c r="H572" s="9" t="s">
        <v>23</v>
      </c>
      <c r="I572" s="35"/>
      <c r="J572" s="8" t="s">
        <v>560</v>
      </c>
      <c r="K572" s="7" t="s">
        <v>561</v>
      </c>
      <c r="L572" s="7"/>
      <c r="M572" s="7"/>
      <c r="N57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2" s="7" t="str">
        <f>IF(Infra[[#This Row],[railml 2.4 existence]]=TRUE, INDEX(core[Constraints],MATCH(Infra[[#This Row],[Full path]],core[Full path],0)),
IF(Infra[[#This Row],[nor existence]]&lt;&gt;"",INDEX(nor[Constraints],MATCH(Infra[[#This Row],[nor existence]],nor[Full path],0)),""))</f>
        <v>optional</v>
      </c>
      <c r="Q5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72" s="7" t="str">
        <f>IF(ISBLANK(Infra[[#This Row],[Attribute]]),"",
IF(Infra[[#This Row],[railml 2.4 existence]]=TRUE, INDEX(core[Excel type],MATCH(Infra[[#This Row],[Full path]],core[Full path],0)),
IF(Infra[[#This Row],[nor existence]]&lt;&gt;"", INDEX(nor[Excel type],MATCH(Infra[[#This Row],[nor existence]],nor[Full path],0)),"")))</f>
        <v>[enum]</v>
      </c>
      <c r="S572" s="7" t="str">
        <f>IF(AND(NOT(ISBLANK(Infra[[#This Row],[Attribute]])),LEFT(Infra[[#This Row],[Value]],1)="[",OR(Infra[[#This Row],[railml 2.4 existence]]=TRUE,Infra[[#This Row],[nor existence]]=TRUE)),IF(Infra[[#This Row],[Value]]=Infra[[#This Row],[type]],"OK","Wrong type"),"")</f>
        <v>OK</v>
      </c>
      <c r="T572" s="7" t="str">
        <f>IF(ISBLANK(Infra[[#This Row],[Attribute]]),"",
IF(Infra[[#This Row],[railml 2.4 existence]]=TRUE, INDEX(core[Restriction],MATCH(Infra[[#This Row],[Full path]],core[Full path],0)),
IF(Infra[[#This Row],[nor existence]]&lt;&gt;"", INDEX(nor[Restriction],MATCH(Infra[[#This Row],[nor existence]],nor[Full path],0)),"")))</f>
        <v>"up", "down", "unknown", "none", "both"</v>
      </c>
      <c r="U5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73" spans="1:21" x14ac:dyDescent="0.25">
      <c r="A57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infrastructure/tracks/track/ocsElements/derailers/derailer/@dir</v>
      </c>
      <c r="B5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3" s="24" t="s">
        <v>556</v>
      </c>
      <c r="E573" s="17" t="s">
        <v>557</v>
      </c>
      <c r="F573" s="7" t="s">
        <v>482</v>
      </c>
      <c r="G573" s="9" t="s">
        <v>160</v>
      </c>
      <c r="H573" s="9"/>
      <c r="I573" s="35"/>
      <c r="J573" s="8"/>
      <c r="K573" s="7"/>
      <c r="L573" s="7"/>
      <c r="M573" s="7"/>
      <c r="N57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3" s="7" t="str">
        <f>IF(Infra[[#This Row],[railml 2.4 existence]]=TRUE, INDEX(core[Constraints],MATCH(Infra[[#This Row],[Full path]],core[Full path],0)),
IF(Infra[[#This Row],[nor existence]]&lt;&gt;"",INDEX(nor[Constraints],MATCH(Infra[[#This Row],[nor existence]],nor[Full path],0)),""))</f>
        <v>optional</v>
      </c>
      <c r="Q5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73" s="7" t="str">
        <f>IF(ISBLANK(Infra[[#This Row],[Attribute]]),"",
IF(Infra[[#This Row],[railml 2.4 existence]]=TRUE, INDEX(core[Excel type],MATCH(Infra[[#This Row],[Full path]],core[Full path],0)),
IF(Infra[[#This Row],[nor existence]]&lt;&gt;"", INDEX(nor[Excel type],MATCH(Infra[[#This Row],[nor existence]],nor[Full path],0)),"")))</f>
        <v>[enum]</v>
      </c>
      <c r="S573" s="7" t="str">
        <f>IF(AND(NOT(ISBLANK(Infra[[#This Row],[Attribute]])),LEFT(Infra[[#This Row],[Value]],1)="[",OR(Infra[[#This Row],[railml 2.4 existence]]=TRUE,Infra[[#This Row],[nor existence]]=TRUE)),IF(Infra[[#This Row],[Value]]=Infra[[#This Row],[type]],"OK","Wrong type"),"")</f>
        <v/>
      </c>
      <c r="T573" s="7" t="str">
        <f>IF(ISBLANK(Infra[[#This Row],[Attribute]]),"",
IF(Infra[[#This Row],[railml 2.4 existence]]=TRUE, INDEX(core[Restriction],MATCH(Infra[[#This Row],[Full path]],core[Full path],0)),
IF(Infra[[#This Row],[nor existence]]&lt;&gt;"", INDEX(nor[Restriction],MATCH(Infra[[#This Row],[nor existence]],nor[Full path],0)),"")))</f>
        <v>"up", "down", "unknown", "none", "both"</v>
      </c>
      <c r="U5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74" spans="1:21" x14ac:dyDescent="0.25">
      <c r="A57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infrastructure/tracks/track/ocsElements/derailers/derailer/@dir</v>
      </c>
      <c r="B5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4" s="24" t="s">
        <v>556</v>
      </c>
      <c r="E574" s="17" t="s">
        <v>557</v>
      </c>
      <c r="F574" s="7" t="s">
        <v>482</v>
      </c>
      <c r="G574" s="9" t="s">
        <v>161</v>
      </c>
      <c r="H574" s="9"/>
      <c r="I574" s="35"/>
      <c r="J574" s="8"/>
      <c r="K574" s="7"/>
      <c r="L574" s="7"/>
      <c r="M574" s="7"/>
      <c r="N57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4" s="7" t="str">
        <f>IF(Infra[[#This Row],[railml 2.4 existence]]=TRUE, INDEX(core[Constraints],MATCH(Infra[[#This Row],[Full path]],core[Full path],0)),
IF(Infra[[#This Row],[nor existence]]&lt;&gt;"",INDEX(nor[Constraints],MATCH(Infra[[#This Row],[nor existence]],nor[Full path],0)),""))</f>
        <v>optional</v>
      </c>
      <c r="Q5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74" s="7" t="str">
        <f>IF(ISBLANK(Infra[[#This Row],[Attribute]]),"",
IF(Infra[[#This Row],[railml 2.4 existence]]=TRUE, INDEX(core[Excel type],MATCH(Infra[[#This Row],[Full path]],core[Full path],0)),
IF(Infra[[#This Row],[nor existence]]&lt;&gt;"", INDEX(nor[Excel type],MATCH(Infra[[#This Row],[nor existence]],nor[Full path],0)),"")))</f>
        <v>[enum]</v>
      </c>
      <c r="S574" s="7" t="str">
        <f>IF(AND(NOT(ISBLANK(Infra[[#This Row],[Attribute]])),LEFT(Infra[[#This Row],[Value]],1)="[",OR(Infra[[#This Row],[railml 2.4 existence]]=TRUE,Infra[[#This Row],[nor existence]]=TRUE)),IF(Infra[[#This Row],[Value]]=Infra[[#This Row],[type]],"OK","Wrong type"),"")</f>
        <v/>
      </c>
      <c r="T574" s="7" t="str">
        <f>IF(ISBLANK(Infra[[#This Row],[Attribute]]),"",
IF(Infra[[#This Row],[railml 2.4 existence]]=TRUE, INDEX(core[Restriction],MATCH(Infra[[#This Row],[Full path]],core[Full path],0)),
IF(Infra[[#This Row],[nor existence]]&lt;&gt;"", INDEX(nor[Restriction],MATCH(Infra[[#This Row],[nor existence]],nor[Full path],0)),"")))</f>
        <v>"up", "down", "unknown", "none", "both"</v>
      </c>
      <c r="U5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75" spans="1:21" x14ac:dyDescent="0.25">
      <c r="A57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infrastructure/tracks/track/ocsElements/derailers/derailer/@dir</v>
      </c>
      <c r="B5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5" s="24" t="s">
        <v>556</v>
      </c>
      <c r="E575" s="17" t="s">
        <v>557</v>
      </c>
      <c r="F575" s="7" t="s">
        <v>482</v>
      </c>
      <c r="G575" s="9" t="s">
        <v>486</v>
      </c>
      <c r="H575" s="9"/>
      <c r="I575" s="35"/>
      <c r="J575" s="8"/>
      <c r="K575" s="7"/>
      <c r="L575" s="29"/>
      <c r="M575" s="29"/>
      <c r="N57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5" s="7" t="str">
        <f>IF(Infra[[#This Row],[railml 2.4 existence]]=TRUE, INDEX(core[Constraints],MATCH(Infra[[#This Row],[Full path]],core[Full path],0)),
IF(Infra[[#This Row],[nor existence]]&lt;&gt;"",INDEX(nor[Constraints],MATCH(Infra[[#This Row],[nor existence]],nor[Full path],0)),""))</f>
        <v>optional</v>
      </c>
      <c r="Q5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75" s="7" t="str">
        <f>IF(ISBLANK(Infra[[#This Row],[Attribute]]),"",
IF(Infra[[#This Row],[railml 2.4 existence]]=TRUE, INDEX(core[Excel type],MATCH(Infra[[#This Row],[Full path]],core[Full path],0)),
IF(Infra[[#This Row],[nor existence]]&lt;&gt;"", INDEX(nor[Excel type],MATCH(Infra[[#This Row],[nor existence]],nor[Full path],0)),"")))</f>
        <v>[enum]</v>
      </c>
      <c r="S575" s="7" t="str">
        <f>IF(AND(NOT(ISBLANK(Infra[[#This Row],[Attribute]])),LEFT(Infra[[#This Row],[Value]],1)="[",OR(Infra[[#This Row],[railml 2.4 existence]]=TRUE,Infra[[#This Row],[nor existence]]=TRUE)),IF(Infra[[#This Row],[Value]]=Infra[[#This Row],[type]],"OK","Wrong type"),"")</f>
        <v/>
      </c>
      <c r="T575" s="7" t="str">
        <f>IF(ISBLANK(Infra[[#This Row],[Attribute]]),"",
IF(Infra[[#This Row],[railml 2.4 existence]]=TRUE, INDEX(core[Restriction],MATCH(Infra[[#This Row],[Full path]],core[Full path],0)),
IF(Infra[[#This Row],[nor existence]]&lt;&gt;"", INDEX(nor[Restriction],MATCH(Infra[[#This Row],[nor existence]],nor[Full path],0)),"")))</f>
        <v>"up", "down", "unknown", "none", "both"</v>
      </c>
      <c r="U5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576" spans="1:21" x14ac:dyDescent="0.25">
      <c r="A57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infrastructure/tracks/track/ocsElements/derailers/derailer/@id</v>
      </c>
      <c r="B5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6" s="23" t="s">
        <v>556</v>
      </c>
      <c r="E576" s="49" t="s">
        <v>557</v>
      </c>
      <c r="F576" s="7" t="s">
        <v>32</v>
      </c>
      <c r="G576" s="9" t="s">
        <v>25</v>
      </c>
      <c r="H576" s="9" t="s">
        <v>23</v>
      </c>
      <c r="I576" s="32"/>
      <c r="J576" s="8" t="s">
        <v>33</v>
      </c>
      <c r="K576" s="29"/>
      <c r="L576" s="29"/>
      <c r="M576" s="57"/>
      <c r="N57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6" s="7" t="str">
        <f>IF(Infra[[#This Row],[railml 2.4 existence]]=TRUE, INDEX(core[Constraints],MATCH(Infra[[#This Row],[Full path]],core[Full path],0)),
IF(Infra[[#This Row],[nor existence]]&lt;&gt;"",INDEX(nor[Constraints],MATCH(Infra[[#This Row],[nor existence]],nor[Full path],0)),""))</f>
        <v>mandatory</v>
      </c>
      <c r="Q5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76" s="9" t="str">
        <f>IF(ISBLANK(Infra[[#This Row],[Attribute]]),"",
IF(Infra[[#This Row],[railml 2.4 existence]]=TRUE, INDEX(core[Excel type],MATCH(Infra[[#This Row],[Full path]],core[Full path],0)),
IF(Infra[[#This Row],[nor existence]]&lt;&gt;"", INDEX(nor[Excel type],MATCH(Infra[[#This Row],[nor existence]],nor[Full path],0)),"")))</f>
        <v>[string]</v>
      </c>
      <c r="S576" s="7" t="str">
        <f>IF(AND(NOT(ISBLANK(Infra[[#This Row],[Attribute]])),LEFT(Infra[[#This Row],[Value]],1)="[",OR(Infra[[#This Row],[railml 2.4 existence]]=TRUE,Infra[[#This Row],[nor existence]]=TRUE)),IF(Infra[[#This Row],[Value]]=Infra[[#This Row],[type]],"OK","Wrong type"),"")</f>
        <v>OK</v>
      </c>
      <c r="T576" s="7" t="str">
        <f>IF(ISBLANK(Infra[[#This Row],[Attribute]]),"",
IF(Infra[[#This Row],[railml 2.4 existence]]=TRUE, INDEX(core[Restriction],MATCH(Infra[[#This Row],[Full path]],core[Full path],0)),
IF(Infra[[#This Row],[nor existence]]&lt;&gt;"", INDEX(nor[Restriction],MATCH(Infra[[#This Row],[nor existence]],nor[Full path],0)),"")))</f>
        <v/>
      </c>
      <c r="U5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77" spans="1:21" x14ac:dyDescent="0.25">
      <c r="A57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infrastructure/tracks/track/ocsElements/derailers/derailer/@name</v>
      </c>
      <c r="B5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7" s="24" t="s">
        <v>556</v>
      </c>
      <c r="E577" s="17" t="s">
        <v>557</v>
      </c>
      <c r="F577" s="7" t="s">
        <v>34</v>
      </c>
      <c r="G577" s="9" t="s">
        <v>25</v>
      </c>
      <c r="H577" s="9" t="s">
        <v>29</v>
      </c>
      <c r="I577" s="35"/>
      <c r="J577" s="8" t="s">
        <v>562</v>
      </c>
      <c r="K577" s="7" t="s">
        <v>563</v>
      </c>
      <c r="L577" s="7"/>
      <c r="M577" s="7"/>
      <c r="N57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77" s="7" t="str">
        <f>IF(Infra[[#This Row],[railml 2.4 existence]]=TRUE, INDEX(core[Constraints],MATCH(Infra[[#This Row],[Full path]],core[Full path],0)),
IF(Infra[[#This Row],[nor existence]]&lt;&gt;"",INDEX(nor[Constraints],MATCH(Infra[[#This Row],[nor existence]],nor[Full path],0)),""))</f>
        <v>optional</v>
      </c>
      <c r="Q5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77" s="7" t="str">
        <f>IF(ISBLANK(Infra[[#This Row],[Attribute]]),"",
IF(Infra[[#This Row],[railml 2.4 existence]]=TRUE, INDEX(core[Excel type],MATCH(Infra[[#This Row],[Full path]],core[Full path],0)),
IF(Infra[[#This Row],[nor existence]]&lt;&gt;"", INDEX(nor[Excel type],MATCH(Infra[[#This Row],[nor existence]],nor[Full path],0)),"")))</f>
        <v>[string]</v>
      </c>
      <c r="S577" s="7" t="str">
        <f>IF(AND(NOT(ISBLANK(Infra[[#This Row],[Attribute]])),LEFT(Infra[[#This Row],[Value]],1)="[",OR(Infra[[#This Row],[railml 2.4 existence]]=TRUE,Infra[[#This Row],[nor existence]]=TRUE)),IF(Infra[[#This Row],[Value]]=Infra[[#This Row],[type]],"OK","Wrong type"),"")</f>
        <v>OK</v>
      </c>
      <c r="T577" s="7" t="str">
        <f>IF(ISBLANK(Infra[[#This Row],[Attribute]]),"",
IF(Infra[[#This Row],[railml 2.4 existence]]=TRUE, INDEX(core[Restriction],MATCH(Infra[[#This Row],[Full path]],core[Full path],0)),
IF(Infra[[#This Row],[nor existence]]&lt;&gt;"", INDEX(nor[Restriction],MATCH(Infra[[#This Row],[nor existence]],nor[Full path],0)),"")))</f>
        <v/>
      </c>
      <c r="U5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78" spans="1:21" ht="30" x14ac:dyDescent="0.25">
      <c r="A57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infrastructure/tracks/track/ocsElements/derailers/derailer/@nor:change</v>
      </c>
      <c r="B5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8" s="23" t="s">
        <v>556</v>
      </c>
      <c r="E578" s="49" t="s">
        <v>557</v>
      </c>
      <c r="F578" s="7" t="s">
        <v>36</v>
      </c>
      <c r="G578" s="9" t="s">
        <v>37</v>
      </c>
      <c r="H578" s="9" t="s">
        <v>29</v>
      </c>
      <c r="I578" s="32"/>
      <c r="J578" s="8" t="s">
        <v>38</v>
      </c>
      <c r="K578" s="29"/>
      <c r="L578" s="29"/>
      <c r="M578" s="57"/>
      <c r="N57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78" s="7" t="str">
        <f>IF(Infra[[#This Row],[railml 2.4 existence]]=TRUE, INDEX(core[Constraints],MATCH(Infra[[#This Row],[Full path]],core[Full path],0)),
IF(Infra[[#This Row],[nor existence]]&lt;&gt;"",INDEX(nor[Constraints],MATCH(Infra[[#This Row],[nor existence]],nor[Full path],0)),""))</f>
        <v>optional</v>
      </c>
      <c r="Q5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78" s="9" t="str">
        <f>IF(ISBLANK(Infra[[#This Row],[Attribute]]),"",
IF(Infra[[#This Row],[railml 2.4 existence]]=TRUE, INDEX(core[Excel type],MATCH(Infra[[#This Row],[Full path]],core[Full path],0)),
IF(Infra[[#This Row],[nor existence]]&lt;&gt;"", INDEX(nor[Excel type],MATCH(Infra[[#This Row],[nor existence]],nor[Full path],0)),"")))</f>
        <v>[enum]</v>
      </c>
      <c r="S578" s="7" t="str">
        <f>IF(AND(NOT(ISBLANK(Infra[[#This Row],[Attribute]])),LEFT(Infra[[#This Row],[Value]],1)="[",OR(Infra[[#This Row],[railml 2.4 existence]]=TRUE,Infra[[#This Row],[nor existence]]=TRUE)),IF(Infra[[#This Row],[Value]]=Infra[[#This Row],[type]],"OK","Wrong type"),"")</f>
        <v/>
      </c>
      <c r="T578" s="7" t="str">
        <f>IF(ISBLANK(Infra[[#This Row],[Attribute]]),"",
IF(Infra[[#This Row],[railml 2.4 existence]]=TRUE, INDEX(core[Restriction],MATCH(Infra[[#This Row],[Full path]],core[Full path],0)),
IF(Infra[[#This Row],[nor existence]]&lt;&gt;"", INDEX(nor[Restriction],MATCH(Infra[[#This Row],[nor existence]],nor[Full path],0)),"")))</f>
        <v>"new", "modified", "removed"</v>
      </c>
      <c r="U5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79" spans="1:21" s="3" customFormat="1" ht="30" x14ac:dyDescent="0.25">
      <c r="A57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infrastructure/tracks/track/ocsElements/derailers/derailer/@nor:change</v>
      </c>
      <c r="B5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79" s="23" t="s">
        <v>556</v>
      </c>
      <c r="E579" s="49" t="s">
        <v>557</v>
      </c>
      <c r="F579" s="7" t="s">
        <v>36</v>
      </c>
      <c r="G579" s="9" t="s">
        <v>39</v>
      </c>
      <c r="H579" s="9"/>
      <c r="I579" s="32"/>
      <c r="J579" s="8" t="s">
        <v>40</v>
      </c>
      <c r="K579" s="29"/>
      <c r="L579" s="29"/>
      <c r="M579" s="57"/>
      <c r="N57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79" s="7" t="str">
        <f>IF(Infra[[#This Row],[railml 2.4 existence]]=TRUE, INDEX(core[Constraints],MATCH(Infra[[#This Row],[Full path]],core[Full path],0)),
IF(Infra[[#This Row],[nor existence]]&lt;&gt;"",INDEX(nor[Constraints],MATCH(Infra[[#This Row],[nor existence]],nor[Full path],0)),""))</f>
        <v>optional</v>
      </c>
      <c r="Q5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79" s="9" t="str">
        <f>IF(ISBLANK(Infra[[#This Row],[Attribute]]),"",
IF(Infra[[#This Row],[railml 2.4 existence]]=TRUE, INDEX(core[Excel type],MATCH(Infra[[#This Row],[Full path]],core[Full path],0)),
IF(Infra[[#This Row],[nor existence]]&lt;&gt;"", INDEX(nor[Excel type],MATCH(Infra[[#This Row],[nor existence]],nor[Full path],0)),"")))</f>
        <v>[enum]</v>
      </c>
      <c r="S579" s="7" t="str">
        <f>IF(AND(NOT(ISBLANK(Infra[[#This Row],[Attribute]])),LEFT(Infra[[#This Row],[Value]],1)="[",OR(Infra[[#This Row],[railml 2.4 existence]]=TRUE,Infra[[#This Row],[nor existence]]=TRUE)),IF(Infra[[#This Row],[Value]]=Infra[[#This Row],[type]],"OK","Wrong type"),"")</f>
        <v/>
      </c>
      <c r="T579" s="7" t="str">
        <f>IF(ISBLANK(Infra[[#This Row],[Attribute]]),"",
IF(Infra[[#This Row],[railml 2.4 existence]]=TRUE, INDEX(core[Restriction],MATCH(Infra[[#This Row],[Full path]],core[Full path],0)),
IF(Infra[[#This Row],[nor existence]]&lt;&gt;"", INDEX(nor[Restriction],MATCH(Infra[[#This Row],[nor existence]],nor[Full path],0)),"")))</f>
        <v>"new", "modified", "removed"</v>
      </c>
      <c r="U5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0" spans="1:21" ht="30" x14ac:dyDescent="0.25">
      <c r="A58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infrastructure/tracks/track/ocsElements/derailers/derailer/@nor:change</v>
      </c>
      <c r="B5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0" s="23" t="s">
        <v>556</v>
      </c>
      <c r="E580" s="49" t="s">
        <v>557</v>
      </c>
      <c r="F580" s="7" t="s">
        <v>36</v>
      </c>
      <c r="G580" s="9" t="s">
        <v>41</v>
      </c>
      <c r="H580" s="9"/>
      <c r="I580" s="32"/>
      <c r="J580" s="8" t="s">
        <v>42</v>
      </c>
      <c r="K580" s="29"/>
      <c r="L580" s="29"/>
      <c r="M580" s="57"/>
      <c r="N58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80" s="7" t="str">
        <f>IF(Infra[[#This Row],[railml 2.4 existence]]=TRUE, INDEX(core[Constraints],MATCH(Infra[[#This Row],[Full path]],core[Full path],0)),
IF(Infra[[#This Row],[nor existence]]&lt;&gt;"",INDEX(nor[Constraints],MATCH(Infra[[#This Row],[nor existence]],nor[Full path],0)),""))</f>
        <v>optional</v>
      </c>
      <c r="Q5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80" s="9" t="str">
        <f>IF(ISBLANK(Infra[[#This Row],[Attribute]]),"",
IF(Infra[[#This Row],[railml 2.4 existence]]=TRUE, INDEX(core[Excel type],MATCH(Infra[[#This Row],[Full path]],core[Full path],0)),
IF(Infra[[#This Row],[nor existence]]&lt;&gt;"", INDEX(nor[Excel type],MATCH(Infra[[#This Row],[nor existence]],nor[Full path],0)),"")))</f>
        <v>[enum]</v>
      </c>
      <c r="S580" s="7" t="str">
        <f>IF(AND(NOT(ISBLANK(Infra[[#This Row],[Attribute]])),LEFT(Infra[[#This Row],[Value]],1)="[",OR(Infra[[#This Row],[railml 2.4 existence]]=TRUE,Infra[[#This Row],[nor existence]]=TRUE)),IF(Infra[[#This Row],[Value]]=Infra[[#This Row],[type]],"OK","Wrong type"),"")</f>
        <v/>
      </c>
      <c r="T580" s="7" t="str">
        <f>IF(ISBLANK(Infra[[#This Row],[Attribute]]),"",
IF(Infra[[#This Row],[railml 2.4 existence]]=TRUE, INDEX(core[Restriction],MATCH(Infra[[#This Row],[Full path]],core[Full path],0)),
IF(Infra[[#This Row],[nor existence]]&lt;&gt;"", INDEX(nor[Restriction],MATCH(Infra[[#This Row],[nor existence]],nor[Full path],0)),"")))</f>
        <v>"new", "modified", "removed"</v>
      </c>
      <c r="U5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1" spans="1:21" s="3" customFormat="1" x14ac:dyDescent="0.25">
      <c r="A58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infrastructure/tracks/track/ocsElements/derailers/derailer/@nor:change</v>
      </c>
      <c r="B5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1" s="23" t="s">
        <v>556</v>
      </c>
      <c r="E581" s="49" t="s">
        <v>557</v>
      </c>
      <c r="F581" s="7" t="s">
        <v>36</v>
      </c>
      <c r="G581" s="9" t="s">
        <v>43</v>
      </c>
      <c r="H581" s="9"/>
      <c r="I581" s="32"/>
      <c r="J581" s="8" t="s">
        <v>44</v>
      </c>
      <c r="K581" s="29"/>
      <c r="L581" s="29"/>
      <c r="M581" s="57"/>
      <c r="N58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81" s="7" t="str">
        <f>IF(Infra[[#This Row],[railml 2.4 existence]]=TRUE, INDEX(core[Constraints],MATCH(Infra[[#This Row],[Full path]],core[Full path],0)),
IF(Infra[[#This Row],[nor existence]]&lt;&gt;"",INDEX(nor[Constraints],MATCH(Infra[[#This Row],[nor existence]],nor[Full path],0)),""))</f>
        <v>optional</v>
      </c>
      <c r="Q5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81" s="9" t="str">
        <f>IF(ISBLANK(Infra[[#This Row],[Attribute]]),"",
IF(Infra[[#This Row],[railml 2.4 existence]]=TRUE, INDEX(core[Excel type],MATCH(Infra[[#This Row],[Full path]],core[Full path],0)),
IF(Infra[[#This Row],[nor existence]]&lt;&gt;"", INDEX(nor[Excel type],MATCH(Infra[[#This Row],[nor existence]],nor[Full path],0)),"")))</f>
        <v>[enum]</v>
      </c>
      <c r="S581" s="7" t="str">
        <f>IF(AND(NOT(ISBLANK(Infra[[#This Row],[Attribute]])),LEFT(Infra[[#This Row],[Value]],1)="[",OR(Infra[[#This Row],[railml 2.4 existence]]=TRUE,Infra[[#This Row],[nor existence]]=TRUE)),IF(Infra[[#This Row],[Value]]=Infra[[#This Row],[type]],"OK","Wrong type"),"")</f>
        <v/>
      </c>
      <c r="T581" s="7" t="str">
        <f>IF(ISBLANK(Infra[[#This Row],[Attribute]]),"",
IF(Infra[[#This Row],[railml 2.4 existence]]=TRUE, INDEX(core[Restriction],MATCH(Infra[[#This Row],[Full path]],core[Full path],0)),
IF(Infra[[#This Row],[nor existence]]&lt;&gt;"", INDEX(nor[Restriction],MATCH(Infra[[#This Row],[nor existence]],nor[Full path],0)),"")))</f>
        <v>"new", "modified", "removed"</v>
      </c>
      <c r="U5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2" spans="1:21" ht="30" x14ac:dyDescent="0.25">
      <c r="A58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infrastructure/tracks/track/ocsElements/derailers/derailer/@nor:lockRef</v>
      </c>
      <c r="B5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2" s="24" t="s">
        <v>556</v>
      </c>
      <c r="E582" s="17" t="s">
        <v>557</v>
      </c>
      <c r="F582" s="7" t="s">
        <v>564</v>
      </c>
      <c r="G582" s="9" t="s">
        <v>46</v>
      </c>
      <c r="H582" s="9" t="s">
        <v>29</v>
      </c>
      <c r="I582" s="35"/>
      <c r="J582" s="8" t="s">
        <v>565</v>
      </c>
      <c r="K582" s="7"/>
      <c r="L582" s="7"/>
      <c r="M582" s="7"/>
      <c r="N58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infrastructure/tracks/track/ocsElements/derailers/derailer/@nor:lockRef</v>
      </c>
      <c r="P582" s="7" t="str">
        <f>IF(Infra[[#This Row],[railml 2.4 existence]]=TRUE, INDEX(core[Constraints],MATCH(Infra[[#This Row],[Full path]],core[Full path],0)),
IF(Infra[[#This Row],[nor existence]]&lt;&gt;"",INDEX(nor[Constraints],MATCH(Infra[[#This Row],[nor existence]],nor[Full path],0)),""))</f>
        <v>optional</v>
      </c>
      <c r="Q5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82" s="7" t="str">
        <f>IF(ISBLANK(Infra[[#This Row],[Attribute]]),"",
IF(Infra[[#This Row],[railml 2.4 existence]]=TRUE, INDEX(core[Excel type],MATCH(Infra[[#This Row],[Full path]],core[Full path],0)),
IF(Infra[[#This Row],[nor existence]]&lt;&gt;"", INDEX(nor[Excel type],MATCH(Infra[[#This Row],[nor existence]],nor[Full path],0)),"")))</f>
        <v>[reference]</v>
      </c>
      <c r="S582" s="7" t="str">
        <f>IF(AND(NOT(ISBLANK(Infra[[#This Row],[Attribute]])),LEFT(Infra[[#This Row],[Value]],1)="[",OR(Infra[[#This Row],[railml 2.4 existence]]=TRUE,Infra[[#This Row],[nor existence]]=TRUE)),IF(Infra[[#This Row],[Value]]=Infra[[#This Row],[type]],"OK","Wrong type"),"")</f>
        <v/>
      </c>
      <c r="T582" s="7" t="str">
        <f>IF(ISBLANK(Infra[[#This Row],[Attribute]]),"",
IF(Infra[[#This Row],[railml 2.4 existence]]=TRUE, INDEX(core[Restriction],MATCH(Infra[[#This Row],[Full path]],core[Full path],0)),
IF(Infra[[#This Row],[nor existence]]&lt;&gt;"", INDEX(nor[Restriction],MATCH(Infra[[#This Row],[nor existence]],nor[Full path],0)),"")))</f>
        <v/>
      </c>
      <c r="U5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3" spans="1:21" ht="30" x14ac:dyDescent="0.25">
      <c r="A58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infrastructure/tracks/track/ocsElements/derailers/derailer/@nor:preferredPosition</v>
      </c>
      <c r="B5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3"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3" s="24" t="s">
        <v>556</v>
      </c>
      <c r="E583" s="17" t="s">
        <v>557</v>
      </c>
      <c r="F583" s="7" t="s">
        <v>3730</v>
      </c>
      <c r="G583" s="9" t="s">
        <v>37</v>
      </c>
      <c r="H583" s="9" t="s">
        <v>29</v>
      </c>
      <c r="I583" s="72"/>
      <c r="J583" s="8" t="s">
        <v>3733</v>
      </c>
      <c r="K583" s="7"/>
      <c r="L583" s="29"/>
      <c r="M583" s="29"/>
      <c r="N583" s="71"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83"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infrastructure/tracks/track/ocsElements/derailers/derailer/@nor:preferredPosition</v>
      </c>
      <c r="P583" s="71" t="str">
        <f>IF(Infra[[#This Row],[railml 2.4 existence]]=TRUE, INDEX(core[Constraints],MATCH(Infra[[#This Row],[Full path]],core[Full path],0)),
IF(Infra[[#This Row],[nor existence]]&lt;&gt;"",INDEX(nor[Constraints],MATCH(Infra[[#This Row],[nor existence]],nor[Full path],0)),""))</f>
        <v>optional</v>
      </c>
      <c r="Q583"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83" s="71" t="str">
        <f>IF(ISBLANK(Infra[[#This Row],[Attribute]]),"",
IF(Infra[[#This Row],[railml 2.4 existence]]=TRUE, INDEX(core[Excel type],MATCH(Infra[[#This Row],[Full path]],core[Full path],0)),
IF(Infra[[#This Row],[nor existence]]&lt;&gt;"", INDEX(nor[Excel type],MATCH(Infra[[#This Row],[nor existence]],nor[Full path],0)),"")))</f>
        <v>[enum]</v>
      </c>
      <c r="S583" s="71" t="str">
        <f>IF(AND(NOT(ISBLANK(Infra[[#This Row],[Attribute]])),LEFT(Infra[[#This Row],[Value]],1)="[",OR(Infra[[#This Row],[railml 2.4 existence]]=TRUE,Infra[[#This Row],[nor existence]]=TRUE)),IF(Infra[[#This Row],[Value]]=Infra[[#This Row],[type]],"OK","Wrong type"),"")</f>
        <v/>
      </c>
      <c r="T583" s="71" t="str">
        <f>IF(ISBLANK(Infra[[#This Row],[Attribute]]),"",
IF(Infra[[#This Row],[railml 2.4 existence]]=TRUE, INDEX(core[Restriction],MATCH(Infra[[#This Row],[Full path]],core[Full path],0)),
IF(Infra[[#This Row],[nor existence]]&lt;&gt;"", INDEX(nor[Restriction],MATCH(Infra[[#This Row],[nor existence]],nor[Full path],0)),"")))</f>
        <v>"passablePosition", "derailingPosition", "other:*"</v>
      </c>
      <c r="U583"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4" spans="1:21" x14ac:dyDescent="0.25">
      <c r="A58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infrastructure/tracks/track/ocsElements/derailers/derailer/@nor:preferredPosition</v>
      </c>
      <c r="B5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4"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4" s="24" t="s">
        <v>556</v>
      </c>
      <c r="E584" s="17" t="s">
        <v>557</v>
      </c>
      <c r="F584" s="7" t="s">
        <v>3730</v>
      </c>
      <c r="G584" s="9" t="s">
        <v>3731</v>
      </c>
      <c r="H584" s="9"/>
      <c r="I584" s="72"/>
      <c r="J584" s="8"/>
      <c r="K584" s="7"/>
      <c r="L584" s="29"/>
      <c r="M584" s="29"/>
      <c r="N584" s="71"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84"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infrastructure/tracks/track/ocsElements/derailers/derailer/@nor:preferredPosition</v>
      </c>
      <c r="P584" s="71" t="str">
        <f>IF(Infra[[#This Row],[railml 2.4 existence]]=TRUE, INDEX(core[Constraints],MATCH(Infra[[#This Row],[Full path]],core[Full path],0)),
IF(Infra[[#This Row],[nor existence]]&lt;&gt;"",INDEX(nor[Constraints],MATCH(Infra[[#This Row],[nor existence]],nor[Full path],0)),""))</f>
        <v>optional</v>
      </c>
      <c r="Q584"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84" s="71" t="str">
        <f>IF(ISBLANK(Infra[[#This Row],[Attribute]]),"",
IF(Infra[[#This Row],[railml 2.4 existence]]=TRUE, INDEX(core[Excel type],MATCH(Infra[[#This Row],[Full path]],core[Full path],0)),
IF(Infra[[#This Row],[nor existence]]&lt;&gt;"", INDEX(nor[Excel type],MATCH(Infra[[#This Row],[nor existence]],nor[Full path],0)),"")))</f>
        <v>[enum]</v>
      </c>
      <c r="S584" s="71" t="str">
        <f>IF(AND(NOT(ISBLANK(Infra[[#This Row],[Attribute]])),LEFT(Infra[[#This Row],[Value]],1)="[",OR(Infra[[#This Row],[railml 2.4 existence]]=TRUE,Infra[[#This Row],[nor existence]]=TRUE)),IF(Infra[[#This Row],[Value]]=Infra[[#This Row],[type]],"OK","Wrong type"),"")</f>
        <v/>
      </c>
      <c r="T584" s="71" t="str">
        <f>IF(ISBLANK(Infra[[#This Row],[Attribute]]),"",
IF(Infra[[#This Row],[railml 2.4 existence]]=TRUE, INDEX(core[Restriction],MATCH(Infra[[#This Row],[Full path]],core[Full path],0)),
IF(Infra[[#This Row],[nor existence]]&lt;&gt;"", INDEX(nor[Restriction],MATCH(Infra[[#This Row],[nor existence]],nor[Full path],0)),"")))</f>
        <v>"passablePosition", "derailingPosition", "other:*"</v>
      </c>
      <c r="U584"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5" spans="1:21" x14ac:dyDescent="0.25">
      <c r="A58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infrastructure/tracks/track/ocsElements/derailers/derailer/@nor:preferredPosition</v>
      </c>
      <c r="B5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5"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5" s="24" t="s">
        <v>556</v>
      </c>
      <c r="E585" s="17" t="s">
        <v>557</v>
      </c>
      <c r="F585" s="7" t="s">
        <v>3730</v>
      </c>
      <c r="G585" s="9" t="s">
        <v>3732</v>
      </c>
      <c r="H585" s="9"/>
      <c r="I585" s="72"/>
      <c r="J585" s="8"/>
      <c r="K585" s="7"/>
      <c r="L585" s="29"/>
      <c r="M585" s="29"/>
      <c r="N585" s="71"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85"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infrastructure/tracks/track/ocsElements/derailers/derailer/@nor:preferredPosition</v>
      </c>
      <c r="P585" s="71" t="str">
        <f>IF(Infra[[#This Row],[railml 2.4 existence]]=TRUE, INDEX(core[Constraints],MATCH(Infra[[#This Row],[Full path]],core[Full path],0)),
IF(Infra[[#This Row],[nor existence]]&lt;&gt;"",INDEX(nor[Constraints],MATCH(Infra[[#This Row],[nor existence]],nor[Full path],0)),""))</f>
        <v>optional</v>
      </c>
      <c r="Q585"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85" s="71" t="str">
        <f>IF(ISBLANK(Infra[[#This Row],[Attribute]]),"",
IF(Infra[[#This Row],[railml 2.4 existence]]=TRUE, INDEX(core[Excel type],MATCH(Infra[[#This Row],[Full path]],core[Full path],0)),
IF(Infra[[#This Row],[nor existence]]&lt;&gt;"", INDEX(nor[Excel type],MATCH(Infra[[#This Row],[nor existence]],nor[Full path],0)),"")))</f>
        <v>[enum]</v>
      </c>
      <c r="S585" s="71" t="str">
        <f>IF(AND(NOT(ISBLANK(Infra[[#This Row],[Attribute]])),LEFT(Infra[[#This Row],[Value]],1)="[",OR(Infra[[#This Row],[railml 2.4 existence]]=TRUE,Infra[[#This Row],[nor existence]]=TRUE)),IF(Infra[[#This Row],[Value]]=Infra[[#This Row],[type]],"OK","Wrong type"),"")</f>
        <v/>
      </c>
      <c r="T585" s="71" t="str">
        <f>IF(ISBLANK(Infra[[#This Row],[Attribute]]),"",
IF(Infra[[#This Row],[railml 2.4 existence]]=TRUE, INDEX(core[Restriction],MATCH(Infra[[#This Row],[Full path]],core[Full path],0)),
IF(Infra[[#This Row],[nor existence]]&lt;&gt;"", INDEX(nor[Restriction],MATCH(Infra[[#This Row],[nor existence]],nor[Full path],0)),"")))</f>
        <v>"passablePosition", "derailingPosition", "other:*"</v>
      </c>
      <c r="U585"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6" spans="1:21" x14ac:dyDescent="0.25">
      <c r="A58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infrastructure/tracks/track/ocsElements/derailers/derailer/@nor:ruleRef</v>
      </c>
      <c r="B5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6" s="24" t="s">
        <v>556</v>
      </c>
      <c r="E586" s="17" t="s">
        <v>557</v>
      </c>
      <c r="F586" s="7" t="s">
        <v>45</v>
      </c>
      <c r="G586" s="9" t="s">
        <v>46</v>
      </c>
      <c r="H586" s="9" t="s">
        <v>29</v>
      </c>
      <c r="I586" s="33"/>
      <c r="J586" s="8" t="s">
        <v>47</v>
      </c>
      <c r="K586" s="7"/>
      <c r="L586" s="29"/>
      <c r="M586" s="29"/>
      <c r="N58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586" s="7" t="str">
        <f>IF(Infra[[#This Row],[railml 2.4 existence]]=TRUE, INDEX(core[Constraints],MATCH(Infra[[#This Row],[Full path]],core[Full path],0)),
IF(Infra[[#This Row],[nor existence]]&lt;&gt;"",INDEX(nor[Constraints],MATCH(Infra[[#This Row],[nor existence]],nor[Full path],0)),""))</f>
        <v>optional</v>
      </c>
      <c r="Q5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86" s="7" t="str">
        <f>IF(ISBLANK(Infra[[#This Row],[Attribute]]),"",
IF(Infra[[#This Row],[railml 2.4 existence]]=TRUE, INDEX(core[Excel type],MATCH(Infra[[#This Row],[Full path]],core[Full path],0)),
IF(Infra[[#This Row],[nor existence]]&lt;&gt;"", INDEX(nor[Excel type],MATCH(Infra[[#This Row],[nor existence]],nor[Full path],0)),"")))</f>
        <v>[reference]</v>
      </c>
      <c r="S586" s="7" t="str">
        <f>IF(AND(NOT(ISBLANK(Infra[[#This Row],[Attribute]])),LEFT(Infra[[#This Row],[Value]],1)="[",OR(Infra[[#This Row],[railml 2.4 existence]]=TRUE,Infra[[#This Row],[nor existence]]=TRUE)),IF(Infra[[#This Row],[Value]]=Infra[[#This Row],[type]],"OK","Wrong type"),"")</f>
        <v/>
      </c>
      <c r="T586" s="7" t="str">
        <f>IF(ISBLANK(Infra[[#This Row],[Attribute]]),"",
IF(Infra[[#This Row],[railml 2.4 existence]]=TRUE, INDEX(core[Restriction],MATCH(Infra[[#This Row],[Full path]],core[Full path],0)),
IF(Infra[[#This Row],[nor existence]]&lt;&gt;"", INDEX(nor[Restriction],MATCH(Infra[[#This Row],[nor existence]],nor[Full path],0)),"")))</f>
        <v/>
      </c>
      <c r="U5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7" spans="1:21" ht="45" x14ac:dyDescent="0.25">
      <c r="A58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infrastructure/tracks/track/ocsElements/derailers/derailer/@pos</v>
      </c>
      <c r="B5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7" s="23" t="s">
        <v>556</v>
      </c>
      <c r="E587" s="49" t="s">
        <v>557</v>
      </c>
      <c r="F587" s="7" t="s">
        <v>494</v>
      </c>
      <c r="G587" s="9" t="s">
        <v>233</v>
      </c>
      <c r="H587" s="9" t="s">
        <v>23</v>
      </c>
      <c r="I587" s="32"/>
      <c r="J587" s="8" t="s">
        <v>495</v>
      </c>
      <c r="K587" s="29" t="s">
        <v>496</v>
      </c>
      <c r="L587" s="29"/>
      <c r="M587" s="57"/>
      <c r="N58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87" s="7" t="str">
        <f>IF(Infra[[#This Row],[railml 2.4 existence]]=TRUE, INDEX(core[Constraints],MATCH(Infra[[#This Row],[Full path]],core[Full path],0)),
IF(Infra[[#This Row],[nor existence]]&lt;&gt;"",INDEX(nor[Constraints],MATCH(Infra[[#This Row],[nor existence]],nor[Full path],0)),""))</f>
        <v>mandatory</v>
      </c>
      <c r="Q5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87" s="9" t="str">
        <f>IF(ISBLANK(Infra[[#This Row],[Attribute]]),"",
IF(Infra[[#This Row],[railml 2.4 existence]]=TRUE, INDEX(core[Excel type],MATCH(Infra[[#This Row],[Full path]],core[Full path],0)),
IF(Infra[[#This Row],[nor existence]]&lt;&gt;"", INDEX(nor[Excel type],MATCH(Infra[[#This Row],[nor existence]],nor[Full path],0)),"")))</f>
        <v>[decimal]</v>
      </c>
      <c r="S587" s="7" t="str">
        <f>IF(AND(NOT(ISBLANK(Infra[[#This Row],[Attribute]])),LEFT(Infra[[#This Row],[Value]],1)="[",OR(Infra[[#This Row],[railml 2.4 existence]]=TRUE,Infra[[#This Row],[nor existence]]=TRUE)),IF(Infra[[#This Row],[Value]]=Infra[[#This Row],[type]],"OK","Wrong type"),"")</f>
        <v>OK</v>
      </c>
      <c r="T587" s="7" t="str">
        <f>IF(ISBLANK(Infra[[#This Row],[Attribute]]),"",
IF(Infra[[#This Row],[railml 2.4 existence]]=TRUE, INDEX(core[Restriction],MATCH(Infra[[#This Row],[Full path]],core[Full path],0)),
IF(Infra[[#This Row],[nor existence]]&lt;&gt;"", INDEX(nor[Restriction],MATCH(Infra[[#This Row],[nor existence]],nor[Full path],0)),"")))</f>
        <v>xs:fractionDigits=6</v>
      </c>
      <c r="U5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8" spans="1:21" ht="45" x14ac:dyDescent="0.25">
      <c r="A58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v>
      </c>
      <c r="B5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8" s="24" t="s">
        <v>566</v>
      </c>
      <c r="E588" s="17" t="s">
        <v>65</v>
      </c>
      <c r="F588" s="7"/>
      <c r="G588" s="9"/>
      <c r="H588" s="13" t="s">
        <v>66</v>
      </c>
      <c r="I588" s="35"/>
      <c r="J588" s="58" t="s">
        <v>67</v>
      </c>
      <c r="K588" s="7"/>
      <c r="L588" s="29"/>
      <c r="M588" s="29"/>
      <c r="N5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88" s="7" t="str">
        <f>IF(Infra[[#This Row],[railml 2.4 existence]]=TRUE, INDEX(core[Constraints],MATCH(Infra[[#This Row],[Full path]],core[Full path],0)),
IF(Infra[[#This Row],[nor existence]]&lt;&gt;"",INDEX(nor[Constraints],MATCH(Infra[[#This Row],[nor existence]],nor[Full path],0)),""))</f>
        <v>optional</v>
      </c>
      <c r="Q5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88" s="7" t="str">
        <f>IF(ISBLANK(Infra[[#This Row],[Attribute]]),"",
IF(Infra[[#This Row],[railml 2.4 existence]]=TRUE, INDEX(core[Excel type],MATCH(Infra[[#This Row],[Full path]],core[Full path],0)),
IF(Infra[[#This Row],[nor existence]]&lt;&gt;"", INDEX(nor[Excel type],MATCH(Infra[[#This Row],[nor existence]],nor[Full path],0)),"")))</f>
        <v/>
      </c>
      <c r="S588" s="7" t="str">
        <f>IF(AND(NOT(ISBLANK(Infra[[#This Row],[Attribute]])),LEFT(Infra[[#This Row],[Value]],1)="[",OR(Infra[[#This Row],[railml 2.4 existence]]=TRUE,Infra[[#This Row],[nor existence]]=TRUE)),IF(Infra[[#This Row],[Value]]=Infra[[#This Row],[type]],"OK","Wrong type"),"")</f>
        <v/>
      </c>
      <c r="T588" s="7" t="str">
        <f>IF(ISBLANK(Infra[[#This Row],[Attribute]]),"",
IF(Infra[[#This Row],[railml 2.4 existence]]=TRUE, INDEX(core[Restriction],MATCH(Infra[[#This Row],[Full path]],core[Full path],0)),
IF(Infra[[#This Row],[nor existence]]&lt;&gt;"", INDEX(nor[Restriction],MATCH(Infra[[#This Row],[nor existence]],nor[Full path],0)),"")))</f>
        <v/>
      </c>
      <c r="U5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89" spans="1:21" x14ac:dyDescent="0.25">
      <c r="A58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v>
      </c>
      <c r="B5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89" s="24" t="s">
        <v>567</v>
      </c>
      <c r="E589" s="17" t="s">
        <v>123</v>
      </c>
      <c r="F589" s="7"/>
      <c r="G589" s="9"/>
      <c r="H589" s="9" t="s">
        <v>23</v>
      </c>
      <c r="I589" s="35"/>
      <c r="J589" s="8" t="s">
        <v>74</v>
      </c>
      <c r="K589" s="7"/>
      <c r="L589" s="29"/>
      <c r="M589" s="29"/>
      <c r="N58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89" s="7" t="str">
        <f>IF(Infra[[#This Row],[railml 2.4 existence]]=TRUE, INDEX(core[Constraints],MATCH(Infra[[#This Row],[Full path]],core[Full path],0)),
IF(Infra[[#This Row],[nor existence]]&lt;&gt;"",INDEX(nor[Constraints],MATCH(Infra[[#This Row],[nor existence]],nor[Full path],0)),""))</f>
        <v>mandatory</v>
      </c>
      <c r="Q5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89" s="7" t="str">
        <f>IF(ISBLANK(Infra[[#This Row],[Attribute]]),"",
IF(Infra[[#This Row],[railml 2.4 existence]]=TRUE, INDEX(core[Excel type],MATCH(Infra[[#This Row],[Full path]],core[Full path],0)),
IF(Infra[[#This Row],[nor existence]]&lt;&gt;"", INDEX(nor[Excel type],MATCH(Infra[[#This Row],[nor existence]],nor[Full path],0)),"")))</f>
        <v/>
      </c>
      <c r="S589" s="7" t="str">
        <f>IF(AND(NOT(ISBLANK(Infra[[#This Row],[Attribute]])),LEFT(Infra[[#This Row],[Value]],1)="[",OR(Infra[[#This Row],[railml 2.4 existence]]=TRUE,Infra[[#This Row],[nor existence]]=TRUE)),IF(Infra[[#This Row],[Value]]=Infra[[#This Row],[type]],"OK","Wrong type"),"")</f>
        <v/>
      </c>
      <c r="T589" s="7" t="str">
        <f>IF(ISBLANK(Infra[[#This Row],[Attribute]]),"",
IF(Infra[[#This Row],[railml 2.4 existence]]=TRUE, INDEX(core[Restriction],MATCH(Infra[[#This Row],[Full path]],core[Full path],0)),
IF(Infra[[#This Row],[nor existence]]&lt;&gt;"", INDEX(nor[Restriction],MATCH(Infra[[#This Row],[nor existence]],nor[Full path],0)),"")))</f>
        <v/>
      </c>
      <c r="U5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0" spans="1:21" ht="45" x14ac:dyDescent="0.25">
      <c r="A59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infrastructure/tracks/track/ocsElements/derailers/derailer/states/state/@disabled</v>
      </c>
      <c r="B5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0" s="23" t="s">
        <v>567</v>
      </c>
      <c r="E590" s="49" t="s">
        <v>123</v>
      </c>
      <c r="F590" s="7" t="s">
        <v>124</v>
      </c>
      <c r="G590" s="9" t="s">
        <v>125</v>
      </c>
      <c r="H590" s="9" t="s">
        <v>23</v>
      </c>
      <c r="I590" s="32"/>
      <c r="J590" s="8" t="s">
        <v>126</v>
      </c>
      <c r="K590" s="29"/>
      <c r="L590" s="29"/>
      <c r="M590" s="57"/>
      <c r="N59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90" s="7" t="str">
        <f>IF(Infra[[#This Row],[railml 2.4 existence]]=TRUE, INDEX(core[Constraints],MATCH(Infra[[#This Row],[Full path]],core[Full path],0)),
IF(Infra[[#This Row],[nor existence]]&lt;&gt;"",INDEX(nor[Constraints],MATCH(Infra[[#This Row],[nor existence]],nor[Full path],0)),""))</f>
        <v>mandatory</v>
      </c>
      <c r="Q5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90" s="7" t="str">
        <f>IF(ISBLANK(Infra[[#This Row],[Attribute]]),"",
IF(Infra[[#This Row],[railml 2.4 existence]]=TRUE, INDEX(core[Excel type],MATCH(Infra[[#This Row],[Full path]],core[Full path],0)),
IF(Infra[[#This Row],[nor existence]]&lt;&gt;"", INDEX(nor[Excel type],MATCH(Infra[[#This Row],[nor existence]],nor[Full path],0)),"")))</f>
        <v>[boolean]</v>
      </c>
      <c r="S590" s="9" t="str">
        <f>IF(AND(NOT(ISBLANK(Infra[[#This Row],[Attribute]])),LEFT(Infra[[#This Row],[Value]],1)="[",OR(Infra[[#This Row],[railml 2.4 existence]]=TRUE,Infra[[#This Row],[nor existence]]=TRUE)),IF(Infra[[#This Row],[Value]]=Infra[[#This Row],[type]],"OK","Wrong type"),"")</f>
        <v>OK</v>
      </c>
      <c r="T590" s="7" t="str">
        <f>IF(ISBLANK(Infra[[#This Row],[Attribute]]),"",
IF(Infra[[#This Row],[railml 2.4 existence]]=TRUE, INDEX(core[Restriction],MATCH(Infra[[#This Row],[Full path]],core[Full path],0)),
IF(Infra[[#This Row],[nor existence]]&lt;&gt;"", INDEX(nor[Restriction],MATCH(Infra[[#This Row],[nor existence]],nor[Full path],0)),"")))</f>
        <v/>
      </c>
      <c r="U5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1" spans="1:21" ht="30" x14ac:dyDescent="0.25">
      <c r="A59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infrastructure/tracks/track/ocsElements/derailers/derailer/states/state/@nor:change</v>
      </c>
      <c r="B5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1" s="23" t="s">
        <v>567</v>
      </c>
      <c r="E591" s="49" t="s">
        <v>123</v>
      </c>
      <c r="F591" s="7" t="s">
        <v>36</v>
      </c>
      <c r="G591" s="9" t="s">
        <v>37</v>
      </c>
      <c r="H591" s="9" t="s">
        <v>29</v>
      </c>
      <c r="I591" s="32"/>
      <c r="J591" s="1" t="s">
        <v>38</v>
      </c>
      <c r="K591" s="29"/>
      <c r="L591" s="29"/>
      <c r="M591" s="57"/>
      <c r="N59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91" s="7" t="str">
        <f>IF(Infra[[#This Row],[railml 2.4 existence]]=TRUE, INDEX(core[Constraints],MATCH(Infra[[#This Row],[Full path]],core[Full path],0)),
IF(Infra[[#This Row],[nor existence]]&lt;&gt;"",INDEX(nor[Constraints],MATCH(Infra[[#This Row],[nor existence]],nor[Full path],0)),""))</f>
        <v>optional</v>
      </c>
      <c r="Q5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91" s="7" t="str">
        <f>IF(ISBLANK(Infra[[#This Row],[Attribute]]),"",
IF(Infra[[#This Row],[railml 2.4 existence]]=TRUE, INDEX(core[Excel type],MATCH(Infra[[#This Row],[Full path]],core[Full path],0)),
IF(Infra[[#This Row],[nor existence]]&lt;&gt;"", INDEX(nor[Excel type],MATCH(Infra[[#This Row],[nor existence]],nor[Full path],0)),"")))</f>
        <v>[enum]</v>
      </c>
      <c r="S591" s="9" t="str">
        <f>IF(AND(NOT(ISBLANK(Infra[[#This Row],[Attribute]])),LEFT(Infra[[#This Row],[Value]],1)="[",OR(Infra[[#This Row],[railml 2.4 existence]]=TRUE,Infra[[#This Row],[nor existence]]=TRUE)),IF(Infra[[#This Row],[Value]]=Infra[[#This Row],[type]],"OK","Wrong type"),"")</f>
        <v/>
      </c>
      <c r="T591" s="7" t="str">
        <f>IF(ISBLANK(Infra[[#This Row],[Attribute]]),"",
IF(Infra[[#This Row],[railml 2.4 existence]]=TRUE, INDEX(core[Restriction],MATCH(Infra[[#This Row],[Full path]],core[Full path],0)),
IF(Infra[[#This Row],[nor existence]]&lt;&gt;"", INDEX(nor[Restriction],MATCH(Infra[[#This Row],[nor existence]],nor[Full path],0)),"")))</f>
        <v>"new", "modified", "removed"</v>
      </c>
      <c r="U5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2" spans="1:21" ht="30" x14ac:dyDescent="0.25">
      <c r="A59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infrastructure/tracks/track/ocsElements/derailers/derailer/states/state/@nor:change</v>
      </c>
      <c r="B5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2" s="23" t="s">
        <v>567</v>
      </c>
      <c r="E592" s="49" t="s">
        <v>123</v>
      </c>
      <c r="F592" s="7" t="s">
        <v>36</v>
      </c>
      <c r="G592" s="9" t="s">
        <v>39</v>
      </c>
      <c r="H592" s="9"/>
      <c r="I592" s="32"/>
      <c r="J592" s="1" t="s">
        <v>40</v>
      </c>
      <c r="K592" s="29"/>
      <c r="L592" s="29"/>
      <c r="M592" s="57"/>
      <c r="N59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92" s="7" t="str">
        <f>IF(Infra[[#This Row],[railml 2.4 existence]]=TRUE, INDEX(core[Constraints],MATCH(Infra[[#This Row],[Full path]],core[Full path],0)),
IF(Infra[[#This Row],[nor existence]]&lt;&gt;"",INDEX(nor[Constraints],MATCH(Infra[[#This Row],[nor existence]],nor[Full path],0)),""))</f>
        <v>optional</v>
      </c>
      <c r="Q5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92" s="7" t="str">
        <f>IF(ISBLANK(Infra[[#This Row],[Attribute]]),"",
IF(Infra[[#This Row],[railml 2.4 existence]]=TRUE, INDEX(core[Excel type],MATCH(Infra[[#This Row],[Full path]],core[Full path],0)),
IF(Infra[[#This Row],[nor existence]]&lt;&gt;"", INDEX(nor[Excel type],MATCH(Infra[[#This Row],[nor existence]],nor[Full path],0)),"")))</f>
        <v>[enum]</v>
      </c>
      <c r="S592" s="9" t="str">
        <f>IF(AND(NOT(ISBLANK(Infra[[#This Row],[Attribute]])),LEFT(Infra[[#This Row],[Value]],1)="[",OR(Infra[[#This Row],[railml 2.4 existence]]=TRUE,Infra[[#This Row],[nor existence]]=TRUE)),IF(Infra[[#This Row],[Value]]=Infra[[#This Row],[type]],"OK","Wrong type"),"")</f>
        <v/>
      </c>
      <c r="T592" s="7" t="str">
        <f>IF(ISBLANK(Infra[[#This Row],[Attribute]]),"",
IF(Infra[[#This Row],[railml 2.4 existence]]=TRUE, INDEX(core[Restriction],MATCH(Infra[[#This Row],[Full path]],core[Full path],0)),
IF(Infra[[#This Row],[nor existence]]&lt;&gt;"", INDEX(nor[Restriction],MATCH(Infra[[#This Row],[nor existence]],nor[Full path],0)),"")))</f>
        <v>"new", "modified", "removed"</v>
      </c>
      <c r="U5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3" spans="1:21" ht="30" x14ac:dyDescent="0.25">
      <c r="A59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infrastructure/tracks/track/ocsElements/derailers/derailer/states/state/@nor:change</v>
      </c>
      <c r="B5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3" s="23" t="s">
        <v>567</v>
      </c>
      <c r="E593" s="49" t="s">
        <v>123</v>
      </c>
      <c r="F593" s="7" t="s">
        <v>36</v>
      </c>
      <c r="G593" s="9" t="s">
        <v>41</v>
      </c>
      <c r="H593" s="9"/>
      <c r="I593" s="32"/>
      <c r="J593" s="1" t="s">
        <v>42</v>
      </c>
      <c r="K593" s="29"/>
      <c r="L593" s="29"/>
      <c r="M593" s="57"/>
      <c r="N59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93" s="7" t="str">
        <f>IF(Infra[[#This Row],[railml 2.4 existence]]=TRUE, INDEX(core[Constraints],MATCH(Infra[[#This Row],[Full path]],core[Full path],0)),
IF(Infra[[#This Row],[nor existence]]&lt;&gt;"",INDEX(nor[Constraints],MATCH(Infra[[#This Row],[nor existence]],nor[Full path],0)),""))</f>
        <v>optional</v>
      </c>
      <c r="Q5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93" s="7" t="str">
        <f>IF(ISBLANK(Infra[[#This Row],[Attribute]]),"",
IF(Infra[[#This Row],[railml 2.4 existence]]=TRUE, INDEX(core[Excel type],MATCH(Infra[[#This Row],[Full path]],core[Full path],0)),
IF(Infra[[#This Row],[nor existence]]&lt;&gt;"", INDEX(nor[Excel type],MATCH(Infra[[#This Row],[nor existence]],nor[Full path],0)),"")))</f>
        <v>[enum]</v>
      </c>
      <c r="S593" s="9" t="str">
        <f>IF(AND(NOT(ISBLANK(Infra[[#This Row],[Attribute]])),LEFT(Infra[[#This Row],[Value]],1)="[",OR(Infra[[#This Row],[railml 2.4 existence]]=TRUE,Infra[[#This Row],[nor existence]]=TRUE)),IF(Infra[[#This Row],[Value]]=Infra[[#This Row],[type]],"OK","Wrong type"),"")</f>
        <v/>
      </c>
      <c r="T593" s="7" t="str">
        <f>IF(ISBLANK(Infra[[#This Row],[Attribute]]),"",
IF(Infra[[#This Row],[railml 2.4 existence]]=TRUE, INDEX(core[Restriction],MATCH(Infra[[#This Row],[Full path]],core[Full path],0)),
IF(Infra[[#This Row],[nor existence]]&lt;&gt;"", INDEX(nor[Restriction],MATCH(Infra[[#This Row],[nor existence]],nor[Full path],0)),"")))</f>
        <v>"new", "modified", "removed"</v>
      </c>
      <c r="U5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4" spans="1:21" s="3" customFormat="1" x14ac:dyDescent="0.25">
      <c r="A59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infrastructure/tracks/track/ocsElements/derailers/derailer/states/state/@nor:change</v>
      </c>
      <c r="B5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4" s="23" t="s">
        <v>567</v>
      </c>
      <c r="E594" s="49" t="s">
        <v>123</v>
      </c>
      <c r="F594" s="7" t="s">
        <v>36</v>
      </c>
      <c r="G594" s="9" t="s">
        <v>43</v>
      </c>
      <c r="H594" s="9"/>
      <c r="I594" s="32"/>
      <c r="J594" s="1" t="s">
        <v>44</v>
      </c>
      <c r="K594" s="29"/>
      <c r="L594" s="29"/>
      <c r="M594" s="57"/>
      <c r="N59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594" s="7" t="str">
        <f>IF(Infra[[#This Row],[railml 2.4 existence]]=TRUE, INDEX(core[Constraints],MATCH(Infra[[#This Row],[Full path]],core[Full path],0)),
IF(Infra[[#This Row],[nor existence]]&lt;&gt;"",INDEX(nor[Constraints],MATCH(Infra[[#This Row],[nor existence]],nor[Full path],0)),""))</f>
        <v>optional</v>
      </c>
      <c r="Q5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594" s="7" t="str">
        <f>IF(ISBLANK(Infra[[#This Row],[Attribute]]),"",
IF(Infra[[#This Row],[railml 2.4 existence]]=TRUE, INDEX(core[Excel type],MATCH(Infra[[#This Row],[Full path]],core[Full path],0)),
IF(Infra[[#This Row],[nor existence]]&lt;&gt;"", INDEX(nor[Excel type],MATCH(Infra[[#This Row],[nor existence]],nor[Full path],0)),"")))</f>
        <v>[enum]</v>
      </c>
      <c r="S594" s="9" t="str">
        <f>IF(AND(NOT(ISBLANK(Infra[[#This Row],[Attribute]])),LEFT(Infra[[#This Row],[Value]],1)="[",OR(Infra[[#This Row],[railml 2.4 existence]]=TRUE,Infra[[#This Row],[nor existence]]=TRUE)),IF(Infra[[#This Row],[Value]]=Infra[[#This Row],[type]],"OK","Wrong type"),"")</f>
        <v/>
      </c>
      <c r="T594" s="7" t="str">
        <f>IF(ISBLANK(Infra[[#This Row],[Attribute]]),"",
IF(Infra[[#This Row],[railml 2.4 existence]]=TRUE, INDEX(core[Restriction],MATCH(Infra[[#This Row],[Full path]],core[Full path],0)),
IF(Infra[[#This Row],[nor existence]]&lt;&gt;"", INDEX(nor[Restriction],MATCH(Infra[[#This Row],[nor existence]],nor[Full path],0)),"")))</f>
        <v>"new", "modified", "removed"</v>
      </c>
      <c r="U5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5" spans="1:21" x14ac:dyDescent="0.25">
      <c r="A59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infrastructure/tracks/track/ocsElements/derailers/derailer/states/state/@nor:endDate</v>
      </c>
      <c r="B5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5" s="23" t="s">
        <v>567</v>
      </c>
      <c r="E595" s="49" t="s">
        <v>123</v>
      </c>
      <c r="F595" s="7" t="s">
        <v>127</v>
      </c>
      <c r="G595" s="9" t="s">
        <v>128</v>
      </c>
      <c r="H595" s="9" t="s">
        <v>29</v>
      </c>
      <c r="I595" s="32"/>
      <c r="J595" s="1" t="s">
        <v>129</v>
      </c>
      <c r="K595" s="29"/>
      <c r="L595" s="29"/>
      <c r="M595" s="57"/>
      <c r="N59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595" s="7" t="str">
        <f>IF(Infra[[#This Row],[railml 2.4 existence]]=TRUE, INDEX(core[Constraints],MATCH(Infra[[#This Row],[Full path]],core[Full path],0)),
IF(Infra[[#This Row],[nor existence]]&lt;&gt;"",INDEX(nor[Constraints],MATCH(Infra[[#This Row],[nor existence]],nor[Full path],0)),""))</f>
        <v>optional</v>
      </c>
      <c r="Q5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95" s="7" t="str">
        <f>IF(ISBLANK(Infra[[#This Row],[Attribute]]),"",
IF(Infra[[#This Row],[railml 2.4 existence]]=TRUE, INDEX(core[Excel type],MATCH(Infra[[#This Row],[Full path]],core[Full path],0)),
IF(Infra[[#This Row],[nor existence]]&lt;&gt;"", INDEX(nor[Excel type],MATCH(Infra[[#This Row],[nor existence]],nor[Full path],0)),"")))</f>
        <v>[date]</v>
      </c>
      <c r="S595" s="9" t="str">
        <f>IF(AND(NOT(ISBLANK(Infra[[#This Row],[Attribute]])),LEFT(Infra[[#This Row],[Value]],1)="[",OR(Infra[[#This Row],[railml 2.4 existence]]=TRUE,Infra[[#This Row],[nor existence]]=TRUE)),IF(Infra[[#This Row],[Value]]=Infra[[#This Row],[type]],"OK","Wrong type"),"")</f>
        <v/>
      </c>
      <c r="T595" s="7" t="str">
        <f>IF(ISBLANK(Infra[[#This Row],[Attribute]]),"",
IF(Infra[[#This Row],[railml 2.4 existence]]=TRUE, INDEX(core[Restriction],MATCH(Infra[[#This Row],[Full path]],core[Full path],0)),
IF(Infra[[#This Row],[nor existence]]&lt;&gt;"", INDEX(nor[Restriction],MATCH(Infra[[#This Row],[nor existence]],nor[Full path],0)),"")))</f>
        <v/>
      </c>
      <c r="U5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6" spans="1:21" s="3" customFormat="1" x14ac:dyDescent="0.25">
      <c r="A59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infrastructure/tracks/track/ocsElements/derailers/derailer/states/state/@nor:projectRef</v>
      </c>
      <c r="B5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6" s="23" t="s">
        <v>567</v>
      </c>
      <c r="E596" s="49" t="s">
        <v>123</v>
      </c>
      <c r="F596" s="7" t="s">
        <v>130</v>
      </c>
      <c r="G596" s="9" t="s">
        <v>46</v>
      </c>
      <c r="H596" s="9" t="s">
        <v>29</v>
      </c>
      <c r="I596" s="32"/>
      <c r="J596" s="1" t="s">
        <v>131</v>
      </c>
      <c r="K596" s="29"/>
      <c r="L596" s="29"/>
      <c r="M596" s="57"/>
      <c r="N59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596" s="7" t="str">
        <f>IF(Infra[[#This Row],[railml 2.4 existence]]=TRUE, INDEX(core[Constraints],MATCH(Infra[[#This Row],[Full path]],core[Full path],0)),
IF(Infra[[#This Row],[nor existence]]&lt;&gt;"",INDEX(nor[Constraints],MATCH(Infra[[#This Row],[nor existence]],nor[Full path],0)),""))</f>
        <v>optional</v>
      </c>
      <c r="Q5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96" s="7" t="str">
        <f>IF(ISBLANK(Infra[[#This Row],[Attribute]]),"",
IF(Infra[[#This Row],[railml 2.4 existence]]=TRUE, INDEX(core[Excel type],MATCH(Infra[[#This Row],[Full path]],core[Full path],0)),
IF(Infra[[#This Row],[nor existence]]&lt;&gt;"", INDEX(nor[Excel type],MATCH(Infra[[#This Row],[nor existence]],nor[Full path],0)),"")))</f>
        <v>[reference]</v>
      </c>
      <c r="S596" s="9" t="str">
        <f>IF(AND(NOT(ISBLANK(Infra[[#This Row],[Attribute]])),LEFT(Infra[[#This Row],[Value]],1)="[",OR(Infra[[#This Row],[railml 2.4 existence]]=TRUE,Infra[[#This Row],[nor existence]]=TRUE)),IF(Infra[[#This Row],[Value]]=Infra[[#This Row],[type]],"OK","Wrong type"),"")</f>
        <v/>
      </c>
      <c r="T596" s="7" t="str">
        <f>IF(ISBLANK(Infra[[#This Row],[Attribute]]),"",
IF(Infra[[#This Row],[railml 2.4 existence]]=TRUE, INDEX(core[Restriction],MATCH(Infra[[#This Row],[Full path]],core[Full path],0)),
IF(Infra[[#This Row],[nor existence]]&lt;&gt;"", INDEX(nor[Restriction],MATCH(Infra[[#This Row],[nor existence]],nor[Full path],0)),"")))</f>
        <v/>
      </c>
      <c r="U5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7" spans="1:21" s="3" customFormat="1" x14ac:dyDescent="0.25">
      <c r="A59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infrastructure/tracks/track/ocsElements/derailers/derailer/states/state/@nor:ruleRef</v>
      </c>
      <c r="B5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7" s="23" t="s">
        <v>567</v>
      </c>
      <c r="E597" s="49" t="s">
        <v>123</v>
      </c>
      <c r="F597" s="7" t="s">
        <v>45</v>
      </c>
      <c r="G597" s="9" t="s">
        <v>46</v>
      </c>
      <c r="H597" s="9" t="s">
        <v>29</v>
      </c>
      <c r="I597" s="33"/>
      <c r="J597" s="8" t="s">
        <v>47</v>
      </c>
      <c r="K597" s="29"/>
      <c r="L597" s="29"/>
      <c r="M597" s="57"/>
      <c r="N59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597" s="7" t="str">
        <f>IF(Infra[[#This Row],[railml 2.4 existence]]=TRUE, INDEX(core[Constraints],MATCH(Infra[[#This Row],[Full path]],core[Full path],0)),
IF(Infra[[#This Row],[nor existence]]&lt;&gt;"",INDEX(nor[Constraints],MATCH(Infra[[#This Row],[nor existence]],nor[Full path],0)),""))</f>
        <v>optional</v>
      </c>
      <c r="Q5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97" s="7" t="str">
        <f>IF(ISBLANK(Infra[[#This Row],[Attribute]]),"",
IF(Infra[[#This Row],[railml 2.4 existence]]=TRUE, INDEX(core[Excel type],MATCH(Infra[[#This Row],[Full path]],core[Full path],0)),
IF(Infra[[#This Row],[nor existence]]&lt;&gt;"", INDEX(nor[Excel type],MATCH(Infra[[#This Row],[nor existence]],nor[Full path],0)),"")))</f>
        <v>[reference]</v>
      </c>
      <c r="S597" s="9" t="str">
        <f>IF(AND(NOT(ISBLANK(Infra[[#This Row],[Attribute]])),LEFT(Infra[[#This Row],[Value]],1)="[",OR(Infra[[#This Row],[railml 2.4 existence]]=TRUE,Infra[[#This Row],[nor existence]]=TRUE)),IF(Infra[[#This Row],[Value]]=Infra[[#This Row],[type]],"OK","Wrong type"),"")</f>
        <v/>
      </c>
      <c r="T597" s="7" t="str">
        <f>IF(ISBLANK(Infra[[#This Row],[Attribute]]),"",
IF(Infra[[#This Row],[railml 2.4 existence]]=TRUE, INDEX(core[Restriction],MATCH(Infra[[#This Row],[Full path]],core[Full path],0)),
IF(Infra[[#This Row],[nor existence]]&lt;&gt;"", INDEX(nor[Restriction],MATCH(Infra[[#This Row],[nor existence]],nor[Full path],0)),"")))</f>
        <v/>
      </c>
      <c r="U5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8" spans="1:21" x14ac:dyDescent="0.25">
      <c r="A59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infrastructure/tracks/track/ocsElements/derailers/derailer/states/state/@nor:startDate</v>
      </c>
      <c r="B5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8" s="23" t="s">
        <v>567</v>
      </c>
      <c r="E598" s="49" t="s">
        <v>123</v>
      </c>
      <c r="F598" s="7" t="s">
        <v>132</v>
      </c>
      <c r="G598" s="9" t="s">
        <v>128</v>
      </c>
      <c r="H598" s="9" t="s">
        <v>29</v>
      </c>
      <c r="I598" s="32"/>
      <c r="J598" s="1" t="s">
        <v>129</v>
      </c>
      <c r="K598" s="29"/>
      <c r="L598" s="29"/>
      <c r="M598" s="57"/>
      <c r="N59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5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598" s="7" t="str">
        <f>IF(Infra[[#This Row],[railml 2.4 existence]]=TRUE, INDEX(core[Constraints],MATCH(Infra[[#This Row],[Full path]],core[Full path],0)),
IF(Infra[[#This Row],[nor existence]]&lt;&gt;"",INDEX(nor[Constraints],MATCH(Infra[[#This Row],[nor existence]],nor[Full path],0)),""))</f>
        <v>optional</v>
      </c>
      <c r="Q5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98" s="7" t="str">
        <f>IF(ISBLANK(Infra[[#This Row],[Attribute]]),"",
IF(Infra[[#This Row],[railml 2.4 existence]]=TRUE, INDEX(core[Excel type],MATCH(Infra[[#This Row],[Full path]],core[Full path],0)),
IF(Infra[[#This Row],[nor existence]]&lt;&gt;"", INDEX(nor[Excel type],MATCH(Infra[[#This Row],[nor existence]],nor[Full path],0)),"")))</f>
        <v>[date]</v>
      </c>
      <c r="S598" s="9" t="str">
        <f>IF(AND(NOT(ISBLANK(Infra[[#This Row],[Attribute]])),LEFT(Infra[[#This Row],[Value]],1)="[",OR(Infra[[#This Row],[railml 2.4 existence]]=TRUE,Infra[[#This Row],[nor existence]]=TRUE)),IF(Infra[[#This Row],[Value]]=Infra[[#This Row],[type]],"OK","Wrong type"),"")</f>
        <v/>
      </c>
      <c r="T598" s="7" t="str">
        <f>IF(ISBLANK(Infra[[#This Row],[Attribute]]),"",
IF(Infra[[#This Row],[railml 2.4 existence]]=TRUE, INDEX(core[Restriction],MATCH(Infra[[#This Row],[Full path]],core[Full path],0)),
IF(Infra[[#This Row],[nor existence]]&lt;&gt;"", INDEX(nor[Restriction],MATCH(Infra[[#This Row],[nor existence]],nor[Full path],0)),"")))</f>
        <v/>
      </c>
      <c r="U5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599" spans="1:21" x14ac:dyDescent="0.25">
      <c r="A59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infrastructure/tracks/track/ocsElements/derailers/derailer/states/state/@operatingPeriodRef</v>
      </c>
      <c r="B5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5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599" s="23" t="s">
        <v>567</v>
      </c>
      <c r="E599" s="49" t="s">
        <v>123</v>
      </c>
      <c r="F599" s="7" t="s">
        <v>133</v>
      </c>
      <c r="G599" s="9" t="s">
        <v>46</v>
      </c>
      <c r="H599" s="9" t="s">
        <v>29</v>
      </c>
      <c r="I599" s="32"/>
      <c r="J599" s="1" t="s">
        <v>134</v>
      </c>
      <c r="K599" s="29"/>
      <c r="L599" s="29"/>
      <c r="M599" s="57"/>
      <c r="N59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5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599" s="7" t="str">
        <f>IF(Infra[[#This Row],[railml 2.4 existence]]=TRUE, INDEX(core[Constraints],MATCH(Infra[[#This Row],[Full path]],core[Full path],0)),
IF(Infra[[#This Row],[nor existence]]&lt;&gt;"",INDEX(nor[Constraints],MATCH(Infra[[#This Row],[nor existence]],nor[Full path],0)),""))</f>
        <v>optional</v>
      </c>
      <c r="Q5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599" s="7" t="str">
        <f>IF(ISBLANK(Infra[[#This Row],[Attribute]]),"",
IF(Infra[[#This Row],[railml 2.4 existence]]=TRUE, INDEX(core[Excel type],MATCH(Infra[[#This Row],[Full path]],core[Full path],0)),
IF(Infra[[#This Row],[nor existence]]&lt;&gt;"", INDEX(nor[Excel type],MATCH(Infra[[#This Row],[nor existence]],nor[Full path],0)),"")))</f>
        <v>[reference]</v>
      </c>
      <c r="S599" s="9" t="str">
        <f>IF(AND(NOT(ISBLANK(Infra[[#This Row],[Attribute]])),LEFT(Infra[[#This Row],[Value]],1)="[",OR(Infra[[#This Row],[railml 2.4 existence]]=TRUE,Infra[[#This Row],[nor existence]]=TRUE)),IF(Infra[[#This Row],[Value]]=Infra[[#This Row],[type]],"OK","Wrong type"),"")</f>
        <v>OK</v>
      </c>
      <c r="T599" s="7" t="str">
        <f>IF(ISBLANK(Infra[[#This Row],[Attribute]]),"",
IF(Infra[[#This Row],[railml 2.4 existence]]=TRUE, INDEX(core[Restriction],MATCH(Infra[[#This Row],[Full path]],core[Full path],0)),
IF(Infra[[#This Row],[nor existence]]&lt;&gt;"", INDEX(nor[Restriction],MATCH(Infra[[#This Row],[nor existence]],nor[Full path],0)),"")))</f>
        <v/>
      </c>
      <c r="U5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00" spans="1:21" x14ac:dyDescent="0.25">
      <c r="A60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infrastructure/tracks/track/ocsElements/derailers/derailer/states/state/@status</v>
      </c>
      <c r="B6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0" s="23" t="s">
        <v>567</v>
      </c>
      <c r="E600" s="49" t="s">
        <v>123</v>
      </c>
      <c r="F600" s="7" t="s">
        <v>135</v>
      </c>
      <c r="G600" s="9" t="s">
        <v>37</v>
      </c>
      <c r="H600" s="9" t="s">
        <v>29</v>
      </c>
      <c r="I600" s="32"/>
      <c r="K600" s="29"/>
      <c r="L600" s="29"/>
      <c r="M600" s="57"/>
      <c r="N60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0" s="7" t="str">
        <f>IF(Infra[[#This Row],[railml 2.4 existence]]=TRUE, INDEX(core[Constraints],MATCH(Infra[[#This Row],[Full path]],core[Full path],0)),
IF(Infra[[#This Row],[nor existence]]&lt;&gt;"",INDEX(nor[Constraints],MATCH(Infra[[#This Row],[nor existence]],nor[Full path],0)),""))</f>
        <v>optional</v>
      </c>
      <c r="Q6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00" s="7" t="str">
        <f>IF(ISBLANK(Infra[[#This Row],[Attribute]]),"",
IF(Infra[[#This Row],[railml 2.4 existence]]=TRUE, INDEX(core[Excel type],MATCH(Infra[[#This Row],[Full path]],core[Full path],0)),
IF(Infra[[#This Row],[nor existence]]&lt;&gt;"", INDEX(nor[Excel type],MATCH(Infra[[#This Row],[nor existence]],nor[Full path],0)),"")))</f>
        <v>[enum]</v>
      </c>
      <c r="S600" s="9" t="str">
        <f>IF(AND(NOT(ISBLANK(Infra[[#This Row],[Attribute]])),LEFT(Infra[[#This Row],[Value]],1)="[",OR(Infra[[#This Row],[railml 2.4 existence]]=TRUE,Infra[[#This Row],[nor existence]]=TRUE)),IF(Infra[[#This Row],[Value]]=Infra[[#This Row],[type]],"OK","Wrong type"),"")</f>
        <v>OK</v>
      </c>
      <c r="T60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01" spans="1:21" x14ac:dyDescent="0.25">
      <c r="A60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infrastructure/tracks/track/ocsElements/derailers/derailer/states/state/@status</v>
      </c>
      <c r="B6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1" s="23" t="s">
        <v>567</v>
      </c>
      <c r="E601" s="49" t="s">
        <v>123</v>
      </c>
      <c r="F601" s="7" t="s">
        <v>135</v>
      </c>
      <c r="G601" s="9" t="s">
        <v>136</v>
      </c>
      <c r="H601" s="9"/>
      <c r="I601" s="32"/>
      <c r="K601" s="29"/>
      <c r="L601" s="29"/>
      <c r="M601" s="57"/>
      <c r="N60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1" s="7" t="str">
        <f>IF(Infra[[#This Row],[railml 2.4 existence]]=TRUE, INDEX(core[Constraints],MATCH(Infra[[#This Row],[Full path]],core[Full path],0)),
IF(Infra[[#This Row],[nor existence]]&lt;&gt;"",INDEX(nor[Constraints],MATCH(Infra[[#This Row],[nor existence]],nor[Full path],0)),""))</f>
        <v>optional</v>
      </c>
      <c r="Q6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01" s="7" t="str">
        <f>IF(ISBLANK(Infra[[#This Row],[Attribute]]),"",
IF(Infra[[#This Row],[railml 2.4 existence]]=TRUE, INDEX(core[Excel type],MATCH(Infra[[#This Row],[Full path]],core[Full path],0)),
IF(Infra[[#This Row],[nor existence]]&lt;&gt;"", INDEX(nor[Excel type],MATCH(Infra[[#This Row],[nor existence]],nor[Full path],0)),"")))</f>
        <v>[enum]</v>
      </c>
      <c r="S601" s="9" t="str">
        <f>IF(AND(NOT(ISBLANK(Infra[[#This Row],[Attribute]])),LEFT(Infra[[#This Row],[Value]],1)="[",OR(Infra[[#This Row],[railml 2.4 existence]]=TRUE,Infra[[#This Row],[nor existence]]=TRUE)),IF(Infra[[#This Row],[Value]]=Infra[[#This Row],[type]],"OK","Wrong type"),"")</f>
        <v/>
      </c>
      <c r="T60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02" spans="1:21" ht="105" x14ac:dyDescent="0.25">
      <c r="A60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infrastructure/tracks/track/ocsElements/derailers/derailer/states/state/@status</v>
      </c>
      <c r="B6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2" s="23" t="s">
        <v>567</v>
      </c>
      <c r="E602" s="49" t="s">
        <v>123</v>
      </c>
      <c r="F602" s="7" t="s">
        <v>135</v>
      </c>
      <c r="G602" s="9" t="s">
        <v>137</v>
      </c>
      <c r="H602" s="9"/>
      <c r="I602" s="32"/>
      <c r="J602" s="1" t="s">
        <v>138</v>
      </c>
      <c r="K602" s="29" t="s">
        <v>3736</v>
      </c>
      <c r="L602" s="29"/>
      <c r="M602" s="57"/>
      <c r="N60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2" s="7" t="str">
        <f>IF(Infra[[#This Row],[railml 2.4 existence]]=TRUE, INDEX(core[Constraints],MATCH(Infra[[#This Row],[Full path]],core[Full path],0)),
IF(Infra[[#This Row],[nor existence]]&lt;&gt;"",INDEX(nor[Constraints],MATCH(Infra[[#This Row],[nor existence]],nor[Full path],0)),""))</f>
        <v>optional</v>
      </c>
      <c r="Q6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02" s="7" t="str">
        <f>IF(ISBLANK(Infra[[#This Row],[Attribute]]),"",
IF(Infra[[#This Row],[railml 2.4 existence]]=TRUE, INDEX(core[Excel type],MATCH(Infra[[#This Row],[Full path]],core[Full path],0)),
IF(Infra[[#This Row],[nor existence]]&lt;&gt;"", INDEX(nor[Excel type],MATCH(Infra[[#This Row],[nor existence]],nor[Full path],0)),"")))</f>
        <v>[enum]</v>
      </c>
      <c r="S602" s="9" t="str">
        <f>IF(AND(NOT(ISBLANK(Infra[[#This Row],[Attribute]])),LEFT(Infra[[#This Row],[Value]],1)="[",OR(Infra[[#This Row],[railml 2.4 existence]]=TRUE,Infra[[#This Row],[nor existence]]=TRUE)),IF(Infra[[#This Row],[Value]]=Infra[[#This Row],[type]],"OK","Wrong type"),"")</f>
        <v/>
      </c>
      <c r="T60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03" spans="1:21" ht="30" x14ac:dyDescent="0.25">
      <c r="A60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infrastructure/tracks/track/ocsElements/derailers/derailer/states/state/@status</v>
      </c>
      <c r="B6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3" s="23" t="s">
        <v>567</v>
      </c>
      <c r="E603" s="49" t="s">
        <v>123</v>
      </c>
      <c r="F603" s="7" t="s">
        <v>135</v>
      </c>
      <c r="G603" s="9" t="s">
        <v>139</v>
      </c>
      <c r="H603" s="9"/>
      <c r="I603" s="32"/>
      <c r="J603" s="1" t="s">
        <v>140</v>
      </c>
      <c r="K603" s="8" t="s">
        <v>3737</v>
      </c>
      <c r="L603" s="29"/>
      <c r="M603" s="57"/>
      <c r="N60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3" s="7" t="str">
        <f>IF(Infra[[#This Row],[railml 2.4 existence]]=TRUE, INDEX(core[Constraints],MATCH(Infra[[#This Row],[Full path]],core[Full path],0)),
IF(Infra[[#This Row],[nor existence]]&lt;&gt;"",INDEX(nor[Constraints],MATCH(Infra[[#This Row],[nor existence]],nor[Full path],0)),""))</f>
        <v>optional</v>
      </c>
      <c r="Q6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03" s="7" t="str">
        <f>IF(ISBLANK(Infra[[#This Row],[Attribute]]),"",
IF(Infra[[#This Row],[railml 2.4 existence]]=TRUE, INDEX(core[Excel type],MATCH(Infra[[#This Row],[Full path]],core[Full path],0)),
IF(Infra[[#This Row],[nor existence]]&lt;&gt;"", INDEX(nor[Excel type],MATCH(Infra[[#This Row],[nor existence]],nor[Full path],0)),"")))</f>
        <v>[enum]</v>
      </c>
      <c r="S603" s="9" t="str">
        <f>IF(AND(NOT(ISBLANK(Infra[[#This Row],[Attribute]])),LEFT(Infra[[#This Row],[Value]],1)="[",OR(Infra[[#This Row],[railml 2.4 existence]]=TRUE,Infra[[#This Row],[nor existence]]=TRUE)),IF(Infra[[#This Row],[Value]]=Infra[[#This Row],[type]],"OK","Wrong type"),"")</f>
        <v/>
      </c>
      <c r="T60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04" spans="1:21" ht="75" x14ac:dyDescent="0.25">
      <c r="A60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infrastructure/tracks/track/ocsElements/derailers/derailer/states/state/@status</v>
      </c>
      <c r="B6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4" s="23" t="s">
        <v>567</v>
      </c>
      <c r="E604" s="49" t="s">
        <v>123</v>
      </c>
      <c r="F604" s="7" t="s">
        <v>135</v>
      </c>
      <c r="G604" s="9" t="s">
        <v>124</v>
      </c>
      <c r="H604" s="9"/>
      <c r="I604" s="32"/>
      <c r="J604" s="1" t="s">
        <v>141</v>
      </c>
      <c r="K604" s="8" t="s">
        <v>3738</v>
      </c>
      <c r="L604" s="29"/>
      <c r="M604" s="57"/>
      <c r="N60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4" s="7" t="str">
        <f>IF(Infra[[#This Row],[railml 2.4 existence]]=TRUE, INDEX(core[Constraints],MATCH(Infra[[#This Row],[Full path]],core[Full path],0)),
IF(Infra[[#This Row],[nor existence]]&lt;&gt;"",INDEX(nor[Constraints],MATCH(Infra[[#This Row],[nor existence]],nor[Full path],0)),""))</f>
        <v>optional</v>
      </c>
      <c r="Q6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04" s="7" t="str">
        <f>IF(ISBLANK(Infra[[#This Row],[Attribute]]),"",
IF(Infra[[#This Row],[railml 2.4 existence]]=TRUE, INDEX(core[Excel type],MATCH(Infra[[#This Row],[Full path]],core[Full path],0)),
IF(Infra[[#This Row],[nor existence]]&lt;&gt;"", INDEX(nor[Excel type],MATCH(Infra[[#This Row],[nor existence]],nor[Full path],0)),"")))</f>
        <v>[enum]</v>
      </c>
      <c r="S604" s="9" t="str">
        <f>IF(AND(NOT(ISBLANK(Infra[[#This Row],[Attribute]])),LEFT(Infra[[#This Row],[Value]],1)="[",OR(Infra[[#This Row],[railml 2.4 existence]]=TRUE,Infra[[#This Row],[nor existence]]=TRUE)),IF(Infra[[#This Row],[Value]]=Infra[[#This Row],[type]],"OK","Wrong type"),"")</f>
        <v/>
      </c>
      <c r="T60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05" spans="1:21" ht="60" x14ac:dyDescent="0.25">
      <c r="A60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infrastructure/tracks/track/ocsElements/derailers/derailer/states/state/@status</v>
      </c>
      <c r="B6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5" s="23" t="s">
        <v>567</v>
      </c>
      <c r="E605" s="49" t="s">
        <v>123</v>
      </c>
      <c r="F605" s="7" t="s">
        <v>135</v>
      </c>
      <c r="G605" s="9" t="s">
        <v>142</v>
      </c>
      <c r="H605" s="9"/>
      <c r="I605" s="32"/>
      <c r="J605" s="1" t="s">
        <v>143</v>
      </c>
      <c r="K605" s="29" t="s">
        <v>3739</v>
      </c>
      <c r="L605" s="29"/>
      <c r="M605" s="57"/>
      <c r="N60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5" s="7" t="str">
        <f>IF(Infra[[#This Row],[railml 2.4 existence]]=TRUE, INDEX(core[Constraints],MATCH(Infra[[#This Row],[Full path]],core[Full path],0)),
IF(Infra[[#This Row],[nor existence]]&lt;&gt;"",INDEX(nor[Constraints],MATCH(Infra[[#This Row],[nor existence]],nor[Full path],0)),""))</f>
        <v>optional</v>
      </c>
      <c r="Q6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05" s="7" t="str">
        <f>IF(ISBLANK(Infra[[#This Row],[Attribute]]),"",
IF(Infra[[#This Row],[railml 2.4 existence]]=TRUE, INDEX(core[Excel type],MATCH(Infra[[#This Row],[Full path]],core[Full path],0)),
IF(Infra[[#This Row],[nor existence]]&lt;&gt;"", INDEX(nor[Excel type],MATCH(Infra[[#This Row],[nor existence]],nor[Full path],0)),"")))</f>
        <v>[enum]</v>
      </c>
      <c r="S605" s="9" t="str">
        <f>IF(AND(NOT(ISBLANK(Infra[[#This Row],[Attribute]])),LEFT(Infra[[#This Row],[Value]],1)="[",OR(Infra[[#This Row],[railml 2.4 existence]]=TRUE,Infra[[#This Row],[nor existence]]=TRUE)),IF(Infra[[#This Row],[Value]]=Infra[[#This Row],[type]],"OK","Wrong type"),"")</f>
        <v/>
      </c>
      <c r="T60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06" spans="1:21" x14ac:dyDescent="0.25">
      <c r="A60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infrastructure/tracks/track/ocsElements/derailers/derailer/states/state/@status</v>
      </c>
      <c r="B6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6" s="23" t="s">
        <v>567</v>
      </c>
      <c r="E606" s="49" t="s">
        <v>123</v>
      </c>
      <c r="F606" s="7" t="s">
        <v>135</v>
      </c>
      <c r="G606" s="9" t="s">
        <v>144</v>
      </c>
      <c r="H606" s="9"/>
      <c r="I606" s="32"/>
      <c r="K606" s="29"/>
      <c r="L606" s="29"/>
      <c r="M606" s="57"/>
      <c r="N60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6" s="7" t="str">
        <f>IF(Infra[[#This Row],[railml 2.4 existence]]=TRUE, INDEX(core[Constraints],MATCH(Infra[[#This Row],[Full path]],core[Full path],0)),
IF(Infra[[#This Row],[nor existence]]&lt;&gt;"",INDEX(nor[Constraints],MATCH(Infra[[#This Row],[nor existence]],nor[Full path],0)),""))</f>
        <v>optional</v>
      </c>
      <c r="Q6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06" s="7" t="str">
        <f>IF(ISBLANK(Infra[[#This Row],[Attribute]]),"",
IF(Infra[[#This Row],[railml 2.4 existence]]=TRUE, INDEX(core[Excel type],MATCH(Infra[[#This Row],[Full path]],core[Full path],0)),
IF(Infra[[#This Row],[nor existence]]&lt;&gt;"", INDEX(nor[Excel type],MATCH(Infra[[#This Row],[nor existence]],nor[Full path],0)),"")))</f>
        <v>[enum]</v>
      </c>
      <c r="S606" s="9" t="str">
        <f>IF(AND(NOT(ISBLANK(Infra[[#This Row],[Attribute]])),LEFT(Infra[[#This Row],[Value]],1)="[",OR(Infra[[#This Row],[railml 2.4 existence]]=TRUE,Infra[[#This Row],[nor existence]]=TRUE)),IF(Infra[[#This Row],[Value]]=Infra[[#This Row],[type]],"OK","Wrong type"),"")</f>
        <v/>
      </c>
      <c r="T60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07" spans="1:21" x14ac:dyDescent="0.25">
      <c r="A60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v>
      </c>
      <c r="B6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7" s="24" t="s">
        <v>568</v>
      </c>
      <c r="E607" s="17" t="s">
        <v>569</v>
      </c>
      <c r="F607" s="7"/>
      <c r="G607" s="9"/>
      <c r="H607" s="9" t="s">
        <v>23</v>
      </c>
      <c r="I607" s="35"/>
      <c r="J607" s="8" t="s">
        <v>74</v>
      </c>
      <c r="K607" s="7"/>
      <c r="L607" s="29"/>
      <c r="M607" s="29"/>
      <c r="N60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7" s="7" t="str">
        <f>IF(Infra[[#This Row],[railml 2.4 existence]]=TRUE, INDEX(core[Constraints],MATCH(Infra[[#This Row],[Full path]],core[Full path],0)),
IF(Infra[[#This Row],[nor existence]]&lt;&gt;"",INDEX(nor[Constraints],MATCH(Infra[[#This Row],[nor existence]],nor[Full path],0)),""))</f>
        <v>mandatory</v>
      </c>
      <c r="Q6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07" s="7" t="str">
        <f>IF(ISBLANK(Infra[[#This Row],[Attribute]]),"",
IF(Infra[[#This Row],[railml 2.4 existence]]=TRUE, INDEX(core[Excel type],MATCH(Infra[[#This Row],[Full path]],core[Full path],0)),
IF(Infra[[#This Row],[nor existence]]&lt;&gt;"", INDEX(nor[Excel type],MATCH(Infra[[#This Row],[nor existence]],nor[Full path],0)),"")))</f>
        <v/>
      </c>
      <c r="S607" s="7" t="str">
        <f>IF(AND(NOT(ISBLANK(Infra[[#This Row],[Attribute]])),LEFT(Infra[[#This Row],[Value]],1)="[",OR(Infra[[#This Row],[railml 2.4 existence]]=TRUE,Infra[[#This Row],[nor existence]]=TRUE)),IF(Infra[[#This Row],[Value]]=Infra[[#This Row],[type]],"OK","Wrong type"),"")</f>
        <v/>
      </c>
      <c r="T607" s="7" t="str">
        <f>IF(ISBLANK(Infra[[#This Row],[Attribute]]),"",
IF(Infra[[#This Row],[railml 2.4 existence]]=TRUE, INDEX(core[Restriction],MATCH(Infra[[#This Row],[Full path]],core[Full path],0)),
IF(Infra[[#This Row],[nor existence]]&lt;&gt;"", INDEX(nor[Restriction],MATCH(Infra[[#This Row],[nor existence]],nor[Full path],0)),"")))</f>
        <v/>
      </c>
      <c r="U6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08" spans="1:21" ht="45" x14ac:dyDescent="0.25">
      <c r="A60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infrastructure/tracks/track/ocsElements/locks/lock/@absPos</v>
      </c>
      <c r="B6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8" s="23" t="s">
        <v>568</v>
      </c>
      <c r="E608" s="49" t="s">
        <v>569</v>
      </c>
      <c r="F608" s="7" t="s">
        <v>478</v>
      </c>
      <c r="G608" s="9" t="s">
        <v>233</v>
      </c>
      <c r="H608" s="9" t="s">
        <v>479</v>
      </c>
      <c r="I608" s="32"/>
      <c r="J608" s="8" t="s">
        <v>480</v>
      </c>
      <c r="K608" s="29" t="s">
        <v>481</v>
      </c>
      <c r="L608" s="29"/>
      <c r="M608" s="57"/>
      <c r="N6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8" s="7" t="str">
        <f>IF(Infra[[#This Row],[railml 2.4 existence]]=TRUE, INDEX(core[Constraints],MATCH(Infra[[#This Row],[Full path]],core[Full path],0)),
IF(Infra[[#This Row],[nor existence]]&lt;&gt;"",INDEX(nor[Constraints],MATCH(Infra[[#This Row],[nor existence]],nor[Full path],0)),""))</f>
        <v>optional</v>
      </c>
      <c r="Q6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08" s="9" t="str">
        <f>IF(ISBLANK(Infra[[#This Row],[Attribute]]),"",
IF(Infra[[#This Row],[railml 2.4 existence]]=TRUE, INDEX(core[Excel type],MATCH(Infra[[#This Row],[Full path]],core[Full path],0)),
IF(Infra[[#This Row],[nor existence]]&lt;&gt;"", INDEX(nor[Excel type],MATCH(Infra[[#This Row],[nor existence]],nor[Full path],0)),"")))</f>
        <v>[decimal]</v>
      </c>
      <c r="S608" s="7" t="str">
        <f>IF(AND(NOT(ISBLANK(Infra[[#This Row],[Attribute]])),LEFT(Infra[[#This Row],[Value]],1)="[",OR(Infra[[#This Row],[railml 2.4 existence]]=TRUE,Infra[[#This Row],[nor existence]]=TRUE)),IF(Infra[[#This Row],[Value]]=Infra[[#This Row],[type]],"OK","Wrong type"),"")</f>
        <v>OK</v>
      </c>
      <c r="T608" s="7" t="str">
        <f>IF(ISBLANK(Infra[[#This Row],[Attribute]]),"",
IF(Infra[[#This Row],[railml 2.4 existence]]=TRUE, INDEX(core[Restriction],MATCH(Infra[[#This Row],[Full path]],core[Full path],0)),
IF(Infra[[#This Row],[nor existence]]&lt;&gt;"", INDEX(nor[Restriction],MATCH(Infra[[#This Row],[nor existence]],nor[Full path],0)),"")))</f>
        <v>xs:fractionDigits=6</v>
      </c>
      <c r="U6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09" spans="1:21" ht="135" x14ac:dyDescent="0.25">
      <c r="A60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infrastructure/tracks/track/ocsElements/locks/lock/@code</v>
      </c>
      <c r="B6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09" s="23" t="s">
        <v>568</v>
      </c>
      <c r="E609" s="49" t="s">
        <v>569</v>
      </c>
      <c r="F609" s="7" t="s">
        <v>24</v>
      </c>
      <c r="G609" s="9" t="s">
        <v>25</v>
      </c>
      <c r="H609" s="9" t="s">
        <v>26</v>
      </c>
      <c r="I609" s="32"/>
      <c r="J609" s="8" t="s">
        <v>27</v>
      </c>
      <c r="K609" s="29"/>
      <c r="L609" s="29"/>
      <c r="M609" s="57"/>
      <c r="N6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09" s="7" t="str">
        <f>IF(Infra[[#This Row],[railml 2.4 existence]]=TRUE, INDEX(core[Constraints],MATCH(Infra[[#This Row],[Full path]],core[Full path],0)),
IF(Infra[[#This Row],[nor existence]]&lt;&gt;"",INDEX(nor[Constraints],MATCH(Infra[[#This Row],[nor existence]],nor[Full path],0)),""))</f>
        <v>optional</v>
      </c>
      <c r="Q6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09" s="9" t="str">
        <f>IF(ISBLANK(Infra[[#This Row],[Attribute]]),"",
IF(Infra[[#This Row],[railml 2.4 existence]]=TRUE, INDEX(core[Excel type],MATCH(Infra[[#This Row],[Full path]],core[Full path],0)),
IF(Infra[[#This Row],[nor existence]]&lt;&gt;"", INDEX(nor[Excel type],MATCH(Infra[[#This Row],[nor existence]],nor[Full path],0)),"")))</f>
        <v>[string]</v>
      </c>
      <c r="S609" s="7" t="str">
        <f>IF(AND(NOT(ISBLANK(Infra[[#This Row],[Attribute]])),LEFT(Infra[[#This Row],[Value]],1)="[",OR(Infra[[#This Row],[railml 2.4 existence]]=TRUE,Infra[[#This Row],[nor existence]]=TRUE)),IF(Infra[[#This Row],[Value]]=Infra[[#This Row],[type]],"OK","Wrong type"),"")</f>
        <v>OK</v>
      </c>
      <c r="T609" s="7" t="str">
        <f>IF(ISBLANK(Infra[[#This Row],[Attribute]]),"",
IF(Infra[[#This Row],[railml 2.4 existence]]=TRUE, INDEX(core[Restriction],MATCH(Infra[[#This Row],[Full path]],core[Full path],0)),
IF(Infra[[#This Row],[nor existence]]&lt;&gt;"", INDEX(nor[Restriction],MATCH(Infra[[#This Row],[nor existence]],nor[Full path],0)),"")))</f>
        <v/>
      </c>
      <c r="U6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0" spans="1:21" ht="45" x14ac:dyDescent="0.25">
      <c r="A61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infrastructure/tracks/track/ocsElements/locks/lock/@description</v>
      </c>
      <c r="B6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0" s="23" t="s">
        <v>568</v>
      </c>
      <c r="E610" s="49" t="s">
        <v>569</v>
      </c>
      <c r="F610" s="7" t="s">
        <v>28</v>
      </c>
      <c r="G610" s="9" t="s">
        <v>25</v>
      </c>
      <c r="H610" s="9" t="s">
        <v>29</v>
      </c>
      <c r="I610" s="32"/>
      <c r="J610" s="8" t="s">
        <v>30</v>
      </c>
      <c r="K610" s="29" t="s">
        <v>31</v>
      </c>
      <c r="L610" s="29"/>
      <c r="M610" s="57"/>
      <c r="N6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10" s="7" t="str">
        <f>IF(Infra[[#This Row],[railml 2.4 existence]]=TRUE, INDEX(core[Constraints],MATCH(Infra[[#This Row],[Full path]],core[Full path],0)),
IF(Infra[[#This Row],[nor existence]]&lt;&gt;"",INDEX(nor[Constraints],MATCH(Infra[[#This Row],[nor existence]],nor[Full path],0)),""))</f>
        <v>optional</v>
      </c>
      <c r="Q6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10" s="9" t="str">
        <f>IF(ISBLANK(Infra[[#This Row],[Attribute]]),"",
IF(Infra[[#This Row],[railml 2.4 existence]]=TRUE, INDEX(core[Excel type],MATCH(Infra[[#This Row],[Full path]],core[Full path],0)),
IF(Infra[[#This Row],[nor existence]]&lt;&gt;"", INDEX(nor[Excel type],MATCH(Infra[[#This Row],[nor existence]],nor[Full path],0)),"")))</f>
        <v>[string]</v>
      </c>
      <c r="S610" s="7" t="str">
        <f>IF(AND(NOT(ISBLANK(Infra[[#This Row],[Attribute]])),LEFT(Infra[[#This Row],[Value]],1)="[",OR(Infra[[#This Row],[railml 2.4 existence]]=TRUE,Infra[[#This Row],[nor existence]]=TRUE)),IF(Infra[[#This Row],[Value]]=Infra[[#This Row],[type]],"OK","Wrong type"),"")</f>
        <v>OK</v>
      </c>
      <c r="T610" s="7" t="str">
        <f>IF(ISBLANK(Infra[[#This Row],[Attribute]]),"",
IF(Infra[[#This Row],[railml 2.4 existence]]=TRUE, INDEX(core[Restriction],MATCH(Infra[[#This Row],[Full path]],core[Full path],0)),
IF(Infra[[#This Row],[nor existence]]&lt;&gt;"", INDEX(nor[Restriction],MATCH(Infra[[#This Row],[nor existence]],nor[Full path],0)),"")))</f>
        <v/>
      </c>
      <c r="U6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1" spans="1:21" x14ac:dyDescent="0.25">
      <c r="A61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infrastructure/tracks/track/ocsElements/locks/lock/@id</v>
      </c>
      <c r="B6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1" s="23" t="s">
        <v>568</v>
      </c>
      <c r="E611" s="49" t="s">
        <v>569</v>
      </c>
      <c r="F611" s="7" t="s">
        <v>32</v>
      </c>
      <c r="G611" s="9" t="s">
        <v>25</v>
      </c>
      <c r="H611" s="9" t="s">
        <v>23</v>
      </c>
      <c r="I611" s="32"/>
      <c r="J611" s="8" t="s">
        <v>33</v>
      </c>
      <c r="K611" s="29"/>
      <c r="L611" s="29"/>
      <c r="M611" s="57"/>
      <c r="N6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11" s="7" t="str">
        <f>IF(Infra[[#This Row],[railml 2.4 existence]]=TRUE, INDEX(core[Constraints],MATCH(Infra[[#This Row],[Full path]],core[Full path],0)),
IF(Infra[[#This Row],[nor existence]]&lt;&gt;"",INDEX(nor[Constraints],MATCH(Infra[[#This Row],[nor existence]],nor[Full path],0)),""))</f>
        <v>mandatory</v>
      </c>
      <c r="Q6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11" s="9" t="str">
        <f>IF(ISBLANK(Infra[[#This Row],[Attribute]]),"",
IF(Infra[[#This Row],[railml 2.4 existence]]=TRUE, INDEX(core[Excel type],MATCH(Infra[[#This Row],[Full path]],core[Full path],0)),
IF(Infra[[#This Row],[nor existence]]&lt;&gt;"", INDEX(nor[Excel type],MATCH(Infra[[#This Row],[nor existence]],nor[Full path],0)),"")))</f>
        <v>[string]</v>
      </c>
      <c r="S611" s="7" t="str">
        <f>IF(AND(NOT(ISBLANK(Infra[[#This Row],[Attribute]])),LEFT(Infra[[#This Row],[Value]],1)="[",OR(Infra[[#This Row],[railml 2.4 existence]]=TRUE,Infra[[#This Row],[nor existence]]=TRUE)),IF(Infra[[#This Row],[Value]]=Infra[[#This Row],[type]],"OK","Wrong type"),"")</f>
        <v>OK</v>
      </c>
      <c r="T611" s="7" t="str">
        <f>IF(ISBLANK(Infra[[#This Row],[Attribute]]),"",
IF(Infra[[#This Row],[railml 2.4 existence]]=TRUE, INDEX(core[Restriction],MATCH(Infra[[#This Row],[Full path]],core[Full path],0)),
IF(Infra[[#This Row],[nor existence]]&lt;&gt;"", INDEX(nor[Restriction],MATCH(Infra[[#This Row],[nor existence]],nor[Full path],0)),"")))</f>
        <v/>
      </c>
      <c r="U6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2" spans="1:21" x14ac:dyDescent="0.25">
      <c r="A61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infrastructure/tracks/track/ocsElements/locks/lock/@name</v>
      </c>
      <c r="B6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2" s="24" t="s">
        <v>568</v>
      </c>
      <c r="E612" s="17" t="s">
        <v>569</v>
      </c>
      <c r="F612" s="7" t="s">
        <v>34</v>
      </c>
      <c r="G612" s="7" t="s">
        <v>25</v>
      </c>
      <c r="H612" s="9" t="s">
        <v>29</v>
      </c>
      <c r="I612" s="35"/>
      <c r="J612" s="8" t="s">
        <v>570</v>
      </c>
      <c r="K612" s="29"/>
      <c r="L612" s="29"/>
      <c r="M612" s="29"/>
      <c r="N6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12" s="7" t="str">
        <f>IF(Infra[[#This Row],[railml 2.4 existence]]=TRUE, INDEX(core[Constraints],MATCH(Infra[[#This Row],[Full path]],core[Full path],0)),
IF(Infra[[#This Row],[nor existence]]&lt;&gt;"",INDEX(nor[Constraints],MATCH(Infra[[#This Row],[nor existence]],nor[Full path],0)),""))</f>
        <v>optional</v>
      </c>
      <c r="Q6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12" s="7" t="str">
        <f>IF(ISBLANK(Infra[[#This Row],[Attribute]]),"",
IF(Infra[[#This Row],[railml 2.4 existence]]=TRUE, INDEX(core[Excel type],MATCH(Infra[[#This Row],[Full path]],core[Full path],0)),
IF(Infra[[#This Row],[nor existence]]&lt;&gt;"", INDEX(nor[Excel type],MATCH(Infra[[#This Row],[nor existence]],nor[Full path],0)),"")))</f>
        <v>[string]</v>
      </c>
      <c r="S612" s="7" t="str">
        <f>IF(AND(NOT(ISBLANK(Infra[[#This Row],[Attribute]])),LEFT(Infra[[#This Row],[Value]],1)="[",OR(Infra[[#This Row],[railml 2.4 existence]]=TRUE,Infra[[#This Row],[nor existence]]=TRUE)),IF(Infra[[#This Row],[Value]]=Infra[[#This Row],[type]],"OK","Wrong type"),"")</f>
        <v>OK</v>
      </c>
      <c r="T612" s="7" t="str">
        <f>IF(ISBLANK(Infra[[#This Row],[Attribute]]),"",
IF(Infra[[#This Row],[railml 2.4 existence]]=TRUE, INDEX(core[Restriction],MATCH(Infra[[#This Row],[Full path]],core[Full path],0)),
IF(Infra[[#This Row],[nor existence]]&lt;&gt;"", INDEX(nor[Restriction],MATCH(Infra[[#This Row],[nor existence]],nor[Full path],0)),"")))</f>
        <v/>
      </c>
      <c r="U6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3" spans="1:21" ht="30" x14ac:dyDescent="0.25">
      <c r="A61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infrastructure/tracks/track/ocsElements/locks/lock/@nor:change</v>
      </c>
      <c r="B6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3" s="23" t="s">
        <v>568</v>
      </c>
      <c r="E613" s="49" t="s">
        <v>569</v>
      </c>
      <c r="F613" s="7" t="s">
        <v>36</v>
      </c>
      <c r="G613" s="9" t="s">
        <v>37</v>
      </c>
      <c r="H613" s="9" t="s">
        <v>29</v>
      </c>
      <c r="I613" s="32"/>
      <c r="J613" s="8" t="s">
        <v>38</v>
      </c>
      <c r="K613" s="29"/>
      <c r="L613" s="29"/>
      <c r="M613" s="57"/>
      <c r="N61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13" s="7" t="str">
        <f>IF(Infra[[#This Row],[railml 2.4 existence]]=TRUE, INDEX(core[Constraints],MATCH(Infra[[#This Row],[Full path]],core[Full path],0)),
IF(Infra[[#This Row],[nor existence]]&lt;&gt;"",INDEX(nor[Constraints],MATCH(Infra[[#This Row],[nor existence]],nor[Full path],0)),""))</f>
        <v>optional</v>
      </c>
      <c r="Q6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13" s="9" t="str">
        <f>IF(ISBLANK(Infra[[#This Row],[Attribute]]),"",
IF(Infra[[#This Row],[railml 2.4 existence]]=TRUE, INDEX(core[Excel type],MATCH(Infra[[#This Row],[Full path]],core[Full path],0)),
IF(Infra[[#This Row],[nor existence]]&lt;&gt;"", INDEX(nor[Excel type],MATCH(Infra[[#This Row],[nor existence]],nor[Full path],0)),"")))</f>
        <v>[enum]</v>
      </c>
      <c r="S613" s="7" t="str">
        <f>IF(AND(NOT(ISBLANK(Infra[[#This Row],[Attribute]])),LEFT(Infra[[#This Row],[Value]],1)="[",OR(Infra[[#This Row],[railml 2.4 existence]]=TRUE,Infra[[#This Row],[nor existence]]=TRUE)),IF(Infra[[#This Row],[Value]]=Infra[[#This Row],[type]],"OK","Wrong type"),"")</f>
        <v/>
      </c>
      <c r="T613" s="7" t="str">
        <f>IF(ISBLANK(Infra[[#This Row],[Attribute]]),"",
IF(Infra[[#This Row],[railml 2.4 existence]]=TRUE, INDEX(core[Restriction],MATCH(Infra[[#This Row],[Full path]],core[Full path],0)),
IF(Infra[[#This Row],[nor existence]]&lt;&gt;"", INDEX(nor[Restriction],MATCH(Infra[[#This Row],[nor existence]],nor[Full path],0)),"")))</f>
        <v>"new", "modified", "removed"</v>
      </c>
      <c r="U6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4" spans="1:21" ht="30" x14ac:dyDescent="0.25">
      <c r="A61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infrastructure/tracks/track/ocsElements/locks/lock/@nor:change</v>
      </c>
      <c r="B6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4" s="23" t="s">
        <v>568</v>
      </c>
      <c r="E614" s="49" t="s">
        <v>569</v>
      </c>
      <c r="F614" s="7" t="s">
        <v>36</v>
      </c>
      <c r="G614" s="9" t="s">
        <v>39</v>
      </c>
      <c r="H614" s="9"/>
      <c r="I614" s="32"/>
      <c r="J614" s="8" t="s">
        <v>40</v>
      </c>
      <c r="K614" s="29"/>
      <c r="L614" s="29"/>
      <c r="M614" s="57"/>
      <c r="N61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14" s="7" t="str">
        <f>IF(Infra[[#This Row],[railml 2.4 existence]]=TRUE, INDEX(core[Constraints],MATCH(Infra[[#This Row],[Full path]],core[Full path],0)),
IF(Infra[[#This Row],[nor existence]]&lt;&gt;"",INDEX(nor[Constraints],MATCH(Infra[[#This Row],[nor existence]],nor[Full path],0)),""))</f>
        <v>optional</v>
      </c>
      <c r="Q6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14" s="9" t="str">
        <f>IF(ISBLANK(Infra[[#This Row],[Attribute]]),"",
IF(Infra[[#This Row],[railml 2.4 existence]]=TRUE, INDEX(core[Excel type],MATCH(Infra[[#This Row],[Full path]],core[Full path],0)),
IF(Infra[[#This Row],[nor existence]]&lt;&gt;"", INDEX(nor[Excel type],MATCH(Infra[[#This Row],[nor existence]],nor[Full path],0)),"")))</f>
        <v>[enum]</v>
      </c>
      <c r="S614" s="7" t="str">
        <f>IF(AND(NOT(ISBLANK(Infra[[#This Row],[Attribute]])),LEFT(Infra[[#This Row],[Value]],1)="[",OR(Infra[[#This Row],[railml 2.4 existence]]=TRUE,Infra[[#This Row],[nor existence]]=TRUE)),IF(Infra[[#This Row],[Value]]=Infra[[#This Row],[type]],"OK","Wrong type"),"")</f>
        <v/>
      </c>
      <c r="T614" s="7" t="str">
        <f>IF(ISBLANK(Infra[[#This Row],[Attribute]]),"",
IF(Infra[[#This Row],[railml 2.4 existence]]=TRUE, INDEX(core[Restriction],MATCH(Infra[[#This Row],[Full path]],core[Full path],0)),
IF(Infra[[#This Row],[nor existence]]&lt;&gt;"", INDEX(nor[Restriction],MATCH(Infra[[#This Row],[nor existence]],nor[Full path],0)),"")))</f>
        <v>"new", "modified", "removed"</v>
      </c>
      <c r="U6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5" spans="1:21" ht="30" x14ac:dyDescent="0.25">
      <c r="A61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infrastructure/tracks/track/ocsElements/locks/lock/@nor:change</v>
      </c>
      <c r="B6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5" s="23" t="s">
        <v>568</v>
      </c>
      <c r="E615" s="49" t="s">
        <v>569</v>
      </c>
      <c r="F615" s="7" t="s">
        <v>36</v>
      </c>
      <c r="G615" s="9" t="s">
        <v>41</v>
      </c>
      <c r="H615" s="9"/>
      <c r="I615" s="32"/>
      <c r="J615" s="8" t="s">
        <v>42</v>
      </c>
      <c r="K615" s="29"/>
      <c r="L615" s="29"/>
      <c r="M615" s="57"/>
      <c r="N61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15" s="7" t="str">
        <f>IF(Infra[[#This Row],[railml 2.4 existence]]=TRUE, INDEX(core[Constraints],MATCH(Infra[[#This Row],[Full path]],core[Full path],0)),
IF(Infra[[#This Row],[nor existence]]&lt;&gt;"",INDEX(nor[Constraints],MATCH(Infra[[#This Row],[nor existence]],nor[Full path],0)),""))</f>
        <v>optional</v>
      </c>
      <c r="Q6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15" s="9" t="str">
        <f>IF(ISBLANK(Infra[[#This Row],[Attribute]]),"",
IF(Infra[[#This Row],[railml 2.4 existence]]=TRUE, INDEX(core[Excel type],MATCH(Infra[[#This Row],[Full path]],core[Full path],0)),
IF(Infra[[#This Row],[nor existence]]&lt;&gt;"", INDEX(nor[Excel type],MATCH(Infra[[#This Row],[nor existence]],nor[Full path],0)),"")))</f>
        <v>[enum]</v>
      </c>
      <c r="S615" s="7" t="str">
        <f>IF(AND(NOT(ISBLANK(Infra[[#This Row],[Attribute]])),LEFT(Infra[[#This Row],[Value]],1)="[",OR(Infra[[#This Row],[railml 2.4 existence]]=TRUE,Infra[[#This Row],[nor existence]]=TRUE)),IF(Infra[[#This Row],[Value]]=Infra[[#This Row],[type]],"OK","Wrong type"),"")</f>
        <v/>
      </c>
      <c r="T615" s="7" t="str">
        <f>IF(ISBLANK(Infra[[#This Row],[Attribute]]),"",
IF(Infra[[#This Row],[railml 2.4 existence]]=TRUE, INDEX(core[Restriction],MATCH(Infra[[#This Row],[Full path]],core[Full path],0)),
IF(Infra[[#This Row],[nor existence]]&lt;&gt;"", INDEX(nor[Restriction],MATCH(Infra[[#This Row],[nor existence]],nor[Full path],0)),"")))</f>
        <v>"new", "modified", "removed"</v>
      </c>
      <c r="U6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6" spans="1:21" x14ac:dyDescent="0.25">
      <c r="A61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infrastructure/tracks/track/ocsElements/locks/lock/@nor:change</v>
      </c>
      <c r="B6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6" s="23" t="s">
        <v>568</v>
      </c>
      <c r="E616" s="49" t="s">
        <v>569</v>
      </c>
      <c r="F616" s="7" t="s">
        <v>36</v>
      </c>
      <c r="G616" s="9" t="s">
        <v>43</v>
      </c>
      <c r="H616" s="9"/>
      <c r="I616" s="32"/>
      <c r="J616" s="8" t="s">
        <v>44</v>
      </c>
      <c r="K616" s="29"/>
      <c r="L616" s="29"/>
      <c r="M616" s="57"/>
      <c r="N61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16" s="7" t="str">
        <f>IF(Infra[[#This Row],[railml 2.4 existence]]=TRUE, INDEX(core[Constraints],MATCH(Infra[[#This Row],[Full path]],core[Full path],0)),
IF(Infra[[#This Row],[nor existence]]&lt;&gt;"",INDEX(nor[Constraints],MATCH(Infra[[#This Row],[nor existence]],nor[Full path],0)),""))</f>
        <v>optional</v>
      </c>
      <c r="Q6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16" s="9" t="str">
        <f>IF(ISBLANK(Infra[[#This Row],[Attribute]]),"",
IF(Infra[[#This Row],[railml 2.4 existence]]=TRUE, INDEX(core[Excel type],MATCH(Infra[[#This Row],[Full path]],core[Full path],0)),
IF(Infra[[#This Row],[nor existence]]&lt;&gt;"", INDEX(nor[Excel type],MATCH(Infra[[#This Row],[nor existence]],nor[Full path],0)),"")))</f>
        <v>[enum]</v>
      </c>
      <c r="S616" s="7" t="str">
        <f>IF(AND(NOT(ISBLANK(Infra[[#This Row],[Attribute]])),LEFT(Infra[[#This Row],[Value]],1)="[",OR(Infra[[#This Row],[railml 2.4 existence]]=TRUE,Infra[[#This Row],[nor existence]]=TRUE)),IF(Infra[[#This Row],[Value]]=Infra[[#This Row],[type]],"OK","Wrong type"),"")</f>
        <v/>
      </c>
      <c r="T616" s="7" t="str">
        <f>IF(ISBLANK(Infra[[#This Row],[Attribute]]),"",
IF(Infra[[#This Row],[railml 2.4 existence]]=TRUE, INDEX(core[Restriction],MATCH(Infra[[#This Row],[Full path]],core[Full path],0)),
IF(Infra[[#This Row],[nor existence]]&lt;&gt;"", INDEX(nor[Restriction],MATCH(Infra[[#This Row],[nor existence]],nor[Full path],0)),"")))</f>
        <v>"new", "modified", "removed"</v>
      </c>
      <c r="U6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7" spans="1:21" x14ac:dyDescent="0.25">
      <c r="A61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infrastructure/tracks/track/ocsElements/locks/lock/@nor:controllerRef</v>
      </c>
      <c r="B6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7" s="24" t="s">
        <v>568</v>
      </c>
      <c r="E617" s="17" t="s">
        <v>569</v>
      </c>
      <c r="F617" s="7" t="s">
        <v>571</v>
      </c>
      <c r="G617" s="7" t="s">
        <v>46</v>
      </c>
      <c r="H617" s="9" t="s">
        <v>29</v>
      </c>
      <c r="I617" s="35"/>
      <c r="J617" s="8" t="s">
        <v>572</v>
      </c>
      <c r="K617" s="7"/>
      <c r="L617" s="7"/>
      <c r="M617" s="7"/>
      <c r="N6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infrastructure/tracks/track/ocsElements/locks/lock/@nor:controllerRef</v>
      </c>
      <c r="P617" s="7" t="str">
        <f>IF(Infra[[#This Row],[railml 2.4 existence]]=TRUE, INDEX(core[Constraints],MATCH(Infra[[#This Row],[Full path]],core[Full path],0)),
IF(Infra[[#This Row],[nor existence]]&lt;&gt;"",INDEX(nor[Constraints],MATCH(Infra[[#This Row],[nor existence]],nor[Full path],0)),""))</f>
        <v>optional</v>
      </c>
      <c r="Q6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17" s="7" t="str">
        <f>IF(ISBLANK(Infra[[#This Row],[Attribute]]),"",
IF(Infra[[#This Row],[railml 2.4 existence]]=TRUE, INDEX(core[Excel type],MATCH(Infra[[#This Row],[Full path]],core[Full path],0)),
IF(Infra[[#This Row],[nor existence]]&lt;&gt;"", INDEX(nor[Excel type],MATCH(Infra[[#This Row],[nor existence]],nor[Full path],0)),"")))</f>
        <v>[reference]</v>
      </c>
      <c r="S617" s="7" t="str">
        <f>IF(AND(NOT(ISBLANK(Infra[[#This Row],[Attribute]])),LEFT(Infra[[#This Row],[Value]],1)="[",OR(Infra[[#This Row],[railml 2.4 existence]]=TRUE,Infra[[#This Row],[nor existence]]=TRUE)),IF(Infra[[#This Row],[Value]]=Infra[[#This Row],[type]],"OK","Wrong type"),"")</f>
        <v/>
      </c>
      <c r="T617" s="7" t="str">
        <f>IF(ISBLANK(Infra[[#This Row],[Attribute]]),"",
IF(Infra[[#This Row],[railml 2.4 existence]]=TRUE, INDEX(core[Restriction],MATCH(Infra[[#This Row],[Full path]],core[Full path],0)),
IF(Infra[[#This Row],[nor existence]]&lt;&gt;"", INDEX(nor[Restriction],MATCH(Infra[[#This Row],[nor existence]],nor[Full path],0)),"")))</f>
        <v/>
      </c>
      <c r="U6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8" spans="1:21" ht="45" x14ac:dyDescent="0.25">
      <c r="A61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infrastructure/tracks/track/ocsElements/locks/lock/@nor:keyAtRef</v>
      </c>
      <c r="B6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8" s="24" t="s">
        <v>568</v>
      </c>
      <c r="E618" s="17" t="s">
        <v>569</v>
      </c>
      <c r="F618" s="7" t="s">
        <v>573</v>
      </c>
      <c r="G618" s="7" t="s">
        <v>46</v>
      </c>
      <c r="H618" s="9" t="s">
        <v>29</v>
      </c>
      <c r="I618" s="35"/>
      <c r="J618" s="8" t="s">
        <v>574</v>
      </c>
      <c r="K618" s="7"/>
      <c r="L618" s="7"/>
      <c r="M618" s="7"/>
      <c r="N6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infrastructure/tracks/track/ocsElements/locks/lock/@nor:keyAtRef</v>
      </c>
      <c r="P618" s="7" t="str">
        <f>IF(Infra[[#This Row],[railml 2.4 existence]]=TRUE, INDEX(core[Constraints],MATCH(Infra[[#This Row],[Full path]],core[Full path],0)),
IF(Infra[[#This Row],[nor existence]]&lt;&gt;"",INDEX(nor[Constraints],MATCH(Infra[[#This Row],[nor existence]],nor[Full path],0)),""))</f>
        <v>optional</v>
      </c>
      <c r="Q6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18" s="7" t="str">
        <f>IF(ISBLANK(Infra[[#This Row],[Attribute]]),"",
IF(Infra[[#This Row],[railml 2.4 existence]]=TRUE, INDEX(core[Excel type],MATCH(Infra[[#This Row],[Full path]],core[Full path],0)),
IF(Infra[[#This Row],[nor existence]]&lt;&gt;"", INDEX(nor[Excel type],MATCH(Infra[[#This Row],[nor existence]],nor[Full path],0)),"")))</f>
        <v>[reference]</v>
      </c>
      <c r="S618" s="7" t="str">
        <f>IF(AND(NOT(ISBLANK(Infra[[#This Row],[Attribute]])),LEFT(Infra[[#This Row],[Value]],1)="[",OR(Infra[[#This Row],[railml 2.4 existence]]=TRUE,Infra[[#This Row],[nor existence]]=TRUE)),IF(Infra[[#This Row],[Value]]=Infra[[#This Row],[type]],"OK","Wrong type"),"")</f>
        <v/>
      </c>
      <c r="T618" s="7" t="str">
        <f>IF(ISBLANK(Infra[[#This Row],[Attribute]]),"",
IF(Infra[[#This Row],[railml 2.4 existence]]=TRUE, INDEX(core[Restriction],MATCH(Infra[[#This Row],[Full path]],core[Full path],0)),
IF(Infra[[#This Row],[nor existence]]&lt;&gt;"", INDEX(nor[Restriction],MATCH(Infra[[#This Row],[nor existence]],nor[Full path],0)),"")))</f>
        <v/>
      </c>
      <c r="U6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19" spans="1:21" s="3" customFormat="1" ht="45" x14ac:dyDescent="0.25">
      <c r="A61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infrastructure/tracks/track/ocsElements/locks/lock/@nor:lockSide</v>
      </c>
      <c r="B6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19" s="24" t="s">
        <v>568</v>
      </c>
      <c r="E619" s="17" t="s">
        <v>569</v>
      </c>
      <c r="F619" s="7" t="s">
        <v>575</v>
      </c>
      <c r="G619" s="7" t="s">
        <v>37</v>
      </c>
      <c r="H619" s="9" t="s">
        <v>29</v>
      </c>
      <c r="I619" s="35"/>
      <c r="J619" s="8" t="s">
        <v>576</v>
      </c>
      <c r="K619" s="7"/>
      <c r="L619" s="7"/>
      <c r="M619" s="7"/>
      <c r="N61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infrastructure/tracks/track/ocsElements/locks/lock/@nor:lockSide</v>
      </c>
      <c r="P619" s="7" t="str">
        <f>IF(Infra[[#This Row],[railml 2.4 existence]]=TRUE, INDEX(core[Constraints],MATCH(Infra[[#This Row],[Full path]],core[Full path],0)),
IF(Infra[[#This Row],[nor existence]]&lt;&gt;"",INDEX(nor[Constraints],MATCH(Infra[[#This Row],[nor existence]],nor[Full path],0)),""))</f>
        <v>optional</v>
      </c>
      <c r="Q6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19" s="7" t="str">
        <f>IF(ISBLANK(Infra[[#This Row],[Attribute]]),"",
IF(Infra[[#This Row],[railml 2.4 existence]]=TRUE, INDEX(core[Excel type],MATCH(Infra[[#This Row],[Full path]],core[Full path],0)),
IF(Infra[[#This Row],[nor existence]]&lt;&gt;"", INDEX(nor[Excel type],MATCH(Infra[[#This Row],[nor existence]],nor[Full path],0)),"")))</f>
        <v>[enum]</v>
      </c>
      <c r="S619" s="7" t="str">
        <f>IF(AND(NOT(ISBLANK(Infra[[#This Row],[Attribute]])),LEFT(Infra[[#This Row],[Value]],1)="[",OR(Infra[[#This Row],[railml 2.4 existence]]=TRUE,Infra[[#This Row],[nor existence]]=TRUE)),IF(Infra[[#This Row],[Value]]=Infra[[#This Row],[type]],"OK","Wrong type"),"")</f>
        <v/>
      </c>
      <c r="T619" s="7" t="str">
        <f>IF(ISBLANK(Infra[[#This Row],[Attribute]]),"",
IF(Infra[[#This Row],[railml 2.4 existence]]=TRUE, INDEX(core[Restriction],MATCH(Infra[[#This Row],[Full path]],core[Full path],0)),
IF(Infra[[#This Row],[nor existence]]&lt;&gt;"", INDEX(nor[Restriction],MATCH(Infra[[#This Row],[nor existence]],nor[Full path],0)),"")))</f>
        <v>"left", "right", "other:*"</v>
      </c>
      <c r="U6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0" spans="1:21" x14ac:dyDescent="0.25">
      <c r="A62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infrastructure/tracks/track/ocsElements/locks/lock/@nor:lockSide</v>
      </c>
      <c r="B6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0" s="24" t="s">
        <v>568</v>
      </c>
      <c r="E620" s="17" t="s">
        <v>569</v>
      </c>
      <c r="F620" s="7" t="s">
        <v>575</v>
      </c>
      <c r="G620" s="7" t="s">
        <v>270</v>
      </c>
      <c r="H620" s="9"/>
      <c r="I620" s="35"/>
      <c r="J620" s="8"/>
      <c r="K620" s="7"/>
      <c r="L620" s="7"/>
      <c r="M620" s="7"/>
      <c r="N62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infrastructure/tracks/track/ocsElements/locks/lock/@nor:lockSide</v>
      </c>
      <c r="P620" s="7" t="str">
        <f>IF(Infra[[#This Row],[railml 2.4 existence]]=TRUE, INDEX(core[Constraints],MATCH(Infra[[#This Row],[Full path]],core[Full path],0)),
IF(Infra[[#This Row],[nor existence]]&lt;&gt;"",INDEX(nor[Constraints],MATCH(Infra[[#This Row],[nor existence]],nor[Full path],0)),""))</f>
        <v>optional</v>
      </c>
      <c r="Q6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0" s="7" t="str">
        <f>IF(ISBLANK(Infra[[#This Row],[Attribute]]),"",
IF(Infra[[#This Row],[railml 2.4 existence]]=TRUE, INDEX(core[Excel type],MATCH(Infra[[#This Row],[Full path]],core[Full path],0)),
IF(Infra[[#This Row],[nor existence]]&lt;&gt;"", INDEX(nor[Excel type],MATCH(Infra[[#This Row],[nor existence]],nor[Full path],0)),"")))</f>
        <v>[enum]</v>
      </c>
      <c r="S620" s="7" t="str">
        <f>IF(AND(NOT(ISBLANK(Infra[[#This Row],[Attribute]])),LEFT(Infra[[#This Row],[Value]],1)="[",OR(Infra[[#This Row],[railml 2.4 existence]]=TRUE,Infra[[#This Row],[nor existence]]=TRUE)),IF(Infra[[#This Row],[Value]]=Infra[[#This Row],[type]],"OK","Wrong type"),"")</f>
        <v/>
      </c>
      <c r="T620" s="29" t="str">
        <f>IF(ISBLANK(Infra[[#This Row],[Attribute]]),"",
IF(Infra[[#This Row],[railml 2.4 existence]]=TRUE, INDEX(core[Restriction],MATCH(Infra[[#This Row],[Full path]],core[Full path],0)),
IF(Infra[[#This Row],[nor existence]]&lt;&gt;"", INDEX(nor[Restriction],MATCH(Infra[[#This Row],[nor existence]],nor[Full path],0)),"")))</f>
        <v>"left", "right", "other:*"</v>
      </c>
      <c r="U6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1" spans="1:21" x14ac:dyDescent="0.25">
      <c r="A62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infrastructure/tracks/track/ocsElements/locks/lock/@nor:lockSide</v>
      </c>
      <c r="B6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1" s="24" t="s">
        <v>568</v>
      </c>
      <c r="E621" s="17" t="s">
        <v>569</v>
      </c>
      <c r="F621" s="7" t="s">
        <v>575</v>
      </c>
      <c r="G621" s="7" t="s">
        <v>271</v>
      </c>
      <c r="H621" s="9"/>
      <c r="I621" s="35"/>
      <c r="J621" s="8"/>
      <c r="K621" s="7"/>
      <c r="L621" s="7"/>
      <c r="M621" s="7"/>
      <c r="N62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infrastructure/tracks/track/ocsElements/locks/lock/@nor:lockSide</v>
      </c>
      <c r="P621" s="7" t="str">
        <f>IF(Infra[[#This Row],[railml 2.4 existence]]=TRUE, INDEX(core[Constraints],MATCH(Infra[[#This Row],[Full path]],core[Full path],0)),
IF(Infra[[#This Row],[nor existence]]&lt;&gt;"",INDEX(nor[Constraints],MATCH(Infra[[#This Row],[nor existence]],nor[Full path],0)),""))</f>
        <v>optional</v>
      </c>
      <c r="Q6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1" s="7" t="str">
        <f>IF(ISBLANK(Infra[[#This Row],[Attribute]]),"",
IF(Infra[[#This Row],[railml 2.4 existence]]=TRUE, INDEX(core[Excel type],MATCH(Infra[[#This Row],[Full path]],core[Full path],0)),
IF(Infra[[#This Row],[nor existence]]&lt;&gt;"", INDEX(nor[Excel type],MATCH(Infra[[#This Row],[nor existence]],nor[Full path],0)),"")))</f>
        <v>[enum]</v>
      </c>
      <c r="S621" s="7" t="str">
        <f>IF(AND(NOT(ISBLANK(Infra[[#This Row],[Attribute]])),LEFT(Infra[[#This Row],[Value]],1)="[",OR(Infra[[#This Row],[railml 2.4 existence]]=TRUE,Infra[[#This Row],[nor existence]]=TRUE)),IF(Infra[[#This Row],[Value]]=Infra[[#This Row],[type]],"OK","Wrong type"),"")</f>
        <v/>
      </c>
      <c r="T621" s="29" t="str">
        <f>IF(ISBLANK(Infra[[#This Row],[Attribute]]),"",
IF(Infra[[#This Row],[railml 2.4 existence]]=TRUE, INDEX(core[Restriction],MATCH(Infra[[#This Row],[Full path]],core[Full path],0)),
IF(Infra[[#This Row],[nor existence]]&lt;&gt;"", INDEX(nor[Restriction],MATCH(Infra[[#This Row],[nor existence]],nor[Full path],0)),"")))</f>
        <v>"left", "right", "other:*"</v>
      </c>
      <c r="U6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2" spans="1:21" x14ac:dyDescent="0.25">
      <c r="A62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infrastructure/tracks/track/ocsElements/locks/lock/@nor:lockSide</v>
      </c>
      <c r="B6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2" s="24" t="s">
        <v>568</v>
      </c>
      <c r="E622" s="17" t="s">
        <v>569</v>
      </c>
      <c r="F622" s="7" t="s">
        <v>575</v>
      </c>
      <c r="G622" s="9" t="s">
        <v>95</v>
      </c>
      <c r="H622" s="9"/>
      <c r="I622" s="35"/>
      <c r="J622" s="8"/>
      <c r="K622" s="7"/>
      <c r="L622" s="29"/>
      <c r="M622" s="29"/>
      <c r="N62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infrastructure/tracks/track/ocsElements/locks/lock/@nor:lockSide</v>
      </c>
      <c r="P622" s="7" t="str">
        <f>IF(Infra[[#This Row],[railml 2.4 existence]]=TRUE, INDEX(core[Constraints],MATCH(Infra[[#This Row],[Full path]],core[Full path],0)),
IF(Infra[[#This Row],[nor existence]]&lt;&gt;"",INDEX(nor[Constraints],MATCH(Infra[[#This Row],[nor existence]],nor[Full path],0)),""))</f>
        <v>optional</v>
      </c>
      <c r="Q6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2" s="7" t="str">
        <f>IF(ISBLANK(Infra[[#This Row],[Attribute]]),"",
IF(Infra[[#This Row],[railml 2.4 existence]]=TRUE, INDEX(core[Excel type],MATCH(Infra[[#This Row],[Full path]],core[Full path],0)),
IF(Infra[[#This Row],[nor existence]]&lt;&gt;"", INDEX(nor[Excel type],MATCH(Infra[[#This Row],[nor existence]],nor[Full path],0)),"")))</f>
        <v>[enum]</v>
      </c>
      <c r="S622" s="7" t="str">
        <f>IF(AND(NOT(ISBLANK(Infra[[#This Row],[Attribute]])),LEFT(Infra[[#This Row],[Value]],1)="[",OR(Infra[[#This Row],[railml 2.4 existence]]=TRUE,Infra[[#This Row],[nor existence]]=TRUE)),IF(Infra[[#This Row],[Value]]=Infra[[#This Row],[type]],"OK","Wrong type"),"")</f>
        <v/>
      </c>
      <c r="T622" s="29" t="str">
        <f>IF(ISBLANK(Infra[[#This Row],[Attribute]]),"",
IF(Infra[[#This Row],[railml 2.4 existence]]=TRUE, INDEX(core[Restriction],MATCH(Infra[[#This Row],[Full path]],core[Full path],0)),
IF(Infra[[#This Row],[nor existence]]&lt;&gt;"", INDEX(nor[Restriction],MATCH(Infra[[#This Row],[nor existence]],nor[Full path],0)),"")))</f>
        <v>"left", "right", "other:*"</v>
      </c>
      <c r="U6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3" spans="1:21" ht="45" x14ac:dyDescent="0.25">
      <c r="A62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3" s="24" t="s">
        <v>568</v>
      </c>
      <c r="E623" s="17" t="s">
        <v>569</v>
      </c>
      <c r="F623" s="7" t="s">
        <v>577</v>
      </c>
      <c r="G623" s="7" t="s">
        <v>37</v>
      </c>
      <c r="H623" s="9" t="s">
        <v>29</v>
      </c>
      <c r="I623" s="35"/>
      <c r="J623" s="8" t="s">
        <v>578</v>
      </c>
      <c r="K623" s="7"/>
      <c r="L623" s="7"/>
      <c r="M623" s="7"/>
      <c r="N62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23" s="7" t="str">
        <f>IF(Infra[[#This Row],[railml 2.4 existence]]=TRUE, INDEX(core[Constraints],MATCH(Infra[[#This Row],[Full path]],core[Full path],0)),
IF(Infra[[#This Row],[nor existence]]&lt;&gt;"",INDEX(nor[Constraints],MATCH(Infra[[#This Row],[nor existence]],nor[Full path],0)),""))</f>
        <v>optional</v>
      </c>
      <c r="Q6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23" s="7" t="str">
        <f>IF(ISBLANK(Infra[[#This Row],[Attribute]]),"",
IF(Infra[[#This Row],[railml 2.4 existence]]=TRUE, INDEX(core[Excel type],MATCH(Infra[[#This Row],[Full path]],core[Full path],0)),
IF(Infra[[#This Row],[nor existence]]&lt;&gt;"", INDEX(nor[Excel type],MATCH(Infra[[#This Row],[nor existence]],nor[Full path],0)),"")))</f>
        <v>[enum]</v>
      </c>
      <c r="S623" s="7" t="str">
        <f>IF(AND(NOT(ISBLANK(Infra[[#This Row],[Attribute]])),LEFT(Infra[[#This Row],[Value]],1)="[",OR(Infra[[#This Row],[railml 2.4 existence]]=TRUE,Infra[[#This Row],[nor existence]]=TRUE)),IF(Infra[[#This Row],[Value]]=Infra[[#This Row],[type]],"OK","Wrong type"),"")</f>
        <v/>
      </c>
      <c r="T623" s="7"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4" spans="1:21" x14ac:dyDescent="0.25">
      <c r="A62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4" s="24" t="s">
        <v>568</v>
      </c>
      <c r="E624" s="17" t="s">
        <v>569</v>
      </c>
      <c r="F624" s="7" t="s">
        <v>577</v>
      </c>
      <c r="G624" s="7" t="s">
        <v>579</v>
      </c>
      <c r="H624" s="9"/>
      <c r="I624" s="35"/>
      <c r="J624" s="8" t="s">
        <v>580</v>
      </c>
      <c r="K624" s="7"/>
      <c r="L624" s="7"/>
      <c r="M624" s="7"/>
      <c r="N62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24" s="7" t="str">
        <f>IF(Infra[[#This Row],[railml 2.4 existence]]=TRUE, INDEX(core[Constraints],MATCH(Infra[[#This Row],[Full path]],core[Full path],0)),
IF(Infra[[#This Row],[nor existence]]&lt;&gt;"",INDEX(nor[Constraints],MATCH(Infra[[#This Row],[nor existence]],nor[Full path],0)),""))</f>
        <v>optional</v>
      </c>
      <c r="Q6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4" s="7" t="str">
        <f>IF(ISBLANK(Infra[[#This Row],[Attribute]]),"",
IF(Infra[[#This Row],[railml 2.4 existence]]=TRUE, INDEX(core[Excel type],MATCH(Infra[[#This Row],[Full path]],core[Full path],0)),
IF(Infra[[#This Row],[nor existence]]&lt;&gt;"", INDEX(nor[Excel type],MATCH(Infra[[#This Row],[nor existence]],nor[Full path],0)),"")))</f>
        <v>[enum]</v>
      </c>
      <c r="S624" s="7" t="str">
        <f>IF(AND(NOT(ISBLANK(Infra[[#This Row],[Attribute]])),LEFT(Infra[[#This Row],[Value]],1)="[",OR(Infra[[#This Row],[railml 2.4 existence]]=TRUE,Infra[[#This Row],[nor existence]]=TRUE)),IF(Infra[[#This Row],[Value]]=Infra[[#This Row],[type]],"OK","Wrong type"),"")</f>
        <v/>
      </c>
      <c r="T624"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5" spans="1:21" x14ac:dyDescent="0.25">
      <c r="A62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5" s="24" t="s">
        <v>568</v>
      </c>
      <c r="E625" s="17" t="s">
        <v>569</v>
      </c>
      <c r="F625" s="7" t="s">
        <v>577</v>
      </c>
      <c r="G625" s="7" t="s">
        <v>581</v>
      </c>
      <c r="H625" s="9"/>
      <c r="I625" s="35"/>
      <c r="J625" s="8" t="s">
        <v>582</v>
      </c>
      <c r="K625" s="7"/>
      <c r="L625" s="7"/>
      <c r="M625" s="7"/>
      <c r="N62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25" s="7" t="str">
        <f>IF(Infra[[#This Row],[railml 2.4 existence]]=TRUE, INDEX(core[Constraints],MATCH(Infra[[#This Row],[Full path]],core[Full path],0)),
IF(Infra[[#This Row],[nor existence]]&lt;&gt;"",INDEX(nor[Constraints],MATCH(Infra[[#This Row],[nor existence]],nor[Full path],0)),""))</f>
        <v>optional</v>
      </c>
      <c r="Q6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5" s="7" t="str">
        <f>IF(ISBLANK(Infra[[#This Row],[Attribute]]),"",
IF(Infra[[#This Row],[railml 2.4 existence]]=TRUE, INDEX(core[Excel type],MATCH(Infra[[#This Row],[Full path]],core[Full path],0)),
IF(Infra[[#This Row],[nor existence]]&lt;&gt;"", INDEX(nor[Excel type],MATCH(Infra[[#This Row],[nor existence]],nor[Full path],0)),"")))</f>
        <v>[enum]</v>
      </c>
      <c r="S625" s="7" t="str">
        <f>IF(AND(NOT(ISBLANK(Infra[[#This Row],[Attribute]])),LEFT(Infra[[#This Row],[Value]],1)="[",OR(Infra[[#This Row],[railml 2.4 existence]]=TRUE,Infra[[#This Row],[nor existence]]=TRUE)),IF(Infra[[#This Row],[Value]]=Infra[[#This Row],[type]],"OK","Wrong type"),"")</f>
        <v/>
      </c>
      <c r="T625"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6" spans="1:21" x14ac:dyDescent="0.25">
      <c r="A62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6" s="24" t="s">
        <v>568</v>
      </c>
      <c r="E626" s="17" t="s">
        <v>569</v>
      </c>
      <c r="F626" s="7" t="s">
        <v>577</v>
      </c>
      <c r="G626" s="7" t="s">
        <v>583</v>
      </c>
      <c r="H626" s="9"/>
      <c r="I626" s="35"/>
      <c r="J626" s="8" t="s">
        <v>584</v>
      </c>
      <c r="K626" s="7"/>
      <c r="L626" s="7"/>
      <c r="M626" s="7"/>
      <c r="N62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26" s="7" t="str">
        <f>IF(Infra[[#This Row],[railml 2.4 existence]]=TRUE, INDEX(core[Constraints],MATCH(Infra[[#This Row],[Full path]],core[Full path],0)),
IF(Infra[[#This Row],[nor existence]]&lt;&gt;"",INDEX(nor[Constraints],MATCH(Infra[[#This Row],[nor existence]],nor[Full path],0)),""))</f>
        <v>optional</v>
      </c>
      <c r="Q6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6" s="7" t="str">
        <f>IF(ISBLANK(Infra[[#This Row],[Attribute]]),"",
IF(Infra[[#This Row],[railml 2.4 existence]]=TRUE, INDEX(core[Excel type],MATCH(Infra[[#This Row],[Full path]],core[Full path],0)),
IF(Infra[[#This Row],[nor existence]]&lt;&gt;"", INDEX(nor[Excel type],MATCH(Infra[[#This Row],[nor existence]],nor[Full path],0)),"")))</f>
        <v>[enum]</v>
      </c>
      <c r="S626" s="7" t="str">
        <f>IF(AND(NOT(ISBLANK(Infra[[#This Row],[Attribute]])),LEFT(Infra[[#This Row],[Value]],1)="[",OR(Infra[[#This Row],[railml 2.4 existence]]=TRUE,Infra[[#This Row],[nor existence]]=TRUE)),IF(Infra[[#This Row],[Value]]=Infra[[#This Row],[type]],"OK","Wrong type"),"")</f>
        <v/>
      </c>
      <c r="T626"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7" spans="1:21" x14ac:dyDescent="0.25">
      <c r="A62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7" s="24" t="s">
        <v>568</v>
      </c>
      <c r="E627" s="17" t="s">
        <v>569</v>
      </c>
      <c r="F627" s="7" t="s">
        <v>577</v>
      </c>
      <c r="G627" s="7" t="s">
        <v>585</v>
      </c>
      <c r="H627" s="9"/>
      <c r="I627" s="35"/>
      <c r="J627" s="8" t="s">
        <v>586</v>
      </c>
      <c r="K627" s="7"/>
      <c r="L627" s="7"/>
      <c r="M627" s="7"/>
      <c r="N62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27" s="7" t="str">
        <f>IF(Infra[[#This Row],[railml 2.4 existence]]=TRUE, INDEX(core[Constraints],MATCH(Infra[[#This Row],[Full path]],core[Full path],0)),
IF(Infra[[#This Row],[nor existence]]&lt;&gt;"",INDEX(nor[Constraints],MATCH(Infra[[#This Row],[nor existence]],nor[Full path],0)),""))</f>
        <v>optional</v>
      </c>
      <c r="Q6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7" s="7" t="str">
        <f>IF(ISBLANK(Infra[[#This Row],[Attribute]]),"",
IF(Infra[[#This Row],[railml 2.4 existence]]=TRUE, INDEX(core[Excel type],MATCH(Infra[[#This Row],[Full path]],core[Full path],0)),
IF(Infra[[#This Row],[nor existence]]&lt;&gt;"", INDEX(nor[Excel type],MATCH(Infra[[#This Row],[nor existence]],nor[Full path],0)),"")))</f>
        <v>[enum]</v>
      </c>
      <c r="S627" s="7" t="str">
        <f>IF(AND(NOT(ISBLANK(Infra[[#This Row],[Attribute]])),LEFT(Infra[[#This Row],[Value]],1)="[",OR(Infra[[#This Row],[railml 2.4 existence]]=TRUE,Infra[[#This Row],[nor existence]]=TRUE)),IF(Infra[[#This Row],[Value]]=Infra[[#This Row],[type]],"OK","Wrong type"),"")</f>
        <v/>
      </c>
      <c r="T627"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8" spans="1:21" x14ac:dyDescent="0.25">
      <c r="A62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8" s="24" t="s">
        <v>568</v>
      </c>
      <c r="E628" s="17" t="s">
        <v>569</v>
      </c>
      <c r="F628" s="7" t="s">
        <v>577</v>
      </c>
      <c r="G628" s="7" t="s">
        <v>587</v>
      </c>
      <c r="H628" s="9"/>
      <c r="I628" s="35"/>
      <c r="J628" s="8" t="s">
        <v>588</v>
      </c>
      <c r="K628" s="7"/>
      <c r="L628" s="7"/>
      <c r="M628" s="7"/>
      <c r="N62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28" s="7" t="str">
        <f>IF(Infra[[#This Row],[railml 2.4 existence]]=TRUE, INDEX(core[Constraints],MATCH(Infra[[#This Row],[Full path]],core[Full path],0)),
IF(Infra[[#This Row],[nor existence]]&lt;&gt;"",INDEX(nor[Constraints],MATCH(Infra[[#This Row],[nor existence]],nor[Full path],0)),""))</f>
        <v>optional</v>
      </c>
      <c r="Q6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8" s="7" t="str">
        <f>IF(ISBLANK(Infra[[#This Row],[Attribute]]),"",
IF(Infra[[#This Row],[railml 2.4 existence]]=TRUE, INDEX(core[Excel type],MATCH(Infra[[#This Row],[Full path]],core[Full path],0)),
IF(Infra[[#This Row],[nor existence]]&lt;&gt;"", INDEX(nor[Excel type],MATCH(Infra[[#This Row],[nor existence]],nor[Full path],0)),"")))</f>
        <v>[enum]</v>
      </c>
      <c r="S628" s="7" t="str">
        <f>IF(AND(NOT(ISBLANK(Infra[[#This Row],[Attribute]])),LEFT(Infra[[#This Row],[Value]],1)="[",OR(Infra[[#This Row],[railml 2.4 existence]]=TRUE,Infra[[#This Row],[nor existence]]=TRUE)),IF(Infra[[#This Row],[Value]]=Infra[[#This Row],[type]],"OK","Wrong type"),"")</f>
        <v/>
      </c>
      <c r="T628"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29" spans="1:21" x14ac:dyDescent="0.25">
      <c r="A62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29" s="24" t="s">
        <v>568</v>
      </c>
      <c r="E629" s="17" t="s">
        <v>569</v>
      </c>
      <c r="F629" s="7" t="s">
        <v>577</v>
      </c>
      <c r="G629" s="7" t="s">
        <v>589</v>
      </c>
      <c r="H629" s="9"/>
      <c r="I629" s="35"/>
      <c r="J629" s="8" t="s">
        <v>590</v>
      </c>
      <c r="K629" s="7"/>
      <c r="L629" s="7"/>
      <c r="M629" s="7"/>
      <c r="N62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29" s="7" t="str">
        <f>IF(Infra[[#This Row],[railml 2.4 existence]]=TRUE, INDEX(core[Constraints],MATCH(Infra[[#This Row],[Full path]],core[Full path],0)),
IF(Infra[[#This Row],[nor existence]]&lt;&gt;"",INDEX(nor[Constraints],MATCH(Infra[[#This Row],[nor existence]],nor[Full path],0)),""))</f>
        <v>optional</v>
      </c>
      <c r="Q6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29" s="7" t="str">
        <f>IF(ISBLANK(Infra[[#This Row],[Attribute]]),"",
IF(Infra[[#This Row],[railml 2.4 existence]]=TRUE, INDEX(core[Excel type],MATCH(Infra[[#This Row],[Full path]],core[Full path],0)),
IF(Infra[[#This Row],[nor existence]]&lt;&gt;"", INDEX(nor[Excel type],MATCH(Infra[[#This Row],[nor existence]],nor[Full path],0)),"")))</f>
        <v>[enum]</v>
      </c>
      <c r="S629" s="7" t="str">
        <f>IF(AND(NOT(ISBLANK(Infra[[#This Row],[Attribute]])),LEFT(Infra[[#This Row],[Value]],1)="[",OR(Infra[[#This Row],[railml 2.4 existence]]=TRUE,Infra[[#This Row],[nor existence]]=TRUE)),IF(Infra[[#This Row],[Value]]=Infra[[#This Row],[type]],"OK","Wrong type"),"")</f>
        <v/>
      </c>
      <c r="T629"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0" spans="1:21" x14ac:dyDescent="0.25">
      <c r="A63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0" s="24" t="s">
        <v>568</v>
      </c>
      <c r="E630" s="17" t="s">
        <v>569</v>
      </c>
      <c r="F630" s="7" t="s">
        <v>577</v>
      </c>
      <c r="G630" s="7" t="s">
        <v>591</v>
      </c>
      <c r="H630" s="9"/>
      <c r="I630" s="35"/>
      <c r="J630" s="8" t="s">
        <v>592</v>
      </c>
      <c r="K630" s="7"/>
      <c r="L630" s="7"/>
      <c r="M630" s="7"/>
      <c r="N63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30" s="7" t="str">
        <f>IF(Infra[[#This Row],[railml 2.4 existence]]=TRUE, INDEX(core[Constraints],MATCH(Infra[[#This Row],[Full path]],core[Full path],0)),
IF(Infra[[#This Row],[nor existence]]&lt;&gt;"",INDEX(nor[Constraints],MATCH(Infra[[#This Row],[nor existence]],nor[Full path],0)),""))</f>
        <v>optional</v>
      </c>
      <c r="Q6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30" s="7" t="str">
        <f>IF(ISBLANK(Infra[[#This Row],[Attribute]]),"",
IF(Infra[[#This Row],[railml 2.4 existence]]=TRUE, INDEX(core[Excel type],MATCH(Infra[[#This Row],[Full path]],core[Full path],0)),
IF(Infra[[#This Row],[nor existence]]&lt;&gt;"", INDEX(nor[Excel type],MATCH(Infra[[#This Row],[nor existence]],nor[Full path],0)),"")))</f>
        <v>[enum]</v>
      </c>
      <c r="S630" s="7" t="str">
        <f>IF(AND(NOT(ISBLANK(Infra[[#This Row],[Attribute]])),LEFT(Infra[[#This Row],[Value]],1)="[",OR(Infra[[#This Row],[railml 2.4 existence]]=TRUE,Infra[[#This Row],[nor existence]]=TRUE)),IF(Infra[[#This Row],[Value]]=Infra[[#This Row],[type]],"OK","Wrong type"),"")</f>
        <v/>
      </c>
      <c r="T630"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1" spans="1:21" x14ac:dyDescent="0.25">
      <c r="A63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infrastructure/tracks/track/ocsElements/locks/lock/@nor:lockType</v>
      </c>
      <c r="B6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1" s="24" t="s">
        <v>568</v>
      </c>
      <c r="E631" s="17" t="s">
        <v>569</v>
      </c>
      <c r="F631" s="7" t="s">
        <v>577</v>
      </c>
      <c r="G631" s="9" t="s">
        <v>95</v>
      </c>
      <c r="H631" s="9"/>
      <c r="I631" s="35"/>
      <c r="J631" s="8"/>
      <c r="K631" s="7"/>
      <c r="L631" s="29"/>
      <c r="M631" s="29"/>
      <c r="N63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infrastructure/tracks/track/ocsElements/locks/lock/@nor:lockType</v>
      </c>
      <c r="P631" s="7" t="str">
        <f>IF(Infra[[#This Row],[railml 2.4 existence]]=TRUE, INDEX(core[Constraints],MATCH(Infra[[#This Row],[Full path]],core[Full path],0)),
IF(Infra[[#This Row],[nor existence]]&lt;&gt;"",INDEX(nor[Constraints],MATCH(Infra[[#This Row],[nor existence]],nor[Full path],0)),""))</f>
        <v>optional</v>
      </c>
      <c r="Q6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31" s="7" t="str">
        <f>IF(ISBLANK(Infra[[#This Row],[Attribute]]),"",
IF(Infra[[#This Row],[railml 2.4 existence]]=TRUE, INDEX(core[Excel type],MATCH(Infra[[#This Row],[Full path]],core[Full path],0)),
IF(Infra[[#This Row],[nor existence]]&lt;&gt;"", INDEX(nor[Excel type],MATCH(Infra[[#This Row],[nor existence]],nor[Full path],0)),"")))</f>
        <v>[enum]</v>
      </c>
      <c r="S631" s="7" t="str">
        <f>IF(AND(NOT(ISBLANK(Infra[[#This Row],[Attribute]])),LEFT(Infra[[#This Row],[Value]],1)="[",OR(Infra[[#This Row],[railml 2.4 existence]]=TRUE,Infra[[#This Row],[nor existence]]=TRUE)),IF(Infra[[#This Row],[Value]]=Infra[[#This Row],[type]],"OK","Wrong type"),"")</f>
        <v/>
      </c>
      <c r="T631" s="29" t="str">
        <f>IF(ISBLANK(Infra[[#This Row],[Attribute]]),"",
IF(Infra[[#This Row],[railml 2.4 existence]]=TRUE, INDEX(core[Restriction],MATCH(Infra[[#This Row],[Full path]],core[Full path],0)),
IF(Infra[[#This Row],[nor existence]]&lt;&gt;"", INDEX(nor[Restriction],MATCH(Infra[[#This Row],[nor existence]],nor[Full path],0)),"")))</f>
        <v>"trvA-las", "trvB-las", "trvC-las", "trvD-las", "trvE-las", "trvS-las", "ETCS", "other:*"</v>
      </c>
      <c r="U6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2" spans="1:21" x14ac:dyDescent="0.25">
      <c r="A63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infrastructure/tracks/track/ocsElements/locks/lock/@nor:ruleRef</v>
      </c>
      <c r="B6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2" s="24" t="s">
        <v>568</v>
      </c>
      <c r="E632" s="17" t="s">
        <v>569</v>
      </c>
      <c r="F632" s="7" t="s">
        <v>45</v>
      </c>
      <c r="G632" s="9" t="s">
        <v>46</v>
      </c>
      <c r="H632" s="9" t="s">
        <v>29</v>
      </c>
      <c r="I632" s="33"/>
      <c r="J632" s="8" t="s">
        <v>47</v>
      </c>
      <c r="K632" s="7"/>
      <c r="L632" s="29"/>
      <c r="M632" s="29"/>
      <c r="N63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632" s="7" t="str">
        <f>IF(Infra[[#This Row],[railml 2.4 existence]]=TRUE, INDEX(core[Constraints],MATCH(Infra[[#This Row],[Full path]],core[Full path],0)),
IF(Infra[[#This Row],[nor existence]]&lt;&gt;"",INDEX(nor[Constraints],MATCH(Infra[[#This Row],[nor existence]],nor[Full path],0)),""))</f>
        <v>optional</v>
      </c>
      <c r="Q6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2" s="7" t="str">
        <f>IF(ISBLANK(Infra[[#This Row],[Attribute]]),"",
IF(Infra[[#This Row],[railml 2.4 existence]]=TRUE, INDEX(core[Excel type],MATCH(Infra[[#This Row],[Full path]],core[Full path],0)),
IF(Infra[[#This Row],[nor existence]]&lt;&gt;"", INDEX(nor[Excel type],MATCH(Infra[[#This Row],[nor existence]],nor[Full path],0)),"")))</f>
        <v>[reference]</v>
      </c>
      <c r="S632" s="7" t="str">
        <f>IF(AND(NOT(ISBLANK(Infra[[#This Row],[Attribute]])),LEFT(Infra[[#This Row],[Value]],1)="[",OR(Infra[[#This Row],[railml 2.4 existence]]=TRUE,Infra[[#This Row],[nor existence]]=TRUE)),IF(Infra[[#This Row],[Value]]=Infra[[#This Row],[type]],"OK","Wrong type"),"")</f>
        <v/>
      </c>
      <c r="T632" s="7" t="str">
        <f>IF(ISBLANK(Infra[[#This Row],[Attribute]]),"",
IF(Infra[[#This Row],[railml 2.4 existence]]=TRUE, INDEX(core[Restriction],MATCH(Infra[[#This Row],[Full path]],core[Full path],0)),
IF(Infra[[#This Row],[nor existence]]&lt;&gt;"", INDEX(nor[Restriction],MATCH(Infra[[#This Row],[nor existence]],nor[Full path],0)),"")))</f>
        <v/>
      </c>
      <c r="U6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3" spans="1:21" ht="45" x14ac:dyDescent="0.25">
      <c r="A63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infrastructure/tracks/track/ocsElements/locks/lock/@nor:trackDist</v>
      </c>
      <c r="B6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3"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3" s="24" t="s">
        <v>568</v>
      </c>
      <c r="E633" s="17" t="s">
        <v>569</v>
      </c>
      <c r="F633" s="7" t="s">
        <v>3734</v>
      </c>
      <c r="G633" s="9" t="s">
        <v>233</v>
      </c>
      <c r="H633" s="9" t="s">
        <v>29</v>
      </c>
      <c r="I633" s="33"/>
      <c r="J633" s="8" t="s">
        <v>3735</v>
      </c>
      <c r="K633" s="7"/>
      <c r="L633" s="29"/>
      <c r="M633" s="29"/>
      <c r="N633" s="71"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33"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infrastructure/tracks/track/ocsElements/locks/lock/@nor:trackDist</v>
      </c>
      <c r="P633" s="71" t="str">
        <f>IF(Infra[[#This Row],[railml 2.4 existence]]=TRUE, INDEX(core[Constraints],MATCH(Infra[[#This Row],[Full path]],core[Full path],0)),
IF(Infra[[#This Row],[nor existence]]&lt;&gt;"",INDEX(nor[Constraints],MATCH(Infra[[#This Row],[nor existence]],nor[Full path],0)),""))</f>
        <v>optional</v>
      </c>
      <c r="Q633"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3" s="71" t="str">
        <f>IF(ISBLANK(Infra[[#This Row],[Attribute]]),"",
IF(Infra[[#This Row],[railml 2.4 existence]]=TRUE, INDEX(core[Excel type],MATCH(Infra[[#This Row],[Full path]],core[Full path],0)),
IF(Infra[[#This Row],[nor existence]]&lt;&gt;"", INDEX(nor[Excel type],MATCH(Infra[[#This Row],[nor existence]],nor[Full path],0)),"")))</f>
        <v>[decimal]</v>
      </c>
      <c r="S633" s="71" t="str">
        <f>IF(AND(NOT(ISBLANK(Infra[[#This Row],[Attribute]])),LEFT(Infra[[#This Row],[Value]],1)="[",OR(Infra[[#This Row],[railml 2.4 existence]]=TRUE,Infra[[#This Row],[nor existence]]=TRUE)),IF(Infra[[#This Row],[Value]]=Infra[[#This Row],[type]],"OK","Wrong type"),"")</f>
        <v/>
      </c>
      <c r="T633" s="71" t="str">
        <f>IF(ISBLANK(Infra[[#This Row],[Attribute]]),"",
IF(Infra[[#This Row],[railml 2.4 existence]]=TRUE, INDEX(core[Restriction],MATCH(Infra[[#This Row],[Full path]],core[Full path],0)),
IF(Infra[[#This Row],[nor existence]]&lt;&gt;"", INDEX(nor[Restriction],MATCH(Infra[[#This Row],[nor existence]],nor[Full path],0)),"")))</f>
        <v>xs:fractionDigits=6</v>
      </c>
      <c r="U633"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4" spans="1:21" ht="45" x14ac:dyDescent="0.25">
      <c r="A63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infrastructure/tracks/track/ocsElements/locks/lock/@pos</v>
      </c>
      <c r="B6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4" s="23" t="s">
        <v>568</v>
      </c>
      <c r="E634" s="49" t="s">
        <v>569</v>
      </c>
      <c r="F634" s="7" t="s">
        <v>494</v>
      </c>
      <c r="G634" s="9" t="s">
        <v>233</v>
      </c>
      <c r="H634" s="9" t="s">
        <v>23</v>
      </c>
      <c r="I634" s="32"/>
      <c r="J634" s="8" t="s">
        <v>495</v>
      </c>
      <c r="K634" s="29" t="s">
        <v>496</v>
      </c>
      <c r="L634" s="29"/>
      <c r="M634" s="57"/>
      <c r="N63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34" s="7" t="str">
        <f>IF(Infra[[#This Row],[railml 2.4 existence]]=TRUE, INDEX(core[Constraints],MATCH(Infra[[#This Row],[Full path]],core[Full path],0)),
IF(Infra[[#This Row],[nor existence]]&lt;&gt;"",INDEX(nor[Constraints],MATCH(Infra[[#This Row],[nor existence]],nor[Full path],0)),""))</f>
        <v>mandatory</v>
      </c>
      <c r="Q6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4" s="9" t="str">
        <f>IF(ISBLANK(Infra[[#This Row],[Attribute]]),"",
IF(Infra[[#This Row],[railml 2.4 existence]]=TRUE, INDEX(core[Excel type],MATCH(Infra[[#This Row],[Full path]],core[Full path],0)),
IF(Infra[[#This Row],[nor existence]]&lt;&gt;"", INDEX(nor[Excel type],MATCH(Infra[[#This Row],[nor existence]],nor[Full path],0)),"")))</f>
        <v>[decimal]</v>
      </c>
      <c r="S634" s="7" t="str">
        <f>IF(AND(NOT(ISBLANK(Infra[[#This Row],[Attribute]])),LEFT(Infra[[#This Row],[Value]],1)="[",OR(Infra[[#This Row],[railml 2.4 existence]]=TRUE,Infra[[#This Row],[nor existence]]=TRUE)),IF(Infra[[#This Row],[Value]]=Infra[[#This Row],[type]],"OK","Wrong type"),"")</f>
        <v>OK</v>
      </c>
      <c r="T634" s="7" t="str">
        <f>IF(ISBLANK(Infra[[#This Row],[Attribute]]),"",
IF(Infra[[#This Row],[railml 2.4 existence]]=TRUE, INDEX(core[Restriction],MATCH(Infra[[#This Row],[Full path]],core[Full path],0)),
IF(Infra[[#This Row],[nor existence]]&lt;&gt;"", INDEX(nor[Restriction],MATCH(Infra[[#This Row],[nor existence]],nor[Full path],0)),"")))</f>
        <v>xs:fractionDigits=6</v>
      </c>
      <c r="U6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5" spans="1:21" ht="45" x14ac:dyDescent="0.25">
      <c r="A63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v>
      </c>
      <c r="B6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5" s="24" t="s">
        <v>593</v>
      </c>
      <c r="E635" s="17" t="s">
        <v>65</v>
      </c>
      <c r="F635" s="7"/>
      <c r="G635" s="9"/>
      <c r="H635" s="13" t="s">
        <v>66</v>
      </c>
      <c r="I635" s="35"/>
      <c r="J635" s="58" t="s">
        <v>67</v>
      </c>
      <c r="K635" s="7"/>
      <c r="L635" s="29"/>
      <c r="M635" s="29"/>
      <c r="N63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35" s="7" t="str">
        <f>IF(Infra[[#This Row],[railml 2.4 existence]]=TRUE, INDEX(core[Constraints],MATCH(Infra[[#This Row],[Full path]],core[Full path],0)),
IF(Infra[[#This Row],[nor existence]]&lt;&gt;"",INDEX(nor[Constraints],MATCH(Infra[[#This Row],[nor existence]],nor[Full path],0)),""))</f>
        <v>optional</v>
      </c>
      <c r="Q6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5" s="7" t="str">
        <f>IF(ISBLANK(Infra[[#This Row],[Attribute]]),"",
IF(Infra[[#This Row],[railml 2.4 existence]]=TRUE, INDEX(core[Excel type],MATCH(Infra[[#This Row],[Full path]],core[Full path],0)),
IF(Infra[[#This Row],[nor existence]]&lt;&gt;"", INDEX(nor[Excel type],MATCH(Infra[[#This Row],[nor existence]],nor[Full path],0)),"")))</f>
        <v/>
      </c>
      <c r="S635" s="7" t="str">
        <f>IF(AND(NOT(ISBLANK(Infra[[#This Row],[Attribute]])),LEFT(Infra[[#This Row],[Value]],1)="[",OR(Infra[[#This Row],[railml 2.4 existence]]=TRUE,Infra[[#This Row],[nor existence]]=TRUE)),IF(Infra[[#This Row],[Value]]=Infra[[#This Row],[type]],"OK","Wrong type"),"")</f>
        <v/>
      </c>
      <c r="T635" s="7" t="str">
        <f>IF(ISBLANK(Infra[[#This Row],[Attribute]]),"",
IF(Infra[[#This Row],[railml 2.4 existence]]=TRUE, INDEX(core[Restriction],MATCH(Infra[[#This Row],[Full path]],core[Full path],0)),
IF(Infra[[#This Row],[nor existence]]&lt;&gt;"", INDEX(nor[Restriction],MATCH(Infra[[#This Row],[nor existence]],nor[Full path],0)),"")))</f>
        <v/>
      </c>
      <c r="U6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6" spans="1:21" x14ac:dyDescent="0.25">
      <c r="A63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v>
      </c>
      <c r="B6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6" s="24" t="s">
        <v>594</v>
      </c>
      <c r="E636" s="17" t="s">
        <v>123</v>
      </c>
      <c r="F636" s="7"/>
      <c r="G636" s="9"/>
      <c r="H636" s="9" t="s">
        <v>23</v>
      </c>
      <c r="I636" s="35"/>
      <c r="J636" s="8" t="s">
        <v>74</v>
      </c>
      <c r="K636" s="7"/>
      <c r="L636" s="29"/>
      <c r="M636" s="29"/>
      <c r="N6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36" s="7" t="str">
        <f>IF(Infra[[#This Row],[railml 2.4 existence]]=TRUE, INDEX(core[Constraints],MATCH(Infra[[#This Row],[Full path]],core[Full path],0)),
IF(Infra[[#This Row],[nor existence]]&lt;&gt;"",INDEX(nor[Constraints],MATCH(Infra[[#This Row],[nor existence]],nor[Full path],0)),""))</f>
        <v>mandatory</v>
      </c>
      <c r="Q6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6" s="7" t="str">
        <f>IF(ISBLANK(Infra[[#This Row],[Attribute]]),"",
IF(Infra[[#This Row],[railml 2.4 existence]]=TRUE, INDEX(core[Excel type],MATCH(Infra[[#This Row],[Full path]],core[Full path],0)),
IF(Infra[[#This Row],[nor existence]]&lt;&gt;"", INDEX(nor[Excel type],MATCH(Infra[[#This Row],[nor existence]],nor[Full path],0)),"")))</f>
        <v/>
      </c>
      <c r="S636" s="7" t="str">
        <f>IF(AND(NOT(ISBLANK(Infra[[#This Row],[Attribute]])),LEFT(Infra[[#This Row],[Value]],1)="[",OR(Infra[[#This Row],[railml 2.4 existence]]=TRUE,Infra[[#This Row],[nor existence]]=TRUE)),IF(Infra[[#This Row],[Value]]=Infra[[#This Row],[type]],"OK","Wrong type"),"")</f>
        <v/>
      </c>
      <c r="T636" s="7" t="str">
        <f>IF(ISBLANK(Infra[[#This Row],[Attribute]]),"",
IF(Infra[[#This Row],[railml 2.4 existence]]=TRUE, INDEX(core[Restriction],MATCH(Infra[[#This Row],[Full path]],core[Full path],0)),
IF(Infra[[#This Row],[nor existence]]&lt;&gt;"", INDEX(nor[Restriction],MATCH(Infra[[#This Row],[nor existence]],nor[Full path],0)),"")))</f>
        <v/>
      </c>
      <c r="U6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7" spans="1:21" ht="45" x14ac:dyDescent="0.25">
      <c r="A63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infrastructure/tracks/track/ocsElements/locks/lock/states/state/@disabled</v>
      </c>
      <c r="B6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7" s="23" t="s">
        <v>594</v>
      </c>
      <c r="E637" s="49" t="s">
        <v>123</v>
      </c>
      <c r="F637" s="7" t="s">
        <v>124</v>
      </c>
      <c r="G637" s="9" t="s">
        <v>125</v>
      </c>
      <c r="H637" s="9" t="s">
        <v>23</v>
      </c>
      <c r="I637" s="32"/>
      <c r="J637" s="8" t="s">
        <v>126</v>
      </c>
      <c r="K637" s="29"/>
      <c r="L637" s="29"/>
      <c r="M637" s="57"/>
      <c r="N6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37" s="7" t="str">
        <f>IF(Infra[[#This Row],[railml 2.4 existence]]=TRUE, INDEX(core[Constraints],MATCH(Infra[[#This Row],[Full path]],core[Full path],0)),
IF(Infra[[#This Row],[nor existence]]&lt;&gt;"",INDEX(nor[Constraints],MATCH(Infra[[#This Row],[nor existence]],nor[Full path],0)),""))</f>
        <v>mandatory</v>
      </c>
      <c r="Q6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7" s="7" t="str">
        <f>IF(ISBLANK(Infra[[#This Row],[Attribute]]),"",
IF(Infra[[#This Row],[railml 2.4 existence]]=TRUE, INDEX(core[Excel type],MATCH(Infra[[#This Row],[Full path]],core[Full path],0)),
IF(Infra[[#This Row],[nor existence]]&lt;&gt;"", INDEX(nor[Excel type],MATCH(Infra[[#This Row],[nor existence]],nor[Full path],0)),"")))</f>
        <v>[boolean]</v>
      </c>
      <c r="S637" s="9" t="str">
        <f>IF(AND(NOT(ISBLANK(Infra[[#This Row],[Attribute]])),LEFT(Infra[[#This Row],[Value]],1)="[",OR(Infra[[#This Row],[railml 2.4 existence]]=TRUE,Infra[[#This Row],[nor existence]]=TRUE)),IF(Infra[[#This Row],[Value]]=Infra[[#This Row],[type]],"OK","Wrong type"),"")</f>
        <v>OK</v>
      </c>
      <c r="T637" s="7" t="str">
        <f>IF(ISBLANK(Infra[[#This Row],[Attribute]]),"",
IF(Infra[[#This Row],[railml 2.4 existence]]=TRUE, INDEX(core[Restriction],MATCH(Infra[[#This Row],[Full path]],core[Full path],0)),
IF(Infra[[#This Row],[nor existence]]&lt;&gt;"", INDEX(nor[Restriction],MATCH(Infra[[#This Row],[nor existence]],nor[Full path],0)),"")))</f>
        <v/>
      </c>
      <c r="U6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8" spans="1:21" ht="30" x14ac:dyDescent="0.25">
      <c r="A63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infrastructure/tracks/track/ocsElements/locks/lock/states/state/@nor:change</v>
      </c>
      <c r="B6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8" s="23" t="s">
        <v>594</v>
      </c>
      <c r="E638" s="49" t="s">
        <v>123</v>
      </c>
      <c r="F638" s="7" t="s">
        <v>36</v>
      </c>
      <c r="G638" s="9" t="s">
        <v>37</v>
      </c>
      <c r="H638" s="9" t="s">
        <v>29</v>
      </c>
      <c r="I638" s="32"/>
      <c r="J638" s="1" t="s">
        <v>38</v>
      </c>
      <c r="K638" s="29"/>
      <c r="L638" s="29"/>
      <c r="M638" s="57"/>
      <c r="N63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38" s="7" t="str">
        <f>IF(Infra[[#This Row],[railml 2.4 existence]]=TRUE, INDEX(core[Constraints],MATCH(Infra[[#This Row],[Full path]],core[Full path],0)),
IF(Infra[[#This Row],[nor existence]]&lt;&gt;"",INDEX(nor[Constraints],MATCH(Infra[[#This Row],[nor existence]],nor[Full path],0)),""))</f>
        <v>optional</v>
      </c>
      <c r="Q6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38" s="7" t="str">
        <f>IF(ISBLANK(Infra[[#This Row],[Attribute]]),"",
IF(Infra[[#This Row],[railml 2.4 existence]]=TRUE, INDEX(core[Excel type],MATCH(Infra[[#This Row],[Full path]],core[Full path],0)),
IF(Infra[[#This Row],[nor existence]]&lt;&gt;"", INDEX(nor[Excel type],MATCH(Infra[[#This Row],[nor existence]],nor[Full path],0)),"")))</f>
        <v>[enum]</v>
      </c>
      <c r="S638" s="9" t="str">
        <f>IF(AND(NOT(ISBLANK(Infra[[#This Row],[Attribute]])),LEFT(Infra[[#This Row],[Value]],1)="[",OR(Infra[[#This Row],[railml 2.4 existence]]=TRUE,Infra[[#This Row],[nor existence]]=TRUE)),IF(Infra[[#This Row],[Value]]=Infra[[#This Row],[type]],"OK","Wrong type"),"")</f>
        <v/>
      </c>
      <c r="T638" s="7" t="str">
        <f>IF(ISBLANK(Infra[[#This Row],[Attribute]]),"",
IF(Infra[[#This Row],[railml 2.4 existence]]=TRUE, INDEX(core[Restriction],MATCH(Infra[[#This Row],[Full path]],core[Full path],0)),
IF(Infra[[#This Row],[nor existence]]&lt;&gt;"", INDEX(nor[Restriction],MATCH(Infra[[#This Row],[nor existence]],nor[Full path],0)),"")))</f>
        <v>"new", "modified", "removed"</v>
      </c>
      <c r="U6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39" spans="1:21" ht="30" x14ac:dyDescent="0.25">
      <c r="A63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infrastructure/tracks/track/ocsElements/locks/lock/states/state/@nor:change</v>
      </c>
      <c r="B6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39" s="23" t="s">
        <v>594</v>
      </c>
      <c r="E639" s="49" t="s">
        <v>123</v>
      </c>
      <c r="F639" s="7" t="s">
        <v>36</v>
      </c>
      <c r="G639" s="9" t="s">
        <v>39</v>
      </c>
      <c r="H639" s="9"/>
      <c r="I639" s="32"/>
      <c r="J639" s="1" t="s">
        <v>40</v>
      </c>
      <c r="K639" s="29"/>
      <c r="L639" s="29"/>
      <c r="M639" s="57"/>
      <c r="N63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39" s="7" t="str">
        <f>IF(Infra[[#This Row],[railml 2.4 existence]]=TRUE, INDEX(core[Constraints],MATCH(Infra[[#This Row],[Full path]],core[Full path],0)),
IF(Infra[[#This Row],[nor existence]]&lt;&gt;"",INDEX(nor[Constraints],MATCH(Infra[[#This Row],[nor existence]],nor[Full path],0)),""))</f>
        <v>optional</v>
      </c>
      <c r="Q6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39" s="7" t="str">
        <f>IF(ISBLANK(Infra[[#This Row],[Attribute]]),"",
IF(Infra[[#This Row],[railml 2.4 existence]]=TRUE, INDEX(core[Excel type],MATCH(Infra[[#This Row],[Full path]],core[Full path],0)),
IF(Infra[[#This Row],[nor existence]]&lt;&gt;"", INDEX(nor[Excel type],MATCH(Infra[[#This Row],[nor existence]],nor[Full path],0)),"")))</f>
        <v>[enum]</v>
      </c>
      <c r="S639" s="9" t="str">
        <f>IF(AND(NOT(ISBLANK(Infra[[#This Row],[Attribute]])),LEFT(Infra[[#This Row],[Value]],1)="[",OR(Infra[[#This Row],[railml 2.4 existence]]=TRUE,Infra[[#This Row],[nor existence]]=TRUE)),IF(Infra[[#This Row],[Value]]=Infra[[#This Row],[type]],"OK","Wrong type"),"")</f>
        <v/>
      </c>
      <c r="T639" s="7" t="str">
        <f>IF(ISBLANK(Infra[[#This Row],[Attribute]]),"",
IF(Infra[[#This Row],[railml 2.4 existence]]=TRUE, INDEX(core[Restriction],MATCH(Infra[[#This Row],[Full path]],core[Full path],0)),
IF(Infra[[#This Row],[nor existence]]&lt;&gt;"", INDEX(nor[Restriction],MATCH(Infra[[#This Row],[nor existence]],nor[Full path],0)),"")))</f>
        <v>"new", "modified", "removed"</v>
      </c>
      <c r="U6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0" spans="1:21" ht="30" x14ac:dyDescent="0.25">
      <c r="A64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infrastructure/tracks/track/ocsElements/locks/lock/states/state/@nor:change</v>
      </c>
      <c r="B6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0" s="23" t="s">
        <v>594</v>
      </c>
      <c r="E640" s="49" t="s">
        <v>123</v>
      </c>
      <c r="F640" s="7" t="s">
        <v>36</v>
      </c>
      <c r="G640" s="9" t="s">
        <v>41</v>
      </c>
      <c r="H640" s="9"/>
      <c r="I640" s="32"/>
      <c r="J640" s="1" t="s">
        <v>42</v>
      </c>
      <c r="K640" s="29"/>
      <c r="L640" s="29"/>
      <c r="M640" s="57"/>
      <c r="N64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40" s="7" t="str">
        <f>IF(Infra[[#This Row],[railml 2.4 existence]]=TRUE, INDEX(core[Constraints],MATCH(Infra[[#This Row],[Full path]],core[Full path],0)),
IF(Infra[[#This Row],[nor existence]]&lt;&gt;"",INDEX(nor[Constraints],MATCH(Infra[[#This Row],[nor existence]],nor[Full path],0)),""))</f>
        <v>optional</v>
      </c>
      <c r="Q6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40" s="7" t="str">
        <f>IF(ISBLANK(Infra[[#This Row],[Attribute]]),"",
IF(Infra[[#This Row],[railml 2.4 existence]]=TRUE, INDEX(core[Excel type],MATCH(Infra[[#This Row],[Full path]],core[Full path],0)),
IF(Infra[[#This Row],[nor existence]]&lt;&gt;"", INDEX(nor[Excel type],MATCH(Infra[[#This Row],[nor existence]],nor[Full path],0)),"")))</f>
        <v>[enum]</v>
      </c>
      <c r="S640" s="9" t="str">
        <f>IF(AND(NOT(ISBLANK(Infra[[#This Row],[Attribute]])),LEFT(Infra[[#This Row],[Value]],1)="[",OR(Infra[[#This Row],[railml 2.4 existence]]=TRUE,Infra[[#This Row],[nor existence]]=TRUE)),IF(Infra[[#This Row],[Value]]=Infra[[#This Row],[type]],"OK","Wrong type"),"")</f>
        <v/>
      </c>
      <c r="T640" s="7" t="str">
        <f>IF(ISBLANK(Infra[[#This Row],[Attribute]]),"",
IF(Infra[[#This Row],[railml 2.4 existence]]=TRUE, INDEX(core[Restriction],MATCH(Infra[[#This Row],[Full path]],core[Full path],0)),
IF(Infra[[#This Row],[nor existence]]&lt;&gt;"", INDEX(nor[Restriction],MATCH(Infra[[#This Row],[nor existence]],nor[Full path],0)),"")))</f>
        <v>"new", "modified", "removed"</v>
      </c>
      <c r="U6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1" spans="1:21" x14ac:dyDescent="0.25">
      <c r="A64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infrastructure/tracks/track/ocsElements/locks/lock/states/state/@nor:change</v>
      </c>
      <c r="B6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1" s="23" t="s">
        <v>594</v>
      </c>
      <c r="E641" s="49" t="s">
        <v>123</v>
      </c>
      <c r="F641" s="7" t="s">
        <v>36</v>
      </c>
      <c r="G641" s="9" t="s">
        <v>43</v>
      </c>
      <c r="H641" s="9"/>
      <c r="I641" s="32"/>
      <c r="J641" s="1" t="s">
        <v>44</v>
      </c>
      <c r="K641" s="29"/>
      <c r="L641" s="29"/>
      <c r="M641" s="57"/>
      <c r="N64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41" s="7" t="str">
        <f>IF(Infra[[#This Row],[railml 2.4 existence]]=TRUE, INDEX(core[Constraints],MATCH(Infra[[#This Row],[Full path]],core[Full path],0)),
IF(Infra[[#This Row],[nor existence]]&lt;&gt;"",INDEX(nor[Constraints],MATCH(Infra[[#This Row],[nor existence]],nor[Full path],0)),""))</f>
        <v>optional</v>
      </c>
      <c r="Q6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41" s="7" t="str">
        <f>IF(ISBLANK(Infra[[#This Row],[Attribute]]),"",
IF(Infra[[#This Row],[railml 2.4 existence]]=TRUE, INDEX(core[Excel type],MATCH(Infra[[#This Row],[Full path]],core[Full path],0)),
IF(Infra[[#This Row],[nor existence]]&lt;&gt;"", INDEX(nor[Excel type],MATCH(Infra[[#This Row],[nor existence]],nor[Full path],0)),"")))</f>
        <v>[enum]</v>
      </c>
      <c r="S641" s="9" t="str">
        <f>IF(AND(NOT(ISBLANK(Infra[[#This Row],[Attribute]])),LEFT(Infra[[#This Row],[Value]],1)="[",OR(Infra[[#This Row],[railml 2.4 existence]]=TRUE,Infra[[#This Row],[nor existence]]=TRUE)),IF(Infra[[#This Row],[Value]]=Infra[[#This Row],[type]],"OK","Wrong type"),"")</f>
        <v/>
      </c>
      <c r="T641" s="7" t="str">
        <f>IF(ISBLANK(Infra[[#This Row],[Attribute]]),"",
IF(Infra[[#This Row],[railml 2.4 existence]]=TRUE, INDEX(core[Restriction],MATCH(Infra[[#This Row],[Full path]],core[Full path],0)),
IF(Infra[[#This Row],[nor existence]]&lt;&gt;"", INDEX(nor[Restriction],MATCH(Infra[[#This Row],[nor existence]],nor[Full path],0)),"")))</f>
        <v>"new", "modified", "removed"</v>
      </c>
      <c r="U6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2" spans="1:21" x14ac:dyDescent="0.25">
      <c r="A64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infrastructure/tracks/track/ocsElements/locks/lock/states/state/@nor:endDate</v>
      </c>
      <c r="B6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2" s="23" t="s">
        <v>594</v>
      </c>
      <c r="E642" s="49" t="s">
        <v>123</v>
      </c>
      <c r="F642" s="7" t="s">
        <v>127</v>
      </c>
      <c r="G642" s="9" t="s">
        <v>128</v>
      </c>
      <c r="H642" s="9" t="s">
        <v>29</v>
      </c>
      <c r="I642" s="32"/>
      <c r="J642" s="1" t="s">
        <v>129</v>
      </c>
      <c r="K642" s="29"/>
      <c r="L642" s="29"/>
      <c r="M642" s="57"/>
      <c r="N64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642" s="7" t="str">
        <f>IF(Infra[[#This Row],[railml 2.4 existence]]=TRUE, INDEX(core[Constraints],MATCH(Infra[[#This Row],[Full path]],core[Full path],0)),
IF(Infra[[#This Row],[nor existence]]&lt;&gt;"",INDEX(nor[Constraints],MATCH(Infra[[#This Row],[nor existence]],nor[Full path],0)),""))</f>
        <v>optional</v>
      </c>
      <c r="Q6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42" s="7" t="str">
        <f>IF(ISBLANK(Infra[[#This Row],[Attribute]]),"",
IF(Infra[[#This Row],[railml 2.4 existence]]=TRUE, INDEX(core[Excel type],MATCH(Infra[[#This Row],[Full path]],core[Full path],0)),
IF(Infra[[#This Row],[nor existence]]&lt;&gt;"", INDEX(nor[Excel type],MATCH(Infra[[#This Row],[nor existence]],nor[Full path],0)),"")))</f>
        <v>[date]</v>
      </c>
      <c r="S642" s="9" t="str">
        <f>IF(AND(NOT(ISBLANK(Infra[[#This Row],[Attribute]])),LEFT(Infra[[#This Row],[Value]],1)="[",OR(Infra[[#This Row],[railml 2.4 existence]]=TRUE,Infra[[#This Row],[nor existence]]=TRUE)),IF(Infra[[#This Row],[Value]]=Infra[[#This Row],[type]],"OK","Wrong type"),"")</f>
        <v/>
      </c>
      <c r="T642" s="7" t="str">
        <f>IF(ISBLANK(Infra[[#This Row],[Attribute]]),"",
IF(Infra[[#This Row],[railml 2.4 existence]]=TRUE, INDEX(core[Restriction],MATCH(Infra[[#This Row],[Full path]],core[Full path],0)),
IF(Infra[[#This Row],[nor existence]]&lt;&gt;"", INDEX(nor[Restriction],MATCH(Infra[[#This Row],[nor existence]],nor[Full path],0)),"")))</f>
        <v/>
      </c>
      <c r="U6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3" spans="1:21" x14ac:dyDescent="0.25">
      <c r="A64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infrastructure/tracks/track/ocsElements/locks/lock/states/state/@nor:projectRef</v>
      </c>
      <c r="B6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3" s="23" t="s">
        <v>594</v>
      </c>
      <c r="E643" s="49" t="s">
        <v>123</v>
      </c>
      <c r="F643" s="7" t="s">
        <v>130</v>
      </c>
      <c r="G643" s="9" t="s">
        <v>46</v>
      </c>
      <c r="H643" s="9" t="s">
        <v>29</v>
      </c>
      <c r="I643" s="32"/>
      <c r="J643" s="1" t="s">
        <v>131</v>
      </c>
      <c r="K643" s="29"/>
      <c r="L643" s="29"/>
      <c r="M643" s="57"/>
      <c r="N64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643" s="7" t="str">
        <f>IF(Infra[[#This Row],[railml 2.4 existence]]=TRUE, INDEX(core[Constraints],MATCH(Infra[[#This Row],[Full path]],core[Full path],0)),
IF(Infra[[#This Row],[nor existence]]&lt;&gt;"",INDEX(nor[Constraints],MATCH(Infra[[#This Row],[nor existence]],nor[Full path],0)),""))</f>
        <v>optional</v>
      </c>
      <c r="Q6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43" s="7" t="str">
        <f>IF(ISBLANK(Infra[[#This Row],[Attribute]]),"",
IF(Infra[[#This Row],[railml 2.4 existence]]=TRUE, INDEX(core[Excel type],MATCH(Infra[[#This Row],[Full path]],core[Full path],0)),
IF(Infra[[#This Row],[nor existence]]&lt;&gt;"", INDEX(nor[Excel type],MATCH(Infra[[#This Row],[nor existence]],nor[Full path],0)),"")))</f>
        <v>[reference]</v>
      </c>
      <c r="S643" s="9" t="str">
        <f>IF(AND(NOT(ISBLANK(Infra[[#This Row],[Attribute]])),LEFT(Infra[[#This Row],[Value]],1)="[",OR(Infra[[#This Row],[railml 2.4 existence]]=TRUE,Infra[[#This Row],[nor existence]]=TRUE)),IF(Infra[[#This Row],[Value]]=Infra[[#This Row],[type]],"OK","Wrong type"),"")</f>
        <v/>
      </c>
      <c r="T643" s="7" t="str">
        <f>IF(ISBLANK(Infra[[#This Row],[Attribute]]),"",
IF(Infra[[#This Row],[railml 2.4 existence]]=TRUE, INDEX(core[Restriction],MATCH(Infra[[#This Row],[Full path]],core[Full path],0)),
IF(Infra[[#This Row],[nor existence]]&lt;&gt;"", INDEX(nor[Restriction],MATCH(Infra[[#This Row],[nor existence]],nor[Full path],0)),"")))</f>
        <v/>
      </c>
      <c r="U6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4" spans="1:21" x14ac:dyDescent="0.25">
      <c r="A64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infrastructure/tracks/track/ocsElements/locks/lock/states/state/@nor:ruleRef</v>
      </c>
      <c r="B6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4" s="23" t="s">
        <v>594</v>
      </c>
      <c r="E644" s="49" t="s">
        <v>123</v>
      </c>
      <c r="F644" s="7" t="s">
        <v>45</v>
      </c>
      <c r="G644" s="9" t="s">
        <v>46</v>
      </c>
      <c r="H644" s="9" t="s">
        <v>29</v>
      </c>
      <c r="I644" s="33"/>
      <c r="J644" s="8" t="s">
        <v>47</v>
      </c>
      <c r="K644" s="29"/>
      <c r="L644" s="29"/>
      <c r="M644" s="57"/>
      <c r="N64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644" s="7" t="str">
        <f>IF(Infra[[#This Row],[railml 2.4 existence]]=TRUE, INDEX(core[Constraints],MATCH(Infra[[#This Row],[Full path]],core[Full path],0)),
IF(Infra[[#This Row],[nor existence]]&lt;&gt;"",INDEX(nor[Constraints],MATCH(Infra[[#This Row],[nor existence]],nor[Full path],0)),""))</f>
        <v>optional</v>
      </c>
      <c r="Q6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44" s="7" t="str">
        <f>IF(ISBLANK(Infra[[#This Row],[Attribute]]),"",
IF(Infra[[#This Row],[railml 2.4 existence]]=TRUE, INDEX(core[Excel type],MATCH(Infra[[#This Row],[Full path]],core[Full path],0)),
IF(Infra[[#This Row],[nor existence]]&lt;&gt;"", INDEX(nor[Excel type],MATCH(Infra[[#This Row],[nor existence]],nor[Full path],0)),"")))</f>
        <v>[reference]</v>
      </c>
      <c r="S644" s="9" t="str">
        <f>IF(AND(NOT(ISBLANK(Infra[[#This Row],[Attribute]])),LEFT(Infra[[#This Row],[Value]],1)="[",OR(Infra[[#This Row],[railml 2.4 existence]]=TRUE,Infra[[#This Row],[nor existence]]=TRUE)),IF(Infra[[#This Row],[Value]]=Infra[[#This Row],[type]],"OK","Wrong type"),"")</f>
        <v/>
      </c>
      <c r="T644" s="7" t="str">
        <f>IF(ISBLANK(Infra[[#This Row],[Attribute]]),"",
IF(Infra[[#This Row],[railml 2.4 existence]]=TRUE, INDEX(core[Restriction],MATCH(Infra[[#This Row],[Full path]],core[Full path],0)),
IF(Infra[[#This Row],[nor existence]]&lt;&gt;"", INDEX(nor[Restriction],MATCH(Infra[[#This Row],[nor existence]],nor[Full path],0)),"")))</f>
        <v/>
      </c>
      <c r="U6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5" spans="1:21" x14ac:dyDescent="0.25">
      <c r="A64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infrastructure/tracks/track/ocsElements/locks/lock/states/state/@nor:startDate</v>
      </c>
      <c r="B6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5" s="23" t="s">
        <v>594</v>
      </c>
      <c r="E645" s="49" t="s">
        <v>123</v>
      </c>
      <c r="F645" s="7" t="s">
        <v>132</v>
      </c>
      <c r="G645" s="9" t="s">
        <v>128</v>
      </c>
      <c r="H645" s="9" t="s">
        <v>29</v>
      </c>
      <c r="I645" s="32"/>
      <c r="J645" s="1" t="s">
        <v>129</v>
      </c>
      <c r="K645" s="29"/>
      <c r="L645" s="29"/>
      <c r="M645" s="57"/>
      <c r="N64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645" s="7" t="str">
        <f>IF(Infra[[#This Row],[railml 2.4 existence]]=TRUE, INDEX(core[Constraints],MATCH(Infra[[#This Row],[Full path]],core[Full path],0)),
IF(Infra[[#This Row],[nor existence]]&lt;&gt;"",INDEX(nor[Constraints],MATCH(Infra[[#This Row],[nor existence]],nor[Full path],0)),""))</f>
        <v>optional</v>
      </c>
      <c r="Q6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45" s="7" t="str">
        <f>IF(ISBLANK(Infra[[#This Row],[Attribute]]),"",
IF(Infra[[#This Row],[railml 2.4 existence]]=TRUE, INDEX(core[Excel type],MATCH(Infra[[#This Row],[Full path]],core[Full path],0)),
IF(Infra[[#This Row],[nor existence]]&lt;&gt;"", INDEX(nor[Excel type],MATCH(Infra[[#This Row],[nor existence]],nor[Full path],0)),"")))</f>
        <v>[date]</v>
      </c>
      <c r="S645" s="9" t="str">
        <f>IF(AND(NOT(ISBLANK(Infra[[#This Row],[Attribute]])),LEFT(Infra[[#This Row],[Value]],1)="[",OR(Infra[[#This Row],[railml 2.4 existence]]=TRUE,Infra[[#This Row],[nor existence]]=TRUE)),IF(Infra[[#This Row],[Value]]=Infra[[#This Row],[type]],"OK","Wrong type"),"")</f>
        <v/>
      </c>
      <c r="T645" s="7" t="str">
        <f>IF(ISBLANK(Infra[[#This Row],[Attribute]]),"",
IF(Infra[[#This Row],[railml 2.4 existence]]=TRUE, INDEX(core[Restriction],MATCH(Infra[[#This Row],[Full path]],core[Full path],0)),
IF(Infra[[#This Row],[nor existence]]&lt;&gt;"", INDEX(nor[Restriction],MATCH(Infra[[#This Row],[nor existence]],nor[Full path],0)),"")))</f>
        <v/>
      </c>
      <c r="U6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6" spans="1:21" x14ac:dyDescent="0.25">
      <c r="A64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infrastructure/tracks/track/ocsElements/locks/lock/states/state/@operatingPeriodRef</v>
      </c>
      <c r="B6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6" s="23" t="s">
        <v>594</v>
      </c>
      <c r="E646" s="49" t="s">
        <v>123</v>
      </c>
      <c r="F646" s="7" t="s">
        <v>133</v>
      </c>
      <c r="G646" s="9" t="s">
        <v>46</v>
      </c>
      <c r="H646" s="9" t="s">
        <v>29</v>
      </c>
      <c r="I646" s="32"/>
      <c r="J646" s="1" t="s">
        <v>134</v>
      </c>
      <c r="K646" s="29"/>
      <c r="L646" s="29"/>
      <c r="M646" s="57"/>
      <c r="N6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46" s="7" t="str">
        <f>IF(Infra[[#This Row],[railml 2.4 existence]]=TRUE, INDEX(core[Constraints],MATCH(Infra[[#This Row],[Full path]],core[Full path],0)),
IF(Infra[[#This Row],[nor existence]]&lt;&gt;"",INDEX(nor[Constraints],MATCH(Infra[[#This Row],[nor existence]],nor[Full path],0)),""))</f>
        <v>optional</v>
      </c>
      <c r="Q6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46" s="7" t="str">
        <f>IF(ISBLANK(Infra[[#This Row],[Attribute]]),"",
IF(Infra[[#This Row],[railml 2.4 existence]]=TRUE, INDEX(core[Excel type],MATCH(Infra[[#This Row],[Full path]],core[Full path],0)),
IF(Infra[[#This Row],[nor existence]]&lt;&gt;"", INDEX(nor[Excel type],MATCH(Infra[[#This Row],[nor existence]],nor[Full path],0)),"")))</f>
        <v>[reference]</v>
      </c>
      <c r="S646" s="9" t="str">
        <f>IF(AND(NOT(ISBLANK(Infra[[#This Row],[Attribute]])),LEFT(Infra[[#This Row],[Value]],1)="[",OR(Infra[[#This Row],[railml 2.4 existence]]=TRUE,Infra[[#This Row],[nor existence]]=TRUE)),IF(Infra[[#This Row],[Value]]=Infra[[#This Row],[type]],"OK","Wrong type"),"")</f>
        <v>OK</v>
      </c>
      <c r="T646" s="7" t="str">
        <f>IF(ISBLANK(Infra[[#This Row],[Attribute]]),"",
IF(Infra[[#This Row],[railml 2.4 existence]]=TRUE, INDEX(core[Restriction],MATCH(Infra[[#This Row],[Full path]],core[Full path],0)),
IF(Infra[[#This Row],[nor existence]]&lt;&gt;"", INDEX(nor[Restriction],MATCH(Infra[[#This Row],[nor existence]],nor[Full path],0)),"")))</f>
        <v/>
      </c>
      <c r="U6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7" spans="1:21" x14ac:dyDescent="0.25">
      <c r="A64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infrastructure/tracks/track/ocsElements/locks/lock/states/state/@status</v>
      </c>
      <c r="B6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7" s="23" t="s">
        <v>594</v>
      </c>
      <c r="E647" s="49" t="s">
        <v>123</v>
      </c>
      <c r="F647" s="7" t="s">
        <v>135</v>
      </c>
      <c r="G647" s="9" t="s">
        <v>37</v>
      </c>
      <c r="H647" s="9" t="s">
        <v>29</v>
      </c>
      <c r="I647" s="32"/>
      <c r="K647" s="29"/>
      <c r="L647" s="29"/>
      <c r="M647" s="57"/>
      <c r="N64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47" s="7" t="str">
        <f>IF(Infra[[#This Row],[railml 2.4 existence]]=TRUE, INDEX(core[Constraints],MATCH(Infra[[#This Row],[Full path]],core[Full path],0)),
IF(Infra[[#This Row],[nor existence]]&lt;&gt;"",INDEX(nor[Constraints],MATCH(Infra[[#This Row],[nor existence]],nor[Full path],0)),""))</f>
        <v>optional</v>
      </c>
      <c r="Q6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47" s="7" t="str">
        <f>IF(ISBLANK(Infra[[#This Row],[Attribute]]),"",
IF(Infra[[#This Row],[railml 2.4 existence]]=TRUE, INDEX(core[Excel type],MATCH(Infra[[#This Row],[Full path]],core[Full path],0)),
IF(Infra[[#This Row],[nor existence]]&lt;&gt;"", INDEX(nor[Excel type],MATCH(Infra[[#This Row],[nor existence]],nor[Full path],0)),"")))</f>
        <v>[enum]</v>
      </c>
      <c r="S647" s="9" t="str">
        <f>IF(AND(NOT(ISBLANK(Infra[[#This Row],[Attribute]])),LEFT(Infra[[#This Row],[Value]],1)="[",OR(Infra[[#This Row],[railml 2.4 existence]]=TRUE,Infra[[#This Row],[nor existence]]=TRUE)),IF(Infra[[#This Row],[Value]]=Infra[[#This Row],[type]],"OK","Wrong type"),"")</f>
        <v>OK</v>
      </c>
      <c r="T64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48" spans="1:21" x14ac:dyDescent="0.25">
      <c r="A64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infrastructure/tracks/track/ocsElements/locks/lock/states/state/@status</v>
      </c>
      <c r="B6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8" s="23" t="s">
        <v>594</v>
      </c>
      <c r="E648" s="49" t="s">
        <v>123</v>
      </c>
      <c r="F648" s="7" t="s">
        <v>135</v>
      </c>
      <c r="G648" s="9" t="s">
        <v>136</v>
      </c>
      <c r="H648" s="9"/>
      <c r="I648" s="32"/>
      <c r="K648" s="29"/>
      <c r="L648" s="29"/>
      <c r="M648" s="57"/>
      <c r="N64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48" s="7" t="str">
        <f>IF(Infra[[#This Row],[railml 2.4 existence]]=TRUE, INDEX(core[Constraints],MATCH(Infra[[#This Row],[Full path]],core[Full path],0)),
IF(Infra[[#This Row],[nor existence]]&lt;&gt;"",INDEX(nor[Constraints],MATCH(Infra[[#This Row],[nor existence]],nor[Full path],0)),""))</f>
        <v>optional</v>
      </c>
      <c r="Q6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48" s="7" t="str">
        <f>IF(ISBLANK(Infra[[#This Row],[Attribute]]),"",
IF(Infra[[#This Row],[railml 2.4 existence]]=TRUE, INDEX(core[Excel type],MATCH(Infra[[#This Row],[Full path]],core[Full path],0)),
IF(Infra[[#This Row],[nor existence]]&lt;&gt;"", INDEX(nor[Excel type],MATCH(Infra[[#This Row],[nor existence]],nor[Full path],0)),"")))</f>
        <v>[enum]</v>
      </c>
      <c r="S648" s="9" t="str">
        <f>IF(AND(NOT(ISBLANK(Infra[[#This Row],[Attribute]])),LEFT(Infra[[#This Row],[Value]],1)="[",OR(Infra[[#This Row],[railml 2.4 existence]]=TRUE,Infra[[#This Row],[nor existence]]=TRUE)),IF(Infra[[#This Row],[Value]]=Infra[[#This Row],[type]],"OK","Wrong type"),"")</f>
        <v/>
      </c>
      <c r="T64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49" spans="1:21" ht="105" x14ac:dyDescent="0.25">
      <c r="A64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infrastructure/tracks/track/ocsElements/locks/lock/states/state/@status</v>
      </c>
      <c r="B6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49" s="23" t="s">
        <v>594</v>
      </c>
      <c r="E649" s="49" t="s">
        <v>123</v>
      </c>
      <c r="F649" s="7" t="s">
        <v>135</v>
      </c>
      <c r="G649" s="9" t="s">
        <v>137</v>
      </c>
      <c r="H649" s="9"/>
      <c r="I649" s="32"/>
      <c r="J649" s="1" t="s">
        <v>138</v>
      </c>
      <c r="K649" s="29"/>
      <c r="L649" s="29"/>
      <c r="M649" s="57"/>
      <c r="N64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49" s="7" t="str">
        <f>IF(Infra[[#This Row],[railml 2.4 existence]]=TRUE, INDEX(core[Constraints],MATCH(Infra[[#This Row],[Full path]],core[Full path],0)),
IF(Infra[[#This Row],[nor existence]]&lt;&gt;"",INDEX(nor[Constraints],MATCH(Infra[[#This Row],[nor existence]],nor[Full path],0)),""))</f>
        <v>optional</v>
      </c>
      <c r="Q6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49" s="7" t="str">
        <f>IF(ISBLANK(Infra[[#This Row],[Attribute]]),"",
IF(Infra[[#This Row],[railml 2.4 existence]]=TRUE, INDEX(core[Excel type],MATCH(Infra[[#This Row],[Full path]],core[Full path],0)),
IF(Infra[[#This Row],[nor existence]]&lt;&gt;"", INDEX(nor[Excel type],MATCH(Infra[[#This Row],[nor existence]],nor[Full path],0)),"")))</f>
        <v>[enum]</v>
      </c>
      <c r="S649" s="9" t="str">
        <f>IF(AND(NOT(ISBLANK(Infra[[#This Row],[Attribute]])),LEFT(Infra[[#This Row],[Value]],1)="[",OR(Infra[[#This Row],[railml 2.4 existence]]=TRUE,Infra[[#This Row],[nor existence]]=TRUE)),IF(Infra[[#This Row],[Value]]=Infra[[#This Row],[type]],"OK","Wrong type"),"")</f>
        <v/>
      </c>
      <c r="T64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50" spans="1:21" ht="30" x14ac:dyDescent="0.25">
      <c r="A65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infrastructure/tracks/track/ocsElements/locks/lock/states/state/@status</v>
      </c>
      <c r="B6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0" s="23" t="s">
        <v>594</v>
      </c>
      <c r="E650" s="49" t="s">
        <v>123</v>
      </c>
      <c r="F650" s="7" t="s">
        <v>135</v>
      </c>
      <c r="G650" s="9" t="s">
        <v>139</v>
      </c>
      <c r="H650" s="9"/>
      <c r="I650" s="32"/>
      <c r="J650" s="1" t="s">
        <v>140</v>
      </c>
      <c r="K650" s="29"/>
      <c r="L650" s="29"/>
      <c r="M650" s="57"/>
      <c r="N65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0" s="7" t="str">
        <f>IF(Infra[[#This Row],[railml 2.4 existence]]=TRUE, INDEX(core[Constraints],MATCH(Infra[[#This Row],[Full path]],core[Full path],0)),
IF(Infra[[#This Row],[nor existence]]&lt;&gt;"",INDEX(nor[Constraints],MATCH(Infra[[#This Row],[nor existence]],nor[Full path],0)),""))</f>
        <v>optional</v>
      </c>
      <c r="Q6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50" s="7" t="str">
        <f>IF(ISBLANK(Infra[[#This Row],[Attribute]]),"",
IF(Infra[[#This Row],[railml 2.4 existence]]=TRUE, INDEX(core[Excel type],MATCH(Infra[[#This Row],[Full path]],core[Full path],0)),
IF(Infra[[#This Row],[nor existence]]&lt;&gt;"", INDEX(nor[Excel type],MATCH(Infra[[#This Row],[nor existence]],nor[Full path],0)),"")))</f>
        <v>[enum]</v>
      </c>
      <c r="S650" s="9" t="str">
        <f>IF(AND(NOT(ISBLANK(Infra[[#This Row],[Attribute]])),LEFT(Infra[[#This Row],[Value]],1)="[",OR(Infra[[#This Row],[railml 2.4 existence]]=TRUE,Infra[[#This Row],[nor existence]]=TRUE)),IF(Infra[[#This Row],[Value]]=Infra[[#This Row],[type]],"OK","Wrong type"),"")</f>
        <v/>
      </c>
      <c r="T65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51" spans="1:21" ht="75" x14ac:dyDescent="0.25">
      <c r="A65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infrastructure/tracks/track/ocsElements/locks/lock/states/state/@status</v>
      </c>
      <c r="B6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1" s="23" t="s">
        <v>594</v>
      </c>
      <c r="E651" s="49" t="s">
        <v>123</v>
      </c>
      <c r="F651" s="7" t="s">
        <v>135</v>
      </c>
      <c r="G651" s="9" t="s">
        <v>124</v>
      </c>
      <c r="H651" s="9"/>
      <c r="I651" s="32"/>
      <c r="J651" s="1" t="s">
        <v>141</v>
      </c>
      <c r="K651" s="29"/>
      <c r="L651" s="29"/>
      <c r="M651" s="57"/>
      <c r="N65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1" s="7" t="str">
        <f>IF(Infra[[#This Row],[railml 2.4 existence]]=TRUE, INDEX(core[Constraints],MATCH(Infra[[#This Row],[Full path]],core[Full path],0)),
IF(Infra[[#This Row],[nor existence]]&lt;&gt;"",INDEX(nor[Constraints],MATCH(Infra[[#This Row],[nor existence]],nor[Full path],0)),""))</f>
        <v>optional</v>
      </c>
      <c r="Q6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51" s="7" t="str">
        <f>IF(ISBLANK(Infra[[#This Row],[Attribute]]),"",
IF(Infra[[#This Row],[railml 2.4 existence]]=TRUE, INDEX(core[Excel type],MATCH(Infra[[#This Row],[Full path]],core[Full path],0)),
IF(Infra[[#This Row],[nor existence]]&lt;&gt;"", INDEX(nor[Excel type],MATCH(Infra[[#This Row],[nor existence]],nor[Full path],0)),"")))</f>
        <v>[enum]</v>
      </c>
      <c r="S651" s="9" t="str">
        <f>IF(AND(NOT(ISBLANK(Infra[[#This Row],[Attribute]])),LEFT(Infra[[#This Row],[Value]],1)="[",OR(Infra[[#This Row],[railml 2.4 existence]]=TRUE,Infra[[#This Row],[nor existence]]=TRUE)),IF(Infra[[#This Row],[Value]]=Infra[[#This Row],[type]],"OK","Wrong type"),"")</f>
        <v/>
      </c>
      <c r="T65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52" spans="1:21" ht="60" x14ac:dyDescent="0.25">
      <c r="A65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infrastructure/tracks/track/ocsElements/locks/lock/states/state/@status</v>
      </c>
      <c r="B6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2" s="23" t="s">
        <v>594</v>
      </c>
      <c r="E652" s="49" t="s">
        <v>123</v>
      </c>
      <c r="F652" s="7" t="s">
        <v>135</v>
      </c>
      <c r="G652" s="9" t="s">
        <v>142</v>
      </c>
      <c r="H652" s="9"/>
      <c r="I652" s="32"/>
      <c r="J652" s="1" t="s">
        <v>143</v>
      </c>
      <c r="K652" s="29"/>
      <c r="L652" s="29"/>
      <c r="M652" s="57"/>
      <c r="N65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2" s="7" t="str">
        <f>IF(Infra[[#This Row],[railml 2.4 existence]]=TRUE, INDEX(core[Constraints],MATCH(Infra[[#This Row],[Full path]],core[Full path],0)),
IF(Infra[[#This Row],[nor existence]]&lt;&gt;"",INDEX(nor[Constraints],MATCH(Infra[[#This Row],[nor existence]],nor[Full path],0)),""))</f>
        <v>optional</v>
      </c>
      <c r="Q6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52" s="7" t="str">
        <f>IF(ISBLANK(Infra[[#This Row],[Attribute]]),"",
IF(Infra[[#This Row],[railml 2.4 existence]]=TRUE, INDEX(core[Excel type],MATCH(Infra[[#This Row],[Full path]],core[Full path],0)),
IF(Infra[[#This Row],[nor existence]]&lt;&gt;"", INDEX(nor[Excel type],MATCH(Infra[[#This Row],[nor existence]],nor[Full path],0)),"")))</f>
        <v>[enum]</v>
      </c>
      <c r="S652" s="9" t="str">
        <f>IF(AND(NOT(ISBLANK(Infra[[#This Row],[Attribute]])),LEFT(Infra[[#This Row],[Value]],1)="[",OR(Infra[[#This Row],[railml 2.4 existence]]=TRUE,Infra[[#This Row],[nor existence]]=TRUE)),IF(Infra[[#This Row],[Value]]=Infra[[#This Row],[type]],"OK","Wrong type"),"")</f>
        <v/>
      </c>
      <c r="T65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53" spans="1:21" x14ac:dyDescent="0.25">
      <c r="A65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infrastructure/tracks/track/ocsElements/locks/lock/states/state/@status</v>
      </c>
      <c r="B6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3" s="23" t="s">
        <v>594</v>
      </c>
      <c r="E653" s="49" t="s">
        <v>123</v>
      </c>
      <c r="F653" s="7" t="s">
        <v>135</v>
      </c>
      <c r="G653" s="9" t="s">
        <v>144</v>
      </c>
      <c r="H653" s="9"/>
      <c r="I653" s="32"/>
      <c r="K653" s="29"/>
      <c r="L653" s="29"/>
      <c r="M653" s="57"/>
      <c r="N65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3" s="7" t="str">
        <f>IF(Infra[[#This Row],[railml 2.4 existence]]=TRUE, INDEX(core[Constraints],MATCH(Infra[[#This Row],[Full path]],core[Full path],0)),
IF(Infra[[#This Row],[nor existence]]&lt;&gt;"",INDEX(nor[Constraints],MATCH(Infra[[#This Row],[nor existence]],nor[Full path],0)),""))</f>
        <v>optional</v>
      </c>
      <c r="Q6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53" s="7" t="str">
        <f>IF(ISBLANK(Infra[[#This Row],[Attribute]]),"",
IF(Infra[[#This Row],[railml 2.4 existence]]=TRUE, INDEX(core[Excel type],MATCH(Infra[[#This Row],[Full path]],core[Full path],0)),
IF(Infra[[#This Row],[nor existence]]&lt;&gt;"", INDEX(nor[Excel type],MATCH(Infra[[#This Row],[nor existence]],nor[Full path],0)),"")))</f>
        <v>[enum]</v>
      </c>
      <c r="S653" s="9" t="str">
        <f>IF(AND(NOT(ISBLANK(Infra[[#This Row],[Attribute]])),LEFT(Infra[[#This Row],[Value]],1)="[",OR(Infra[[#This Row],[railml 2.4 existence]]=TRUE,Infra[[#This Row],[nor existence]]=TRUE)),IF(Infra[[#This Row],[Value]]=Infra[[#This Row],[type]],"OK","Wrong type"),"")</f>
        <v/>
      </c>
      <c r="T65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6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54" spans="1:21" x14ac:dyDescent="0.25">
      <c r="A65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v>
      </c>
      <c r="B6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4" s="24" t="s">
        <v>595</v>
      </c>
      <c r="E654" s="17" t="s">
        <v>500</v>
      </c>
      <c r="F654" s="7"/>
      <c r="G654" s="9"/>
      <c r="H654" s="9" t="s">
        <v>23</v>
      </c>
      <c r="I654" s="35"/>
      <c r="J654" s="8" t="s">
        <v>74</v>
      </c>
      <c r="K654" s="7"/>
      <c r="L654" s="29"/>
      <c r="M654" s="29"/>
      <c r="N6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4" s="7" t="str">
        <f>IF(Infra[[#This Row],[railml 2.4 existence]]=TRUE, INDEX(core[Constraints],MATCH(Infra[[#This Row],[Full path]],core[Full path],0)),
IF(Infra[[#This Row],[nor existence]]&lt;&gt;"",INDEX(nor[Constraints],MATCH(Infra[[#This Row],[nor existence]],nor[Full path],0)),""))</f>
        <v>optional</v>
      </c>
      <c r="Q6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54" s="7" t="str">
        <f>IF(ISBLANK(Infra[[#This Row],[Attribute]]),"",
IF(Infra[[#This Row],[railml 2.4 existence]]=TRUE, INDEX(core[Excel type],MATCH(Infra[[#This Row],[Full path]],core[Full path],0)),
IF(Infra[[#This Row],[nor existence]]&lt;&gt;"", INDEX(nor[Excel type],MATCH(Infra[[#This Row],[nor existence]],nor[Full path],0)),"")))</f>
        <v/>
      </c>
      <c r="S654" s="7" t="str">
        <f>IF(AND(NOT(ISBLANK(Infra[[#This Row],[Attribute]])),LEFT(Infra[[#This Row],[Value]],1)="[",OR(Infra[[#This Row],[railml 2.4 existence]]=TRUE,Infra[[#This Row],[nor existence]]=TRUE)),IF(Infra[[#This Row],[Value]]=Infra[[#This Row],[type]],"OK","Wrong type"),"")</f>
        <v/>
      </c>
      <c r="T654" s="7" t="str">
        <f>IF(ISBLANK(Infra[[#This Row],[Attribute]]),"",
IF(Infra[[#This Row],[railml 2.4 existence]]=TRUE, INDEX(core[Restriction],MATCH(Infra[[#This Row],[Full path]],core[Full path],0)),
IF(Infra[[#This Row],[nor existence]]&lt;&gt;"", INDEX(nor[Restriction],MATCH(Infra[[#This Row],[nor existence]],nor[Full path],0)),"")))</f>
        <v/>
      </c>
      <c r="U6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55" spans="1:21" ht="45" x14ac:dyDescent="0.25">
      <c r="A65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infrastructure/tracks/track/ocsElements/signals/signal/@absPos</v>
      </c>
      <c r="B6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5" s="23" t="s">
        <v>595</v>
      </c>
      <c r="E655" s="49" t="s">
        <v>500</v>
      </c>
      <c r="F655" s="7" t="s">
        <v>478</v>
      </c>
      <c r="G655" s="9" t="s">
        <v>233</v>
      </c>
      <c r="H655" s="9" t="s">
        <v>479</v>
      </c>
      <c r="I655" s="32"/>
      <c r="J655" s="8" t="s">
        <v>480</v>
      </c>
      <c r="K655" s="29" t="s">
        <v>481</v>
      </c>
      <c r="L655" s="29"/>
      <c r="M655" s="57"/>
      <c r="N65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5" s="7" t="str">
        <f>IF(Infra[[#This Row],[railml 2.4 existence]]=TRUE, INDEX(core[Constraints],MATCH(Infra[[#This Row],[Full path]],core[Full path],0)),
IF(Infra[[#This Row],[nor existence]]&lt;&gt;"",INDEX(nor[Constraints],MATCH(Infra[[#This Row],[nor existence]],nor[Full path],0)),""))</f>
        <v>optional</v>
      </c>
      <c r="Q6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55" s="9" t="str">
        <f>IF(ISBLANK(Infra[[#This Row],[Attribute]]),"",
IF(Infra[[#This Row],[railml 2.4 existence]]=TRUE, INDEX(core[Excel type],MATCH(Infra[[#This Row],[Full path]],core[Full path],0)),
IF(Infra[[#This Row],[nor existence]]&lt;&gt;"", INDEX(nor[Excel type],MATCH(Infra[[#This Row],[nor existence]],nor[Full path],0)),"")))</f>
        <v>[decimal]</v>
      </c>
      <c r="S655" s="7" t="str">
        <f>IF(AND(NOT(ISBLANK(Infra[[#This Row],[Attribute]])),LEFT(Infra[[#This Row],[Value]],1)="[",OR(Infra[[#This Row],[railml 2.4 existence]]=TRUE,Infra[[#This Row],[nor existence]]=TRUE)),IF(Infra[[#This Row],[Value]]=Infra[[#This Row],[type]],"OK","Wrong type"),"")</f>
        <v>OK</v>
      </c>
      <c r="T655" s="7" t="str">
        <f>IF(ISBLANK(Infra[[#This Row],[Attribute]]),"",
IF(Infra[[#This Row],[railml 2.4 existence]]=TRUE, INDEX(core[Restriction],MATCH(Infra[[#This Row],[Full path]],core[Full path],0)),
IF(Infra[[#This Row],[nor existence]]&lt;&gt;"", INDEX(nor[Restriction],MATCH(Infra[[#This Row],[nor existence]],nor[Full path],0)),"")))</f>
        <v>xs:fractionDigits=6</v>
      </c>
      <c r="U6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56" spans="1:21" ht="135" x14ac:dyDescent="0.25">
      <c r="A65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infrastructure/tracks/track/ocsElements/signals/signal/@code</v>
      </c>
      <c r="B6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6" s="23" t="s">
        <v>595</v>
      </c>
      <c r="E656" s="49" t="s">
        <v>500</v>
      </c>
      <c r="F656" s="7" t="s">
        <v>24</v>
      </c>
      <c r="G656" s="9" t="s">
        <v>25</v>
      </c>
      <c r="H656" s="9" t="s">
        <v>26</v>
      </c>
      <c r="I656" s="32"/>
      <c r="J656" s="8" t="s">
        <v>27</v>
      </c>
      <c r="K656" s="29"/>
      <c r="L656" s="29"/>
      <c r="M656" s="57"/>
      <c r="N65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6" s="7" t="str">
        <f>IF(Infra[[#This Row],[railml 2.4 existence]]=TRUE, INDEX(core[Constraints],MATCH(Infra[[#This Row],[Full path]],core[Full path],0)),
IF(Infra[[#This Row],[nor existence]]&lt;&gt;"",INDEX(nor[Constraints],MATCH(Infra[[#This Row],[nor existence]],nor[Full path],0)),""))</f>
        <v>optional</v>
      </c>
      <c r="Q6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56" s="9" t="str">
        <f>IF(ISBLANK(Infra[[#This Row],[Attribute]]),"",
IF(Infra[[#This Row],[railml 2.4 existence]]=TRUE, INDEX(core[Excel type],MATCH(Infra[[#This Row],[Full path]],core[Full path],0)),
IF(Infra[[#This Row],[nor existence]]&lt;&gt;"", INDEX(nor[Excel type],MATCH(Infra[[#This Row],[nor existence]],nor[Full path],0)),"")))</f>
        <v>[string]</v>
      </c>
      <c r="S656" s="7" t="str">
        <f>IF(AND(NOT(ISBLANK(Infra[[#This Row],[Attribute]])),LEFT(Infra[[#This Row],[Value]],1)="[",OR(Infra[[#This Row],[railml 2.4 existence]]=TRUE,Infra[[#This Row],[nor existence]]=TRUE)),IF(Infra[[#This Row],[Value]]=Infra[[#This Row],[type]],"OK","Wrong type"),"")</f>
        <v>OK</v>
      </c>
      <c r="T656" s="7" t="str">
        <f>IF(ISBLANK(Infra[[#This Row],[Attribute]]),"",
IF(Infra[[#This Row],[railml 2.4 existence]]=TRUE, INDEX(core[Restriction],MATCH(Infra[[#This Row],[Full path]],core[Full path],0)),
IF(Infra[[#This Row],[nor existence]]&lt;&gt;"", INDEX(nor[Restriction],MATCH(Infra[[#This Row],[nor existence]],nor[Full path],0)),"")))</f>
        <v/>
      </c>
      <c r="U6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57" spans="1:21" ht="30" x14ac:dyDescent="0.25">
      <c r="A65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infrastructure/tracks/track/ocsElements/signals/signal/@controllerRef</v>
      </c>
      <c r="B6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7" s="24" t="s">
        <v>595</v>
      </c>
      <c r="E657" s="17" t="s">
        <v>500</v>
      </c>
      <c r="F657" s="7" t="s">
        <v>147</v>
      </c>
      <c r="G657" s="9" t="s">
        <v>46</v>
      </c>
      <c r="H657" s="9" t="s">
        <v>29</v>
      </c>
      <c r="I657" s="35"/>
      <c r="J657" s="8" t="s">
        <v>596</v>
      </c>
      <c r="K657" s="7"/>
      <c r="L657" s="7"/>
      <c r="M657" s="7"/>
      <c r="N6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7" s="7" t="str">
        <f>IF(Infra[[#This Row],[railml 2.4 existence]]=TRUE, INDEX(core[Constraints],MATCH(Infra[[#This Row],[Full path]],core[Full path],0)),
IF(Infra[[#This Row],[nor existence]]&lt;&gt;"",INDEX(nor[Constraints],MATCH(Infra[[#This Row],[nor existence]],nor[Full path],0)),""))</f>
        <v>optional</v>
      </c>
      <c r="Q6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57" s="7" t="str">
        <f>IF(ISBLANK(Infra[[#This Row],[Attribute]]),"",
IF(Infra[[#This Row],[railml 2.4 existence]]=TRUE, INDEX(core[Excel type],MATCH(Infra[[#This Row],[Full path]],core[Full path],0)),
IF(Infra[[#This Row],[nor existence]]&lt;&gt;"", INDEX(nor[Excel type],MATCH(Infra[[#This Row],[nor existence]],nor[Full path],0)),"")))</f>
        <v>[reference]</v>
      </c>
      <c r="S657" s="7" t="str">
        <f>IF(AND(NOT(ISBLANK(Infra[[#This Row],[Attribute]])),LEFT(Infra[[#This Row],[Value]],1)="[",OR(Infra[[#This Row],[railml 2.4 existence]]=TRUE,Infra[[#This Row],[nor existence]]=TRUE)),IF(Infra[[#This Row],[Value]]=Infra[[#This Row],[type]],"OK","Wrong type"),"")</f>
        <v>OK</v>
      </c>
      <c r="T657" s="7" t="str">
        <f>IF(ISBLANK(Infra[[#This Row],[Attribute]]),"",
IF(Infra[[#This Row],[railml 2.4 existence]]=TRUE, INDEX(core[Restriction],MATCH(Infra[[#This Row],[Full path]],core[Full path],0)),
IF(Infra[[#This Row],[nor existence]]&lt;&gt;"", INDEX(nor[Restriction],MATCH(Infra[[#This Row],[nor existence]],nor[Full path],0)),"")))</f>
        <v/>
      </c>
      <c r="U6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58" spans="1:21" ht="45" x14ac:dyDescent="0.25">
      <c r="A65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infrastructure/tracks/track/ocsElements/signals/signal/@description</v>
      </c>
      <c r="B6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8" s="23" t="s">
        <v>595</v>
      </c>
      <c r="E658" s="49" t="s">
        <v>500</v>
      </c>
      <c r="F658" s="7" t="s">
        <v>28</v>
      </c>
      <c r="G658" s="9" t="s">
        <v>25</v>
      </c>
      <c r="H658" s="9" t="s">
        <v>29</v>
      </c>
      <c r="I658" s="32"/>
      <c r="J658" s="8" t="s">
        <v>30</v>
      </c>
      <c r="K658" s="29" t="s">
        <v>31</v>
      </c>
      <c r="L658" s="29"/>
      <c r="M658" s="57"/>
      <c r="N65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8" s="7" t="str">
        <f>IF(Infra[[#This Row],[railml 2.4 existence]]=TRUE, INDEX(core[Constraints],MATCH(Infra[[#This Row],[Full path]],core[Full path],0)),
IF(Infra[[#This Row],[nor existence]]&lt;&gt;"",INDEX(nor[Constraints],MATCH(Infra[[#This Row],[nor existence]],nor[Full path],0)),""))</f>
        <v>optional</v>
      </c>
      <c r="Q6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58" s="9" t="str">
        <f>IF(ISBLANK(Infra[[#This Row],[Attribute]]),"",
IF(Infra[[#This Row],[railml 2.4 existence]]=TRUE, INDEX(core[Excel type],MATCH(Infra[[#This Row],[Full path]],core[Full path],0)),
IF(Infra[[#This Row],[nor existence]]&lt;&gt;"", INDEX(nor[Excel type],MATCH(Infra[[#This Row],[nor existence]],nor[Full path],0)),"")))</f>
        <v>[string]</v>
      </c>
      <c r="S658" s="7" t="str">
        <f>IF(AND(NOT(ISBLANK(Infra[[#This Row],[Attribute]])),LEFT(Infra[[#This Row],[Value]],1)="[",OR(Infra[[#This Row],[railml 2.4 existence]]=TRUE,Infra[[#This Row],[nor existence]]=TRUE)),IF(Infra[[#This Row],[Value]]=Infra[[#This Row],[type]],"OK","Wrong type"),"")</f>
        <v>OK</v>
      </c>
      <c r="T658" s="7" t="str">
        <f>IF(ISBLANK(Infra[[#This Row],[Attribute]]),"",
IF(Infra[[#This Row],[railml 2.4 existence]]=TRUE, INDEX(core[Restriction],MATCH(Infra[[#This Row],[Full path]],core[Full path],0)),
IF(Infra[[#This Row],[nor existence]]&lt;&gt;"", INDEX(nor[Restriction],MATCH(Infra[[#This Row],[nor existence]],nor[Full path],0)),"")))</f>
        <v/>
      </c>
      <c r="U6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59" spans="1:21" ht="30" x14ac:dyDescent="0.25">
      <c r="A65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infrastructure/tracks/track/ocsElements/signals/signal/@dir</v>
      </c>
      <c r="B6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59" s="24" t="s">
        <v>595</v>
      </c>
      <c r="E659" s="17" t="s">
        <v>500</v>
      </c>
      <c r="F659" s="7" t="s">
        <v>482</v>
      </c>
      <c r="G659" s="9" t="s">
        <v>37</v>
      </c>
      <c r="H659" s="9" t="s">
        <v>23</v>
      </c>
      <c r="I659" s="35"/>
      <c r="J659" s="8" t="s">
        <v>597</v>
      </c>
      <c r="K659" s="7" t="s">
        <v>598</v>
      </c>
      <c r="L659" s="7"/>
      <c r="M659" s="7"/>
      <c r="N6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59" s="7" t="str">
        <f>IF(Infra[[#This Row],[railml 2.4 existence]]=TRUE, INDEX(core[Constraints],MATCH(Infra[[#This Row],[Full path]],core[Full path],0)),
IF(Infra[[#This Row],[nor existence]]&lt;&gt;"",INDEX(nor[Constraints],MATCH(Infra[[#This Row],[nor existence]],nor[Full path],0)),""))</f>
        <v>optional</v>
      </c>
      <c r="Q6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59" s="7" t="str">
        <f>IF(ISBLANK(Infra[[#This Row],[Attribute]]),"",
IF(Infra[[#This Row],[railml 2.4 existence]]=TRUE, INDEX(core[Excel type],MATCH(Infra[[#This Row],[Full path]],core[Full path],0)),
IF(Infra[[#This Row],[nor existence]]&lt;&gt;"", INDEX(nor[Excel type],MATCH(Infra[[#This Row],[nor existence]],nor[Full path],0)),"")))</f>
        <v>[enum]</v>
      </c>
      <c r="S659" s="7" t="str">
        <f>IF(AND(NOT(ISBLANK(Infra[[#This Row],[Attribute]])),LEFT(Infra[[#This Row],[Value]],1)="[",OR(Infra[[#This Row],[railml 2.4 existence]]=TRUE,Infra[[#This Row],[nor existence]]=TRUE)),IF(Infra[[#This Row],[Value]]=Infra[[#This Row],[type]],"OK","Wrong type"),"")</f>
        <v>OK</v>
      </c>
      <c r="T659" s="7" t="str">
        <f>IF(ISBLANK(Infra[[#This Row],[Attribute]]),"",
IF(Infra[[#This Row],[railml 2.4 existence]]=TRUE, INDEX(core[Restriction],MATCH(Infra[[#This Row],[Full path]],core[Full path],0)),
IF(Infra[[#This Row],[nor existence]]&lt;&gt;"", INDEX(nor[Restriction],MATCH(Infra[[#This Row],[nor existence]],nor[Full path],0)),"")))</f>
        <v>"up", "down", "unknown", "none", "both"</v>
      </c>
      <c r="U6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60" spans="1:21" x14ac:dyDescent="0.25">
      <c r="A66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infrastructure/tracks/track/ocsElements/signals/signal/@dir</v>
      </c>
      <c r="B6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0"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0" s="24" t="s">
        <v>595</v>
      </c>
      <c r="E660" s="17" t="s">
        <v>500</v>
      </c>
      <c r="F660" s="7" t="s">
        <v>482</v>
      </c>
      <c r="G660" s="9" t="s">
        <v>160</v>
      </c>
      <c r="H660" s="9"/>
      <c r="I660" s="35"/>
      <c r="J660" s="8"/>
      <c r="K660" s="7"/>
      <c r="L660" s="7"/>
      <c r="M660" s="7"/>
      <c r="N660"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0"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0" s="15" t="str">
        <f>IF(Infra[[#This Row],[railml 2.4 existence]]=TRUE, INDEX(core[Constraints],MATCH(Infra[[#This Row],[Full path]],core[Full path],0)),
IF(Infra[[#This Row],[nor existence]]&lt;&gt;"",INDEX(nor[Constraints],MATCH(Infra[[#This Row],[nor existence]],nor[Full path],0)),""))</f>
        <v>optional</v>
      </c>
      <c r="Q660"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0" s="15" t="str">
        <f>IF(ISBLANK(Infra[[#This Row],[Attribute]]),"",
IF(Infra[[#This Row],[railml 2.4 existence]]=TRUE, INDEX(core[Excel type],MATCH(Infra[[#This Row],[Full path]],core[Full path],0)),
IF(Infra[[#This Row],[nor existence]]&lt;&gt;"", INDEX(nor[Excel type],MATCH(Infra[[#This Row],[nor existence]],nor[Full path],0)),"")))</f>
        <v>[enum]</v>
      </c>
      <c r="S660" s="15" t="str">
        <f>IF(AND(NOT(ISBLANK(Infra[[#This Row],[Attribute]])),LEFT(Infra[[#This Row],[Value]],1)="[",OR(Infra[[#This Row],[railml 2.4 existence]]=TRUE,Infra[[#This Row],[nor existence]]=TRUE)),IF(Infra[[#This Row],[Value]]=Infra[[#This Row],[type]],"OK","Wrong type"),"")</f>
        <v/>
      </c>
      <c r="T660" s="15" t="str">
        <f>IF(ISBLANK(Infra[[#This Row],[Attribute]]),"",
IF(Infra[[#This Row],[railml 2.4 existence]]=TRUE, INDEX(core[Restriction],MATCH(Infra[[#This Row],[Full path]],core[Full path],0)),
IF(Infra[[#This Row],[nor existence]]&lt;&gt;"", INDEX(nor[Restriction],MATCH(Infra[[#This Row],[nor existence]],nor[Full path],0)),"")))</f>
        <v>"up", "down", "unknown", "none", "both"</v>
      </c>
      <c r="U660"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1" spans="1:21" x14ac:dyDescent="0.25">
      <c r="A66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infrastructure/tracks/track/ocsElements/signals/signal/@dir</v>
      </c>
      <c r="B6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1"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1" s="24" t="s">
        <v>595</v>
      </c>
      <c r="E661" s="17" t="s">
        <v>500</v>
      </c>
      <c r="F661" s="7" t="s">
        <v>482</v>
      </c>
      <c r="G661" s="9" t="s">
        <v>161</v>
      </c>
      <c r="H661" s="9"/>
      <c r="I661" s="35"/>
      <c r="J661" s="8"/>
      <c r="K661" s="7"/>
      <c r="L661" s="7"/>
      <c r="M661" s="7"/>
      <c r="N661"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1"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1" s="15" t="str">
        <f>IF(Infra[[#This Row],[railml 2.4 existence]]=TRUE, INDEX(core[Constraints],MATCH(Infra[[#This Row],[Full path]],core[Full path],0)),
IF(Infra[[#This Row],[nor existence]]&lt;&gt;"",INDEX(nor[Constraints],MATCH(Infra[[#This Row],[nor existence]],nor[Full path],0)),""))</f>
        <v>optional</v>
      </c>
      <c r="Q661"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1" s="15" t="str">
        <f>IF(ISBLANK(Infra[[#This Row],[Attribute]]),"",
IF(Infra[[#This Row],[railml 2.4 existence]]=TRUE, INDEX(core[Excel type],MATCH(Infra[[#This Row],[Full path]],core[Full path],0)),
IF(Infra[[#This Row],[nor existence]]&lt;&gt;"", INDEX(nor[Excel type],MATCH(Infra[[#This Row],[nor existence]],nor[Full path],0)),"")))</f>
        <v>[enum]</v>
      </c>
      <c r="S661" s="15" t="str">
        <f>IF(AND(NOT(ISBLANK(Infra[[#This Row],[Attribute]])),LEFT(Infra[[#This Row],[Value]],1)="[",OR(Infra[[#This Row],[railml 2.4 existence]]=TRUE,Infra[[#This Row],[nor existence]]=TRUE)),IF(Infra[[#This Row],[Value]]=Infra[[#This Row],[type]],"OK","Wrong type"),"")</f>
        <v/>
      </c>
      <c r="T661" s="15" t="str">
        <f>IF(ISBLANK(Infra[[#This Row],[Attribute]]),"",
IF(Infra[[#This Row],[railml 2.4 existence]]=TRUE, INDEX(core[Restriction],MATCH(Infra[[#This Row],[Full path]],core[Full path],0)),
IF(Infra[[#This Row],[nor existence]]&lt;&gt;"", INDEX(nor[Restriction],MATCH(Infra[[#This Row],[nor existence]],nor[Full path],0)),"")))</f>
        <v>"up", "down", "unknown", "none", "both"</v>
      </c>
      <c r="U661"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2" spans="1:21" s="63" customFormat="1" x14ac:dyDescent="0.25">
      <c r="A662" s="64"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infrastructure/tracks/track/ocsElements/signals/signal/@dir</v>
      </c>
      <c r="B662" s="64"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2" s="6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2" s="66" t="s">
        <v>595</v>
      </c>
      <c r="E662" s="67" t="s">
        <v>500</v>
      </c>
      <c r="F662" s="38" t="s">
        <v>482</v>
      </c>
      <c r="G662" s="68" t="s">
        <v>485</v>
      </c>
      <c r="H662" s="68"/>
      <c r="I662" s="69"/>
      <c r="J662" s="70"/>
      <c r="K662" s="38"/>
      <c r="L662" s="53"/>
      <c r="M662" s="53"/>
      <c r="N662" s="6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2" s="6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2" s="65" t="str">
        <f>IF(Infra[[#This Row],[railml 2.4 existence]]=TRUE, INDEX(core[Constraints],MATCH(Infra[[#This Row],[Full path]],core[Full path],0)),
IF(Infra[[#This Row],[nor existence]]&lt;&gt;"",INDEX(nor[Constraints],MATCH(Infra[[#This Row],[nor existence]],nor[Full path],0)),""))</f>
        <v>optional</v>
      </c>
      <c r="Q662" s="6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2" s="65" t="str">
        <f>IF(ISBLANK(Infra[[#This Row],[Attribute]]),"",
IF(Infra[[#This Row],[railml 2.4 existence]]=TRUE, INDEX(core[Excel type],MATCH(Infra[[#This Row],[Full path]],core[Full path],0)),
IF(Infra[[#This Row],[nor existence]]&lt;&gt;"", INDEX(nor[Excel type],MATCH(Infra[[#This Row],[nor existence]],nor[Full path],0)),"")))</f>
        <v>[enum]</v>
      </c>
      <c r="S662" s="65" t="str">
        <f>IF(AND(NOT(ISBLANK(Infra[[#This Row],[Attribute]])),LEFT(Infra[[#This Row],[Value]],1)="[",OR(Infra[[#This Row],[railml 2.4 existence]]=TRUE,Infra[[#This Row],[nor existence]]=TRUE)),IF(Infra[[#This Row],[Value]]=Infra[[#This Row],[type]],"OK","Wrong type"),"")</f>
        <v/>
      </c>
      <c r="T662" s="65" t="str">
        <f>IF(ISBLANK(Infra[[#This Row],[Attribute]]),"",
IF(Infra[[#This Row],[railml 2.4 existence]]=TRUE, INDEX(core[Restriction],MATCH(Infra[[#This Row],[Full path]],core[Full path],0)),
IF(Infra[[#This Row],[nor existence]]&lt;&gt;"", INDEX(nor[Restriction],MATCH(Infra[[#This Row],[nor existence]],nor[Full path],0)),"")))</f>
        <v>"up", "down", "unknown", "none", "both"</v>
      </c>
      <c r="U662" s="6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3" spans="1:21" ht="45" x14ac:dyDescent="0.25">
      <c r="A66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infrastructure/tracks/track/ocsElements/signals/signal/@function</v>
      </c>
      <c r="B6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3"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3" s="24" t="s">
        <v>595</v>
      </c>
      <c r="E663" s="17" t="s">
        <v>500</v>
      </c>
      <c r="F663" s="17" t="s">
        <v>599</v>
      </c>
      <c r="G663" s="7" t="s">
        <v>37</v>
      </c>
      <c r="H663" s="13" t="s">
        <v>600</v>
      </c>
      <c r="I663" s="35"/>
      <c r="J663" s="8" t="s">
        <v>601</v>
      </c>
      <c r="K663" s="7"/>
      <c r="L663" s="7"/>
      <c r="M663" s="7"/>
      <c r="N663"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3"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3" s="15" t="str">
        <f>IF(Infra[[#This Row],[railml 2.4 existence]]=TRUE, INDEX(core[Constraints],MATCH(Infra[[#This Row],[Full path]],core[Full path],0)),
IF(Infra[[#This Row],[nor existence]]&lt;&gt;"",INDEX(nor[Constraints],MATCH(Infra[[#This Row],[nor existence]],nor[Full path],0)),""))</f>
        <v>optional</v>
      </c>
      <c r="Q663"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63" s="15" t="str">
        <f>IF(ISBLANK(Infra[[#This Row],[Attribute]]),"",
IF(Infra[[#This Row],[railml 2.4 existence]]=TRUE, INDEX(core[Excel type],MATCH(Infra[[#This Row],[Full path]],core[Full path],0)),
IF(Infra[[#This Row],[nor existence]]&lt;&gt;"", INDEX(nor[Excel type],MATCH(Infra[[#This Row],[nor existence]],nor[Full path],0)),"")))</f>
        <v>[enum]</v>
      </c>
      <c r="S663" s="15" t="str">
        <f>IF(AND(NOT(ISBLANK(Infra[[#This Row],[Attribute]])),LEFT(Infra[[#This Row],[Value]],1)="[",OR(Infra[[#This Row],[railml 2.4 existence]]=TRUE,Infra[[#This Row],[nor existence]]=TRUE)),IF(Infra[[#This Row],[Value]]=Infra[[#This Row],[type]],"OK","Wrong type"),"")</f>
        <v>OK</v>
      </c>
      <c r="T663" s="15" t="str">
        <f>IF(ISBLANK(Infra[[#This Row],[Attribute]]),"",
IF(Infra[[#This Row],[railml 2.4 existence]]=TRUE, INDEX(core[Restriction],MATCH(Infra[[#This Row],[Full path]],core[Full path],0)),
IF(Infra[[#This Row],[nor existence]]&lt;&gt;"", INDEX(nor[Restriction],MATCH(Infra[[#This Row],[nor existence]],nor[Full path],0)),"")))</f>
        <v>"exit", "home", "blocking", "intermediate", "other:*"</v>
      </c>
      <c r="U663"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64" spans="1:21" x14ac:dyDescent="0.25">
      <c r="A66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infrastructure/tracks/track/ocsElements/signals/signal/@function</v>
      </c>
      <c r="B6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4" s="24" t="s">
        <v>595</v>
      </c>
      <c r="E664" s="17" t="s">
        <v>500</v>
      </c>
      <c r="F664" s="17" t="s">
        <v>599</v>
      </c>
      <c r="G664" s="17" t="s">
        <v>602</v>
      </c>
      <c r="H664" s="13"/>
      <c r="I664" s="35"/>
      <c r="J664" s="8" t="s">
        <v>603</v>
      </c>
      <c r="K664" s="7"/>
      <c r="L664" s="7"/>
      <c r="M664" s="7"/>
      <c r="N6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4" s="7" t="str">
        <f>IF(Infra[[#This Row],[railml 2.4 existence]]=TRUE, INDEX(core[Constraints],MATCH(Infra[[#This Row],[Full path]],core[Full path],0)),
IF(Infra[[#This Row],[nor existence]]&lt;&gt;"",INDEX(nor[Constraints],MATCH(Infra[[#This Row],[nor existence]],nor[Full path],0)),""))</f>
        <v>optional</v>
      </c>
      <c r="Q6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4" s="7" t="str">
        <f>IF(ISBLANK(Infra[[#This Row],[Attribute]]),"",
IF(Infra[[#This Row],[railml 2.4 existence]]=TRUE, INDEX(core[Excel type],MATCH(Infra[[#This Row],[Full path]],core[Full path],0)),
IF(Infra[[#This Row],[nor existence]]&lt;&gt;"", INDEX(nor[Excel type],MATCH(Infra[[#This Row],[nor existence]],nor[Full path],0)),"")))</f>
        <v>[enum]</v>
      </c>
      <c r="S664" s="7" t="str">
        <f>IF(AND(NOT(ISBLANK(Infra[[#This Row],[Attribute]])),LEFT(Infra[[#This Row],[Value]],1)="[",OR(Infra[[#This Row],[railml 2.4 existence]]=TRUE,Infra[[#This Row],[nor existence]]=TRUE)),IF(Infra[[#This Row],[Value]]=Infra[[#This Row],[type]],"OK","Wrong type"),"")</f>
        <v/>
      </c>
      <c r="T664" s="7" t="str">
        <f>IF(ISBLANK(Infra[[#This Row],[Attribute]]),"",
IF(Infra[[#This Row],[railml 2.4 existence]]=TRUE, INDEX(core[Restriction],MATCH(Infra[[#This Row],[Full path]],core[Full path],0)),
IF(Infra[[#This Row],[nor existence]]&lt;&gt;"", INDEX(nor[Restriction],MATCH(Infra[[#This Row],[nor existence]],nor[Full path],0)),"")))</f>
        <v>"exit", "home", "blocking", "intermediate", "other:*"</v>
      </c>
      <c r="U6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5" spans="1:21" x14ac:dyDescent="0.25">
      <c r="A66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infrastructure/tracks/track/ocsElements/signals/signal/@function</v>
      </c>
      <c r="B6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5" s="24" t="s">
        <v>595</v>
      </c>
      <c r="E665" s="17" t="s">
        <v>500</v>
      </c>
      <c r="F665" s="17" t="s">
        <v>599</v>
      </c>
      <c r="G665" s="17" t="s">
        <v>604</v>
      </c>
      <c r="H665" s="13"/>
      <c r="I665" s="35"/>
      <c r="J665" s="8" t="s">
        <v>605</v>
      </c>
      <c r="K665" s="7"/>
      <c r="L665" s="7"/>
      <c r="M665" s="7"/>
      <c r="N6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5" s="7" t="str">
        <f>IF(Infra[[#This Row],[railml 2.4 existence]]=TRUE, INDEX(core[Constraints],MATCH(Infra[[#This Row],[Full path]],core[Full path],0)),
IF(Infra[[#This Row],[nor existence]]&lt;&gt;"",INDEX(nor[Constraints],MATCH(Infra[[#This Row],[nor existence]],nor[Full path],0)),""))</f>
        <v>optional</v>
      </c>
      <c r="Q6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5" s="7" t="str">
        <f>IF(ISBLANK(Infra[[#This Row],[Attribute]]),"",
IF(Infra[[#This Row],[railml 2.4 existence]]=TRUE, INDEX(core[Excel type],MATCH(Infra[[#This Row],[Full path]],core[Full path],0)),
IF(Infra[[#This Row],[nor existence]]&lt;&gt;"", INDEX(nor[Excel type],MATCH(Infra[[#This Row],[nor existence]],nor[Full path],0)),"")))</f>
        <v>[enum]</v>
      </c>
      <c r="S665" s="7" t="str">
        <f>IF(AND(NOT(ISBLANK(Infra[[#This Row],[Attribute]])),LEFT(Infra[[#This Row],[Value]],1)="[",OR(Infra[[#This Row],[railml 2.4 existence]]=TRUE,Infra[[#This Row],[nor existence]]=TRUE)),IF(Infra[[#This Row],[Value]]=Infra[[#This Row],[type]],"OK","Wrong type"),"")</f>
        <v/>
      </c>
      <c r="T665" s="7" t="str">
        <f>IF(ISBLANK(Infra[[#This Row],[Attribute]]),"",
IF(Infra[[#This Row],[railml 2.4 existence]]=TRUE, INDEX(core[Restriction],MATCH(Infra[[#This Row],[Full path]],core[Full path],0)),
IF(Infra[[#This Row],[nor existence]]&lt;&gt;"", INDEX(nor[Restriction],MATCH(Infra[[#This Row],[nor existence]],nor[Full path],0)),"")))</f>
        <v>"exit", "home", "blocking", "intermediate", "other:*"</v>
      </c>
      <c r="U6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6" spans="1:21" x14ac:dyDescent="0.25">
      <c r="A66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infrastructure/tracks/track/ocsElements/signals/signal/@function</v>
      </c>
      <c r="B6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6" s="24" t="s">
        <v>595</v>
      </c>
      <c r="E666" s="17" t="s">
        <v>500</v>
      </c>
      <c r="F666" s="17" t="s">
        <v>599</v>
      </c>
      <c r="G666" s="17" t="s">
        <v>606</v>
      </c>
      <c r="H666" s="13"/>
      <c r="I666" s="35"/>
      <c r="J666" s="8" t="s">
        <v>607</v>
      </c>
      <c r="K666" s="7"/>
      <c r="L666" s="7"/>
      <c r="M666" s="7"/>
      <c r="N66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6" s="7" t="str">
        <f>IF(Infra[[#This Row],[railml 2.4 existence]]=TRUE, INDEX(core[Constraints],MATCH(Infra[[#This Row],[Full path]],core[Full path],0)),
IF(Infra[[#This Row],[nor existence]]&lt;&gt;"",INDEX(nor[Constraints],MATCH(Infra[[#This Row],[nor existence]],nor[Full path],0)),""))</f>
        <v>optional</v>
      </c>
      <c r="Q6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6" s="7" t="str">
        <f>IF(ISBLANK(Infra[[#This Row],[Attribute]]),"",
IF(Infra[[#This Row],[railml 2.4 existence]]=TRUE, INDEX(core[Excel type],MATCH(Infra[[#This Row],[Full path]],core[Full path],0)),
IF(Infra[[#This Row],[nor existence]]&lt;&gt;"", INDEX(nor[Excel type],MATCH(Infra[[#This Row],[nor existence]],nor[Full path],0)),"")))</f>
        <v>[enum]</v>
      </c>
      <c r="S666" s="7" t="str">
        <f>IF(AND(NOT(ISBLANK(Infra[[#This Row],[Attribute]])),LEFT(Infra[[#This Row],[Value]],1)="[",OR(Infra[[#This Row],[railml 2.4 existence]]=TRUE,Infra[[#This Row],[nor existence]]=TRUE)),IF(Infra[[#This Row],[Value]]=Infra[[#This Row],[type]],"OK","Wrong type"),"")</f>
        <v/>
      </c>
      <c r="T666" s="7" t="str">
        <f>IF(ISBLANK(Infra[[#This Row],[Attribute]]),"",
IF(Infra[[#This Row],[railml 2.4 existence]]=TRUE, INDEX(core[Restriction],MATCH(Infra[[#This Row],[Full path]],core[Full path],0)),
IF(Infra[[#This Row],[nor existence]]&lt;&gt;"", INDEX(nor[Restriction],MATCH(Infra[[#This Row],[nor existence]],nor[Full path],0)),"")))</f>
        <v>"exit", "home", "blocking", "intermediate", "other:*"</v>
      </c>
      <c r="U6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7" spans="1:21" ht="30" x14ac:dyDescent="0.25">
      <c r="A66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infrastructure/tracks/track/ocsElements/signals/signal/@function</v>
      </c>
      <c r="B6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7" s="24" t="s">
        <v>595</v>
      </c>
      <c r="E667" s="17" t="s">
        <v>500</v>
      </c>
      <c r="F667" s="17" t="s">
        <v>599</v>
      </c>
      <c r="G667" s="17" t="s">
        <v>608</v>
      </c>
      <c r="H667" s="13"/>
      <c r="I667" s="35"/>
      <c r="J667" s="8" t="s">
        <v>609</v>
      </c>
      <c r="K667" s="7"/>
      <c r="L667" s="7"/>
      <c r="M667" s="7"/>
      <c r="N66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7" s="7" t="str">
        <f>IF(Infra[[#This Row],[railml 2.4 existence]]=TRUE, INDEX(core[Constraints],MATCH(Infra[[#This Row],[Full path]],core[Full path],0)),
IF(Infra[[#This Row],[nor existence]]&lt;&gt;"",INDEX(nor[Constraints],MATCH(Infra[[#This Row],[nor existence]],nor[Full path],0)),""))</f>
        <v>optional</v>
      </c>
      <c r="Q6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7" s="7" t="str">
        <f>IF(ISBLANK(Infra[[#This Row],[Attribute]]),"",
IF(Infra[[#This Row],[railml 2.4 existence]]=TRUE, INDEX(core[Excel type],MATCH(Infra[[#This Row],[Full path]],core[Full path],0)),
IF(Infra[[#This Row],[nor existence]]&lt;&gt;"", INDEX(nor[Excel type],MATCH(Infra[[#This Row],[nor existence]],nor[Full path],0)),"")))</f>
        <v>[enum]</v>
      </c>
      <c r="S667" s="7" t="str">
        <f>IF(AND(NOT(ISBLANK(Infra[[#This Row],[Attribute]])),LEFT(Infra[[#This Row],[Value]],1)="[",OR(Infra[[#This Row],[railml 2.4 existence]]=TRUE,Infra[[#This Row],[nor existence]]=TRUE)),IF(Infra[[#This Row],[Value]]=Infra[[#This Row],[type]],"OK","Wrong type"),"")</f>
        <v/>
      </c>
      <c r="T667" s="7" t="str">
        <f>IF(ISBLANK(Infra[[#This Row],[Attribute]]),"",
IF(Infra[[#This Row],[railml 2.4 existence]]=TRUE, INDEX(core[Restriction],MATCH(Infra[[#This Row],[Full path]],core[Full path],0)),
IF(Infra[[#This Row],[nor existence]]&lt;&gt;"", INDEX(nor[Restriction],MATCH(Infra[[#This Row],[nor existence]],nor[Full path],0)),"")))</f>
        <v>"exit", "home", "blocking", "intermediate", "other:*"</v>
      </c>
      <c r="U6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8" spans="1:21" x14ac:dyDescent="0.25">
      <c r="A66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infrastructure/tracks/track/ocsElements/signals/signal/@function</v>
      </c>
      <c r="B6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8" s="24" t="s">
        <v>595</v>
      </c>
      <c r="E668" s="17" t="s">
        <v>500</v>
      </c>
      <c r="F668" s="17" t="s">
        <v>599</v>
      </c>
      <c r="G668" s="13" t="s">
        <v>610</v>
      </c>
      <c r="H668" s="13"/>
      <c r="I668" s="35"/>
      <c r="J668" s="8" t="s">
        <v>611</v>
      </c>
      <c r="K668" s="7"/>
      <c r="L668" s="29"/>
      <c r="M668" s="29"/>
      <c r="N66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8" s="7" t="str">
        <f>IF(Infra[[#This Row],[railml 2.4 existence]]=TRUE, INDEX(core[Constraints],MATCH(Infra[[#This Row],[Full path]],core[Full path],0)),
IF(Infra[[#This Row],[nor existence]]&lt;&gt;"",INDEX(nor[Constraints],MATCH(Infra[[#This Row],[nor existence]],nor[Full path],0)),""))</f>
        <v>optional</v>
      </c>
      <c r="Q6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68" s="7" t="str">
        <f>IF(ISBLANK(Infra[[#This Row],[Attribute]]),"",
IF(Infra[[#This Row],[railml 2.4 existence]]=TRUE, INDEX(core[Excel type],MATCH(Infra[[#This Row],[Full path]],core[Full path],0)),
IF(Infra[[#This Row],[nor existence]]&lt;&gt;"", INDEX(nor[Excel type],MATCH(Infra[[#This Row],[nor existence]],nor[Full path],0)),"")))</f>
        <v>[enum]</v>
      </c>
      <c r="S668" s="7" t="str">
        <f>IF(AND(NOT(ISBLANK(Infra[[#This Row],[Attribute]])),LEFT(Infra[[#This Row],[Value]],1)="[",OR(Infra[[#This Row],[railml 2.4 existence]]=TRUE,Infra[[#This Row],[nor existence]]=TRUE)),IF(Infra[[#This Row],[Value]]=Infra[[#This Row],[type]],"OK","Wrong type"),"")</f>
        <v/>
      </c>
      <c r="T668" s="7" t="str">
        <f>IF(ISBLANK(Infra[[#This Row],[Attribute]]),"",
IF(Infra[[#This Row],[railml 2.4 existence]]=TRUE, INDEX(core[Restriction],MATCH(Infra[[#This Row],[Full path]],core[Full path],0)),
IF(Infra[[#This Row],[nor existence]]&lt;&gt;"", INDEX(nor[Restriction],MATCH(Infra[[#This Row],[nor existence]],nor[Full path],0)),"")))</f>
        <v>"exit", "home", "blocking", "intermediate", "other:*"</v>
      </c>
      <c r="U6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69" spans="1:21" x14ac:dyDescent="0.25">
      <c r="A66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infrastructure/tracks/track/ocsElements/signals/signal/@id</v>
      </c>
      <c r="B6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69" s="23" t="s">
        <v>595</v>
      </c>
      <c r="E669" s="49" t="s">
        <v>500</v>
      </c>
      <c r="F669" s="7" t="s">
        <v>32</v>
      </c>
      <c r="G669" s="9" t="s">
        <v>25</v>
      </c>
      <c r="H669" s="9" t="s">
        <v>23</v>
      </c>
      <c r="I669" s="32"/>
      <c r="J669" s="8" t="s">
        <v>33</v>
      </c>
      <c r="K669" s="29"/>
      <c r="L669" s="29"/>
      <c r="M669" s="57"/>
      <c r="N66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69" s="7" t="str">
        <f>IF(Infra[[#This Row],[railml 2.4 existence]]=TRUE, INDEX(core[Constraints],MATCH(Infra[[#This Row],[Full path]],core[Full path],0)),
IF(Infra[[#This Row],[nor existence]]&lt;&gt;"",INDEX(nor[Constraints],MATCH(Infra[[#This Row],[nor existence]],nor[Full path],0)),""))</f>
        <v>mandatory</v>
      </c>
      <c r="Q6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69" s="9" t="str">
        <f>IF(ISBLANK(Infra[[#This Row],[Attribute]]),"",
IF(Infra[[#This Row],[railml 2.4 existence]]=TRUE, INDEX(core[Excel type],MATCH(Infra[[#This Row],[Full path]],core[Full path],0)),
IF(Infra[[#This Row],[nor existence]]&lt;&gt;"", INDEX(nor[Excel type],MATCH(Infra[[#This Row],[nor existence]],nor[Full path],0)),"")))</f>
        <v>[string]</v>
      </c>
      <c r="S669" s="7" t="str">
        <f>IF(AND(NOT(ISBLANK(Infra[[#This Row],[Attribute]])),LEFT(Infra[[#This Row],[Value]],1)="[",OR(Infra[[#This Row],[railml 2.4 existence]]=TRUE,Infra[[#This Row],[nor existence]]=TRUE)),IF(Infra[[#This Row],[Value]]=Infra[[#This Row],[type]],"OK","Wrong type"),"")</f>
        <v>OK</v>
      </c>
      <c r="T669" s="7" t="str">
        <f>IF(ISBLANK(Infra[[#This Row],[Attribute]]),"",
IF(Infra[[#This Row],[railml 2.4 existence]]=TRUE, INDEX(core[Restriction],MATCH(Infra[[#This Row],[Full path]],core[Full path],0)),
IF(Infra[[#This Row],[nor existence]]&lt;&gt;"", INDEX(nor[Restriction],MATCH(Infra[[#This Row],[nor existence]],nor[Full path],0)),"")))</f>
        <v/>
      </c>
      <c r="U6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0" spans="1:21" x14ac:dyDescent="0.25">
      <c r="A67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infrastructure/tracks/track/ocsElements/signals/signal/@name</v>
      </c>
      <c r="B6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0" s="24" t="s">
        <v>595</v>
      </c>
      <c r="E670" s="17" t="s">
        <v>500</v>
      </c>
      <c r="F670" s="17" t="s">
        <v>34</v>
      </c>
      <c r="G670" s="17" t="s">
        <v>25</v>
      </c>
      <c r="H670" s="13" t="s">
        <v>29</v>
      </c>
      <c r="I670" s="35"/>
      <c r="J670" s="8" t="s">
        <v>612</v>
      </c>
      <c r="K670" s="7"/>
      <c r="L670" s="7"/>
      <c r="M670" s="7" t="s">
        <v>613</v>
      </c>
      <c r="N67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70" s="7" t="str">
        <f>IF(Infra[[#This Row],[railml 2.4 existence]]=TRUE, INDEX(core[Constraints],MATCH(Infra[[#This Row],[Full path]],core[Full path],0)),
IF(Infra[[#This Row],[nor existence]]&lt;&gt;"",INDEX(nor[Constraints],MATCH(Infra[[#This Row],[nor existence]],nor[Full path],0)),""))</f>
        <v>optional</v>
      </c>
      <c r="Q6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70" s="7" t="str">
        <f>IF(ISBLANK(Infra[[#This Row],[Attribute]]),"",
IF(Infra[[#This Row],[railml 2.4 existence]]=TRUE, INDEX(core[Excel type],MATCH(Infra[[#This Row],[Full path]],core[Full path],0)),
IF(Infra[[#This Row],[nor existence]]&lt;&gt;"", INDEX(nor[Excel type],MATCH(Infra[[#This Row],[nor existence]],nor[Full path],0)),"")))</f>
        <v>[string]</v>
      </c>
      <c r="S670" s="7" t="str">
        <f>IF(AND(NOT(ISBLANK(Infra[[#This Row],[Attribute]])),LEFT(Infra[[#This Row],[Value]],1)="[",OR(Infra[[#This Row],[railml 2.4 existence]]=TRUE,Infra[[#This Row],[nor existence]]=TRUE)),IF(Infra[[#This Row],[Value]]=Infra[[#This Row],[type]],"OK","Wrong type"),"")</f>
        <v>OK</v>
      </c>
      <c r="T670" s="7" t="str">
        <f>IF(ISBLANK(Infra[[#This Row],[Attribute]]),"",
IF(Infra[[#This Row],[railml 2.4 existence]]=TRUE, INDEX(core[Restriction],MATCH(Infra[[#This Row],[Full path]],core[Full path],0)),
IF(Infra[[#This Row],[nor existence]]&lt;&gt;"", INDEX(nor[Restriction],MATCH(Infra[[#This Row],[nor existence]],nor[Full path],0)),"")))</f>
        <v/>
      </c>
      <c r="U6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1" spans="1:21" ht="30" x14ac:dyDescent="0.25">
      <c r="A67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infrastructure/tracks/track/ocsElements/signals/signal/@nor:change</v>
      </c>
      <c r="B6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1" s="23" t="s">
        <v>595</v>
      </c>
      <c r="E671" s="49" t="s">
        <v>500</v>
      </c>
      <c r="F671" s="7" t="s">
        <v>36</v>
      </c>
      <c r="G671" s="9" t="s">
        <v>37</v>
      </c>
      <c r="H671" s="9" t="s">
        <v>29</v>
      </c>
      <c r="I671" s="32"/>
      <c r="J671" s="8" t="s">
        <v>38</v>
      </c>
      <c r="K671" s="29"/>
      <c r="L671" s="29"/>
      <c r="M671" s="57"/>
      <c r="N67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71" s="7" t="str">
        <f>IF(Infra[[#This Row],[railml 2.4 existence]]=TRUE, INDEX(core[Constraints],MATCH(Infra[[#This Row],[Full path]],core[Full path],0)),
IF(Infra[[#This Row],[nor existence]]&lt;&gt;"",INDEX(nor[Constraints],MATCH(Infra[[#This Row],[nor existence]],nor[Full path],0)),""))</f>
        <v>optional</v>
      </c>
      <c r="Q6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71" s="9" t="str">
        <f>IF(ISBLANK(Infra[[#This Row],[Attribute]]),"",
IF(Infra[[#This Row],[railml 2.4 existence]]=TRUE, INDEX(core[Excel type],MATCH(Infra[[#This Row],[Full path]],core[Full path],0)),
IF(Infra[[#This Row],[nor existence]]&lt;&gt;"", INDEX(nor[Excel type],MATCH(Infra[[#This Row],[nor existence]],nor[Full path],0)),"")))</f>
        <v>[enum]</v>
      </c>
      <c r="S671" s="7" t="str">
        <f>IF(AND(NOT(ISBLANK(Infra[[#This Row],[Attribute]])),LEFT(Infra[[#This Row],[Value]],1)="[",OR(Infra[[#This Row],[railml 2.4 existence]]=TRUE,Infra[[#This Row],[nor existence]]=TRUE)),IF(Infra[[#This Row],[Value]]=Infra[[#This Row],[type]],"OK","Wrong type"),"")</f>
        <v/>
      </c>
      <c r="T671" s="7" t="str">
        <f>IF(ISBLANK(Infra[[#This Row],[Attribute]]),"",
IF(Infra[[#This Row],[railml 2.4 existence]]=TRUE, INDEX(core[Restriction],MATCH(Infra[[#This Row],[Full path]],core[Full path],0)),
IF(Infra[[#This Row],[nor existence]]&lt;&gt;"", INDEX(nor[Restriction],MATCH(Infra[[#This Row],[nor existence]],nor[Full path],0)),"")))</f>
        <v>"new", "modified", "removed"</v>
      </c>
      <c r="U6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2" spans="1:21" ht="30" x14ac:dyDescent="0.25">
      <c r="A67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infrastructure/tracks/track/ocsElements/signals/signal/@nor:change</v>
      </c>
      <c r="B6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2" s="23" t="s">
        <v>595</v>
      </c>
      <c r="E672" s="49" t="s">
        <v>500</v>
      </c>
      <c r="F672" s="7" t="s">
        <v>36</v>
      </c>
      <c r="G672" s="9" t="s">
        <v>39</v>
      </c>
      <c r="H672" s="9"/>
      <c r="I672" s="32"/>
      <c r="J672" s="8" t="s">
        <v>40</v>
      </c>
      <c r="K672" s="29"/>
      <c r="L672" s="29"/>
      <c r="M672" s="57"/>
      <c r="N67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72" s="7" t="str">
        <f>IF(Infra[[#This Row],[railml 2.4 existence]]=TRUE, INDEX(core[Constraints],MATCH(Infra[[#This Row],[Full path]],core[Full path],0)),
IF(Infra[[#This Row],[nor existence]]&lt;&gt;"",INDEX(nor[Constraints],MATCH(Infra[[#This Row],[nor existence]],nor[Full path],0)),""))</f>
        <v>optional</v>
      </c>
      <c r="Q6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72" s="9" t="str">
        <f>IF(ISBLANK(Infra[[#This Row],[Attribute]]),"",
IF(Infra[[#This Row],[railml 2.4 existence]]=TRUE, INDEX(core[Excel type],MATCH(Infra[[#This Row],[Full path]],core[Full path],0)),
IF(Infra[[#This Row],[nor existence]]&lt;&gt;"", INDEX(nor[Excel type],MATCH(Infra[[#This Row],[nor existence]],nor[Full path],0)),"")))</f>
        <v>[enum]</v>
      </c>
      <c r="S672" s="7" t="str">
        <f>IF(AND(NOT(ISBLANK(Infra[[#This Row],[Attribute]])),LEFT(Infra[[#This Row],[Value]],1)="[",OR(Infra[[#This Row],[railml 2.4 existence]]=TRUE,Infra[[#This Row],[nor existence]]=TRUE)),IF(Infra[[#This Row],[Value]]=Infra[[#This Row],[type]],"OK","Wrong type"),"")</f>
        <v/>
      </c>
      <c r="T672" s="7" t="str">
        <f>IF(ISBLANK(Infra[[#This Row],[Attribute]]),"",
IF(Infra[[#This Row],[railml 2.4 existence]]=TRUE, INDEX(core[Restriction],MATCH(Infra[[#This Row],[Full path]],core[Full path],0)),
IF(Infra[[#This Row],[nor existence]]&lt;&gt;"", INDEX(nor[Restriction],MATCH(Infra[[#This Row],[nor existence]],nor[Full path],0)),"")))</f>
        <v>"new", "modified", "removed"</v>
      </c>
      <c r="U6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3" spans="1:21" ht="30" x14ac:dyDescent="0.25">
      <c r="A67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infrastructure/tracks/track/ocsElements/signals/signal/@nor:change</v>
      </c>
      <c r="B6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3" s="23" t="s">
        <v>595</v>
      </c>
      <c r="E673" s="49" t="s">
        <v>500</v>
      </c>
      <c r="F673" s="7" t="s">
        <v>36</v>
      </c>
      <c r="G673" s="9" t="s">
        <v>41</v>
      </c>
      <c r="H673" s="9"/>
      <c r="I673" s="32"/>
      <c r="J673" s="8" t="s">
        <v>42</v>
      </c>
      <c r="K673" s="29"/>
      <c r="L673" s="29"/>
      <c r="M673" s="57"/>
      <c r="N67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73" s="7" t="str">
        <f>IF(Infra[[#This Row],[railml 2.4 existence]]=TRUE, INDEX(core[Constraints],MATCH(Infra[[#This Row],[Full path]],core[Full path],0)),
IF(Infra[[#This Row],[nor existence]]&lt;&gt;"",INDEX(nor[Constraints],MATCH(Infra[[#This Row],[nor existence]],nor[Full path],0)),""))</f>
        <v>optional</v>
      </c>
      <c r="Q6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73" s="9" t="str">
        <f>IF(ISBLANK(Infra[[#This Row],[Attribute]]),"",
IF(Infra[[#This Row],[railml 2.4 existence]]=TRUE, INDEX(core[Excel type],MATCH(Infra[[#This Row],[Full path]],core[Full path],0)),
IF(Infra[[#This Row],[nor existence]]&lt;&gt;"", INDEX(nor[Excel type],MATCH(Infra[[#This Row],[nor existence]],nor[Full path],0)),"")))</f>
        <v>[enum]</v>
      </c>
      <c r="S673" s="7" t="str">
        <f>IF(AND(NOT(ISBLANK(Infra[[#This Row],[Attribute]])),LEFT(Infra[[#This Row],[Value]],1)="[",OR(Infra[[#This Row],[railml 2.4 existence]]=TRUE,Infra[[#This Row],[nor existence]]=TRUE)),IF(Infra[[#This Row],[Value]]=Infra[[#This Row],[type]],"OK","Wrong type"),"")</f>
        <v/>
      </c>
      <c r="T673" s="7" t="str">
        <f>IF(ISBLANK(Infra[[#This Row],[Attribute]]),"",
IF(Infra[[#This Row],[railml 2.4 existence]]=TRUE, INDEX(core[Restriction],MATCH(Infra[[#This Row],[Full path]],core[Full path],0)),
IF(Infra[[#This Row],[nor existence]]&lt;&gt;"", INDEX(nor[Restriction],MATCH(Infra[[#This Row],[nor existence]],nor[Full path],0)),"")))</f>
        <v>"new", "modified", "removed"</v>
      </c>
      <c r="U6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4" spans="1:21" x14ac:dyDescent="0.25">
      <c r="A67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infrastructure/tracks/track/ocsElements/signals/signal/@nor:change</v>
      </c>
      <c r="B6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4" s="23" t="s">
        <v>595</v>
      </c>
      <c r="E674" s="49" t="s">
        <v>500</v>
      </c>
      <c r="F674" s="7" t="s">
        <v>36</v>
      </c>
      <c r="G674" s="9" t="s">
        <v>43</v>
      </c>
      <c r="H674" s="9"/>
      <c r="I674" s="32"/>
      <c r="J674" s="8" t="s">
        <v>44</v>
      </c>
      <c r="K674" s="29"/>
      <c r="L674" s="29"/>
      <c r="M674" s="57"/>
      <c r="N67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674" s="7" t="str">
        <f>IF(Infra[[#This Row],[railml 2.4 existence]]=TRUE, INDEX(core[Constraints],MATCH(Infra[[#This Row],[Full path]],core[Full path],0)),
IF(Infra[[#This Row],[nor existence]]&lt;&gt;"",INDEX(nor[Constraints],MATCH(Infra[[#This Row],[nor existence]],nor[Full path],0)),""))</f>
        <v>optional</v>
      </c>
      <c r="Q6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74" s="9" t="str">
        <f>IF(ISBLANK(Infra[[#This Row],[Attribute]]),"",
IF(Infra[[#This Row],[railml 2.4 existence]]=TRUE, INDEX(core[Excel type],MATCH(Infra[[#This Row],[Full path]],core[Full path],0)),
IF(Infra[[#This Row],[nor existence]]&lt;&gt;"", INDEX(nor[Excel type],MATCH(Infra[[#This Row],[nor existence]],nor[Full path],0)),"")))</f>
        <v>[enum]</v>
      </c>
      <c r="S674" s="7" t="str">
        <f>IF(AND(NOT(ISBLANK(Infra[[#This Row],[Attribute]])),LEFT(Infra[[#This Row],[Value]],1)="[",OR(Infra[[#This Row],[railml 2.4 existence]]=TRUE,Infra[[#This Row],[nor existence]]=TRUE)),IF(Infra[[#This Row],[Value]]=Infra[[#This Row],[type]],"OK","Wrong type"),"")</f>
        <v/>
      </c>
      <c r="T674" s="7" t="str">
        <f>IF(ISBLANK(Infra[[#This Row],[Attribute]]),"",
IF(Infra[[#This Row],[railml 2.4 existence]]=TRUE, INDEX(core[Restriction],MATCH(Infra[[#This Row],[Full path]],core[Full path],0)),
IF(Infra[[#This Row],[nor existence]]&lt;&gt;"", INDEX(nor[Restriction],MATCH(Infra[[#This Row],[nor existence]],nor[Full path],0)),"")))</f>
        <v>"new", "modified", "removed"</v>
      </c>
      <c r="U6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5" spans="1:21" x14ac:dyDescent="0.25">
      <c r="A67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infrastructure/tracks/track/ocsElements/signals/signal/@nor:lamps</v>
      </c>
      <c r="B6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5" s="24" t="s">
        <v>595</v>
      </c>
      <c r="E675" s="17" t="s">
        <v>500</v>
      </c>
      <c r="F675" s="7" t="s">
        <v>614</v>
      </c>
      <c r="G675" s="24" t="s">
        <v>432</v>
      </c>
      <c r="H675" s="9" t="s">
        <v>29</v>
      </c>
      <c r="I675" s="35"/>
      <c r="J675" s="8" t="s">
        <v>615</v>
      </c>
      <c r="K675" s="7"/>
      <c r="L675" s="7"/>
      <c r="M675" s="7"/>
      <c r="N67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infrastructure/tracks/track/ocsElements/signals/signal/@nor:lamps</v>
      </c>
      <c r="P675" s="7" t="str">
        <f>IF(Infra[[#This Row],[railml 2.4 existence]]=TRUE, INDEX(core[Constraints],MATCH(Infra[[#This Row],[Full path]],core[Full path],0)),
IF(Infra[[#This Row],[nor existence]]&lt;&gt;"",INDEX(nor[Constraints],MATCH(Infra[[#This Row],[nor existence]],nor[Full path],0)),""))</f>
        <v>optional</v>
      </c>
      <c r="Q6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75" s="7" t="str">
        <f>IF(ISBLANK(Infra[[#This Row],[Attribute]]),"",
IF(Infra[[#This Row],[railml 2.4 existence]]=TRUE, INDEX(core[Excel type],MATCH(Infra[[#This Row],[Full path]],core[Full path],0)),
IF(Infra[[#This Row],[nor existence]]&lt;&gt;"", INDEX(nor[Excel type],MATCH(Infra[[#This Row],[nor existence]],nor[Full path],0)),"")))</f>
        <v>[integer]</v>
      </c>
      <c r="S675" s="7" t="str">
        <f>IF(AND(NOT(ISBLANK(Infra[[#This Row],[Attribute]])),LEFT(Infra[[#This Row],[Value]],1)="[",OR(Infra[[#This Row],[railml 2.4 existence]]=TRUE,Infra[[#This Row],[nor existence]]=TRUE)),IF(Infra[[#This Row],[Value]]=Infra[[#This Row],[type]],"OK","Wrong type"),"")</f>
        <v/>
      </c>
      <c r="T675" s="7" t="str">
        <f>IF(ISBLANK(Infra[[#This Row],[Attribute]]),"",
IF(Infra[[#This Row],[railml 2.4 existence]]=TRUE, INDEX(core[Restriction],MATCH(Infra[[#This Row],[Full path]],core[Full path],0)),
IF(Infra[[#This Row],[nor existence]]&lt;&gt;"", INDEX(nor[Restriction],MATCH(Infra[[#This Row],[nor existence]],nor[Full path],0)),"")))</f>
        <v/>
      </c>
      <c r="U6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6" spans="1:21" x14ac:dyDescent="0.25">
      <c r="A67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infrastructure/tracks/track/ocsElements/signals/signal/@nor:mounted</v>
      </c>
      <c r="B6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6" s="24" t="s">
        <v>595</v>
      </c>
      <c r="E676" s="17" t="s">
        <v>500</v>
      </c>
      <c r="F676" s="7" t="s">
        <v>616</v>
      </c>
      <c r="G676" s="24" t="s">
        <v>37</v>
      </c>
      <c r="H676" s="9" t="s">
        <v>29</v>
      </c>
      <c r="I676" s="35"/>
      <c r="J676" s="8"/>
      <c r="K676" s="7"/>
      <c r="L676" s="7"/>
      <c r="M676" s="7"/>
      <c r="N67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infrastructure/tracks/track/ocsElements/signals/signal/@nor:mounted</v>
      </c>
      <c r="P676" s="7" t="str">
        <f>IF(Infra[[#This Row],[railml 2.4 existence]]=TRUE, INDEX(core[Constraints],MATCH(Infra[[#This Row],[Full path]],core[Full path],0)),
IF(Infra[[#This Row],[nor existence]]&lt;&gt;"",INDEX(nor[Constraints],MATCH(Infra[[#This Row],[nor existence]],nor[Full path],0)),""))</f>
        <v>optional</v>
      </c>
      <c r="Q6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76" s="7" t="str">
        <f>IF(ISBLANK(Infra[[#This Row],[Attribute]]),"",
IF(Infra[[#This Row],[railml 2.4 existence]]=TRUE, INDEX(core[Excel type],MATCH(Infra[[#This Row],[Full path]],core[Full path],0)),
IF(Infra[[#This Row],[nor existence]]&lt;&gt;"", INDEX(nor[Excel type],MATCH(Infra[[#This Row],[nor existence]],nor[Full path],0)),"")))</f>
        <v>[enum]</v>
      </c>
      <c r="S676" s="7" t="str">
        <f>IF(AND(NOT(ISBLANK(Infra[[#This Row],[Attribute]])),LEFT(Infra[[#This Row],[Value]],1)="[",OR(Infra[[#This Row],[railml 2.4 existence]]=TRUE,Infra[[#This Row],[nor existence]]=TRUE)),IF(Infra[[#This Row],[Value]]=Infra[[#This Row],[type]],"OK","Wrong type"),"")</f>
        <v/>
      </c>
      <c r="T676" s="7" t="str">
        <f>IF(ISBLANK(Infra[[#This Row],[Attribute]]),"",
IF(Infra[[#This Row],[railml 2.4 existence]]=TRUE, INDEX(core[Restriction],MATCH(Infra[[#This Row],[Full path]],core[Full path],0)),
IF(Infra[[#This Row],[nor existence]]&lt;&gt;"", INDEX(nor[Restriction],MATCH(Infra[[#This Row],[nor existence]],nor[Full path],0)),"")))</f>
        <v>"pole", "gantry", "other:*"</v>
      </c>
      <c r="U6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7" spans="1:21" x14ac:dyDescent="0.25">
      <c r="A67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infrastructure/tracks/track/ocsElements/signals/signal/@nor:mounted</v>
      </c>
      <c r="B6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7" s="24" t="s">
        <v>595</v>
      </c>
      <c r="E677" s="17" t="s">
        <v>500</v>
      </c>
      <c r="F677" s="7" t="s">
        <v>616</v>
      </c>
      <c r="G677" s="24" t="s">
        <v>617</v>
      </c>
      <c r="H677" s="9"/>
      <c r="I677" s="35"/>
      <c r="J677" s="8" t="s">
        <v>618</v>
      </c>
      <c r="K677" s="7"/>
      <c r="L677" s="7"/>
      <c r="M677" s="7"/>
      <c r="N67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infrastructure/tracks/track/ocsElements/signals/signal/@nor:mounted</v>
      </c>
      <c r="P677" s="7" t="str">
        <f>IF(Infra[[#This Row],[railml 2.4 existence]]=TRUE, INDEX(core[Constraints],MATCH(Infra[[#This Row],[Full path]],core[Full path],0)),
IF(Infra[[#This Row],[nor existence]]&lt;&gt;"",INDEX(nor[Constraints],MATCH(Infra[[#This Row],[nor existence]],nor[Full path],0)),""))</f>
        <v>optional</v>
      </c>
      <c r="Q6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77" s="7" t="str">
        <f>IF(ISBLANK(Infra[[#This Row],[Attribute]]),"",
IF(Infra[[#This Row],[railml 2.4 existence]]=TRUE, INDEX(core[Excel type],MATCH(Infra[[#This Row],[Full path]],core[Full path],0)),
IF(Infra[[#This Row],[nor existence]]&lt;&gt;"", INDEX(nor[Excel type],MATCH(Infra[[#This Row],[nor existence]],nor[Full path],0)),"")))</f>
        <v>[enum]</v>
      </c>
      <c r="S677" s="7" t="str">
        <f>IF(AND(NOT(ISBLANK(Infra[[#This Row],[Attribute]])),LEFT(Infra[[#This Row],[Value]],1)="[",OR(Infra[[#This Row],[railml 2.4 existence]]=TRUE,Infra[[#This Row],[nor existence]]=TRUE)),IF(Infra[[#This Row],[Value]]=Infra[[#This Row],[type]],"OK","Wrong type"),"")</f>
        <v/>
      </c>
      <c r="T677" s="29" t="str">
        <f>IF(ISBLANK(Infra[[#This Row],[Attribute]]),"",
IF(Infra[[#This Row],[railml 2.4 existence]]=TRUE, INDEX(core[Restriction],MATCH(Infra[[#This Row],[Full path]],core[Full path],0)),
IF(Infra[[#This Row],[nor existence]]&lt;&gt;"", INDEX(nor[Restriction],MATCH(Infra[[#This Row],[nor existence]],nor[Full path],0)),"")))</f>
        <v>"pole", "gantry", "other:*"</v>
      </c>
      <c r="U6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8" spans="1:21" x14ac:dyDescent="0.25">
      <c r="A67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infrastructure/tracks/track/ocsElements/signals/signal/@nor:mounted</v>
      </c>
      <c r="B6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8" s="24" t="s">
        <v>595</v>
      </c>
      <c r="E678" s="17" t="s">
        <v>500</v>
      </c>
      <c r="F678" s="7" t="s">
        <v>616</v>
      </c>
      <c r="G678" s="24" t="s">
        <v>619</v>
      </c>
      <c r="H678" s="9"/>
      <c r="I678" s="35"/>
      <c r="J678" s="8"/>
      <c r="K678" s="7"/>
      <c r="L678" s="7"/>
      <c r="M678" s="7"/>
      <c r="N67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infrastructure/tracks/track/ocsElements/signals/signal/@nor:mounted</v>
      </c>
      <c r="P678" s="7" t="str">
        <f>IF(Infra[[#This Row],[railml 2.4 existence]]=TRUE, INDEX(core[Constraints],MATCH(Infra[[#This Row],[Full path]],core[Full path],0)),
IF(Infra[[#This Row],[nor existence]]&lt;&gt;"",INDEX(nor[Constraints],MATCH(Infra[[#This Row],[nor existence]],nor[Full path],0)),""))</f>
        <v>optional</v>
      </c>
      <c r="Q6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78" s="7" t="str">
        <f>IF(ISBLANK(Infra[[#This Row],[Attribute]]),"",
IF(Infra[[#This Row],[railml 2.4 existence]]=TRUE, INDEX(core[Excel type],MATCH(Infra[[#This Row],[Full path]],core[Full path],0)),
IF(Infra[[#This Row],[nor existence]]&lt;&gt;"", INDEX(nor[Excel type],MATCH(Infra[[#This Row],[nor existence]],nor[Full path],0)),"")))</f>
        <v>[enum]</v>
      </c>
      <c r="S678" s="7" t="str">
        <f>IF(AND(NOT(ISBLANK(Infra[[#This Row],[Attribute]])),LEFT(Infra[[#This Row],[Value]],1)="[",OR(Infra[[#This Row],[railml 2.4 existence]]=TRUE,Infra[[#This Row],[nor existence]]=TRUE)),IF(Infra[[#This Row],[Value]]=Infra[[#This Row],[type]],"OK","Wrong type"),"")</f>
        <v/>
      </c>
      <c r="T678" s="29" t="str">
        <f>IF(ISBLANK(Infra[[#This Row],[Attribute]]),"",
IF(Infra[[#This Row],[railml 2.4 existence]]=TRUE, INDEX(core[Restriction],MATCH(Infra[[#This Row],[Full path]],core[Full path],0)),
IF(Infra[[#This Row],[nor existence]]&lt;&gt;"", INDEX(nor[Restriction],MATCH(Infra[[#This Row],[nor existence]],nor[Full path],0)),"")))</f>
        <v>"pole", "gantry", "other:*"</v>
      </c>
      <c r="U6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79" spans="1:21" x14ac:dyDescent="0.25">
      <c r="A67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infrastructure/tracks/track/ocsElements/signals/signal/@nor:mounted</v>
      </c>
      <c r="B6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79" s="24" t="s">
        <v>595</v>
      </c>
      <c r="E679" s="17" t="s">
        <v>500</v>
      </c>
      <c r="F679" s="7" t="s">
        <v>616</v>
      </c>
      <c r="G679" s="24" t="s">
        <v>95</v>
      </c>
      <c r="H679" s="9"/>
      <c r="I679" s="35"/>
      <c r="J679" s="8"/>
      <c r="K679" s="7"/>
      <c r="L679" s="7"/>
      <c r="M679" s="7"/>
      <c r="N67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infrastructure/tracks/track/ocsElements/signals/signal/@nor:mounted</v>
      </c>
      <c r="P679" s="7" t="str">
        <f>IF(Infra[[#This Row],[railml 2.4 existence]]=TRUE, INDEX(core[Constraints],MATCH(Infra[[#This Row],[Full path]],core[Full path],0)),
IF(Infra[[#This Row],[nor existence]]&lt;&gt;"",INDEX(nor[Constraints],MATCH(Infra[[#This Row],[nor existence]],nor[Full path],0)),""))</f>
        <v>optional</v>
      </c>
      <c r="Q6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79" s="7" t="str">
        <f>IF(ISBLANK(Infra[[#This Row],[Attribute]]),"",
IF(Infra[[#This Row],[railml 2.4 existence]]=TRUE, INDEX(core[Excel type],MATCH(Infra[[#This Row],[Full path]],core[Full path],0)),
IF(Infra[[#This Row],[nor existence]]&lt;&gt;"", INDEX(nor[Excel type],MATCH(Infra[[#This Row],[nor existence]],nor[Full path],0)),"")))</f>
        <v>[enum]</v>
      </c>
      <c r="S679" s="7" t="str">
        <f>IF(AND(NOT(ISBLANK(Infra[[#This Row],[Attribute]])),LEFT(Infra[[#This Row],[Value]],1)="[",OR(Infra[[#This Row],[railml 2.4 existence]]=TRUE,Infra[[#This Row],[nor existence]]=TRUE)),IF(Infra[[#This Row],[Value]]=Infra[[#This Row],[type]],"OK","Wrong type"),"")</f>
        <v/>
      </c>
      <c r="T679" s="29" t="str">
        <f>IF(ISBLANK(Infra[[#This Row],[Attribute]]),"",
IF(Infra[[#This Row],[railml 2.4 existence]]=TRUE, INDEX(core[Restriction],MATCH(Infra[[#This Row],[Full path]],core[Full path],0)),
IF(Infra[[#This Row],[nor existence]]&lt;&gt;"", INDEX(nor[Restriction],MATCH(Infra[[#This Row],[nor existence]],nor[Full path],0)),"")))</f>
        <v>"pole", "gantry", "other:*"</v>
      </c>
      <c r="U6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0" spans="1:21" ht="30" x14ac:dyDescent="0.25">
      <c r="A68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infrastructure/tracks/track/ocsElements/signals/signal/@nor:refMain</v>
      </c>
      <c r="B6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Failed existing in nor</v>
      </c>
      <c r="D680" s="24" t="s">
        <v>595</v>
      </c>
      <c r="E680" s="17" t="s">
        <v>500</v>
      </c>
      <c r="F680" s="7" t="s">
        <v>620</v>
      </c>
      <c r="G680" s="9" t="s">
        <v>46</v>
      </c>
      <c r="H680" s="9" t="s">
        <v>29</v>
      </c>
      <c r="I680" s="32">
        <v>3</v>
      </c>
      <c r="J680" s="8" t="s">
        <v>621</v>
      </c>
      <c r="K680" s="7" t="s">
        <v>622</v>
      </c>
      <c r="L680" s="7"/>
      <c r="M680" s="7"/>
      <c r="N68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0" s="7" t="e">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#N/A</v>
      </c>
      <c r="P680" s="7" t="e">
        <f>IF(Infra[[#This Row],[railml 2.4 existence]]=TRUE, INDEX(core[Constraints],MATCH(Infra[[#This Row],[Full path]],core[Full path],0)),
IF(Infra[[#This Row],[nor existence]]&lt;&gt;"",INDEX(nor[Constraints],MATCH(Infra[[#This Row],[nor existence]],nor[Full path],0)),""))</f>
        <v>#N/A</v>
      </c>
      <c r="Q680" s="7" t="e">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#N/A</v>
      </c>
      <c r="R680" s="7" t="e">
        <f>IF(ISBLANK(Infra[[#This Row],[Attribute]]),"",
IF(Infra[[#This Row],[railml 2.4 existence]]=TRUE, INDEX(core[Excel type],MATCH(Infra[[#This Row],[Full path]],core[Full path],0)),
IF(Infra[[#This Row],[nor existence]]&lt;&gt;"", INDEX(nor[Excel type],MATCH(Infra[[#This Row],[nor existence]],nor[Full path],0)),"")))</f>
        <v>#N/A</v>
      </c>
      <c r="S680" s="7" t="e">
        <f>IF(AND(NOT(ISBLANK(Infra[[#This Row],[Attribute]])),LEFT(Infra[[#This Row],[Value]],1)="[",OR(Infra[[#This Row],[railml 2.4 existence]]=TRUE,Infra[[#This Row],[nor existence]]=TRUE)),IF(Infra[[#This Row],[Value]]=Infra[[#This Row],[type]],"OK","Wrong type"),"")</f>
        <v>#N/A</v>
      </c>
      <c r="T680" s="7" t="e">
        <f>IF(ISBLANK(Infra[[#This Row],[Attribute]]),"",
IF(Infra[[#This Row],[railml 2.4 existence]]=TRUE, INDEX(core[Restriction],MATCH(Infra[[#This Row],[Full path]],core[Full path],0)),
IF(Infra[[#This Row],[nor existence]]&lt;&gt;"", INDEX(nor[Restriction],MATCH(Infra[[#This Row],[nor existence]],nor[Full path],0)),"")))</f>
        <v>#N/A</v>
      </c>
      <c r="U680" s="7" t="e">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#N/A</v>
      </c>
    </row>
    <row r="681" spans="1:21" x14ac:dyDescent="0.25">
      <c r="A68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infrastructure/tracks/track/ocsElements/signals/signal/@nor:ruleRef</v>
      </c>
      <c r="B6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1" s="24" t="s">
        <v>595</v>
      </c>
      <c r="E681" s="17" t="s">
        <v>500</v>
      </c>
      <c r="F681" s="7" t="s">
        <v>45</v>
      </c>
      <c r="G681" s="9" t="s">
        <v>46</v>
      </c>
      <c r="H681" s="9" t="s">
        <v>29</v>
      </c>
      <c r="I681" s="33"/>
      <c r="J681" s="8" t="s">
        <v>47</v>
      </c>
      <c r="K681" s="7"/>
      <c r="L681" s="29"/>
      <c r="M681" s="29"/>
      <c r="N68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681" s="7" t="str">
        <f>IF(Infra[[#This Row],[railml 2.4 existence]]=TRUE, INDEX(core[Constraints],MATCH(Infra[[#This Row],[Full path]],core[Full path],0)),
IF(Infra[[#This Row],[nor existence]]&lt;&gt;"",INDEX(nor[Constraints],MATCH(Infra[[#This Row],[nor existence]],nor[Full path],0)),""))</f>
        <v>optional</v>
      </c>
      <c r="Q6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81" s="7" t="str">
        <f>IF(ISBLANK(Infra[[#This Row],[Attribute]]),"",
IF(Infra[[#This Row],[railml 2.4 existence]]=TRUE, INDEX(core[Excel type],MATCH(Infra[[#This Row],[Full path]],core[Full path],0)),
IF(Infra[[#This Row],[nor existence]]&lt;&gt;"", INDEX(nor[Excel type],MATCH(Infra[[#This Row],[nor existence]],nor[Full path],0)),"")))</f>
        <v>[reference]</v>
      </c>
      <c r="S681" s="7" t="str">
        <f>IF(AND(NOT(ISBLANK(Infra[[#This Row],[Attribute]])),LEFT(Infra[[#This Row],[Value]],1)="[",OR(Infra[[#This Row],[railml 2.4 existence]]=TRUE,Infra[[#This Row],[nor existence]]=TRUE)),IF(Infra[[#This Row],[Value]]=Infra[[#This Row],[type]],"OK","Wrong type"),"")</f>
        <v/>
      </c>
      <c r="T681" s="7" t="str">
        <f>IF(ISBLANK(Infra[[#This Row],[Attribute]]),"",
IF(Infra[[#This Row],[railml 2.4 existence]]=TRUE, INDEX(core[Restriction],MATCH(Infra[[#This Row],[Full path]],core[Full path],0)),
IF(Infra[[#This Row],[nor existence]]&lt;&gt;"", INDEX(nor[Restriction],MATCH(Infra[[#This Row],[nor existence]],nor[Full path],0)),"")))</f>
        <v/>
      </c>
      <c r="U6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2" spans="1:21" ht="30" x14ac:dyDescent="0.25">
      <c r="A68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infrastructure/tracks/track/ocsElements/signals/signal/@nor:side</v>
      </c>
      <c r="B6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2" s="24" t="s">
        <v>595</v>
      </c>
      <c r="E682" s="17" t="s">
        <v>500</v>
      </c>
      <c r="F682" s="7" t="s">
        <v>623</v>
      </c>
      <c r="G682" s="24" t="s">
        <v>37</v>
      </c>
      <c r="H682" s="9" t="s">
        <v>29</v>
      </c>
      <c r="I682" s="35"/>
      <c r="J682" s="8" t="s">
        <v>624</v>
      </c>
      <c r="K682" s="7"/>
      <c r="L682" s="7"/>
      <c r="M682" s="7"/>
      <c r="N68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infrastructure/tracks/track/ocsElements/signals/signal/@nor:side</v>
      </c>
      <c r="P682" s="7" t="str">
        <f>IF(Infra[[#This Row],[railml 2.4 existence]]=TRUE, INDEX(core[Constraints],MATCH(Infra[[#This Row],[Full path]],core[Full path],0)),
IF(Infra[[#This Row],[nor existence]]&lt;&gt;"",INDEX(nor[Constraints],MATCH(Infra[[#This Row],[nor existence]],nor[Full path],0)),""))</f>
        <v>optional</v>
      </c>
      <c r="Q6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82" s="7" t="str">
        <f>IF(ISBLANK(Infra[[#This Row],[Attribute]]),"",
IF(Infra[[#This Row],[railml 2.4 existence]]=TRUE, INDEX(core[Excel type],MATCH(Infra[[#This Row],[Full path]],core[Full path],0)),
IF(Infra[[#This Row],[nor existence]]&lt;&gt;"", INDEX(nor[Excel type],MATCH(Infra[[#This Row],[nor existence]],nor[Full path],0)),"")))</f>
        <v>[enum]</v>
      </c>
      <c r="S682" s="7" t="str">
        <f>IF(AND(NOT(ISBLANK(Infra[[#This Row],[Attribute]])),LEFT(Infra[[#This Row],[Value]],1)="[",OR(Infra[[#This Row],[railml 2.4 existence]]=TRUE,Infra[[#This Row],[nor existence]]=TRUE)),IF(Infra[[#This Row],[Value]]=Infra[[#This Row],[type]],"OK","Wrong type"),"")</f>
        <v/>
      </c>
      <c r="T682" s="7" t="str">
        <f>IF(ISBLANK(Infra[[#This Row],[Attribute]]),"",
IF(Infra[[#This Row],[railml 2.4 existence]]=TRUE, INDEX(core[Restriction],MATCH(Infra[[#This Row],[Full path]],core[Full path],0)),
IF(Infra[[#This Row],[nor existence]]&lt;&gt;"", INDEX(nor[Restriction],MATCH(Infra[[#This Row],[nor existence]],nor[Full path],0)),"")))</f>
        <v>"left", "right", "center", "other:*"</v>
      </c>
      <c r="U6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3" spans="1:21" x14ac:dyDescent="0.25">
      <c r="A68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infrastructure/tracks/track/ocsElements/signals/signal/@nor:side</v>
      </c>
      <c r="B6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3" s="24" t="s">
        <v>595</v>
      </c>
      <c r="E683" s="17" t="s">
        <v>500</v>
      </c>
      <c r="F683" s="7" t="s">
        <v>623</v>
      </c>
      <c r="G683" s="24" t="s">
        <v>270</v>
      </c>
      <c r="H683" s="9"/>
      <c r="I683" s="35"/>
      <c r="J683" s="8"/>
      <c r="K683" s="7"/>
      <c r="L683" s="7"/>
      <c r="M683" s="7"/>
      <c r="N68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infrastructure/tracks/track/ocsElements/signals/signal/@nor:side</v>
      </c>
      <c r="P683" s="7" t="str">
        <f>IF(Infra[[#This Row],[railml 2.4 existence]]=TRUE, INDEX(core[Constraints],MATCH(Infra[[#This Row],[Full path]],core[Full path],0)),
IF(Infra[[#This Row],[nor existence]]&lt;&gt;"",INDEX(nor[Constraints],MATCH(Infra[[#This Row],[nor existence]],nor[Full path],0)),""))</f>
        <v>optional</v>
      </c>
      <c r="Q6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83" s="7" t="str">
        <f>IF(ISBLANK(Infra[[#This Row],[Attribute]]),"",
IF(Infra[[#This Row],[railml 2.4 existence]]=TRUE, INDEX(core[Excel type],MATCH(Infra[[#This Row],[Full path]],core[Full path],0)),
IF(Infra[[#This Row],[nor existence]]&lt;&gt;"", INDEX(nor[Excel type],MATCH(Infra[[#This Row],[nor existence]],nor[Full path],0)),"")))</f>
        <v>[enum]</v>
      </c>
      <c r="S683" s="7" t="str">
        <f>IF(AND(NOT(ISBLANK(Infra[[#This Row],[Attribute]])),LEFT(Infra[[#This Row],[Value]],1)="[",OR(Infra[[#This Row],[railml 2.4 existence]]=TRUE,Infra[[#This Row],[nor existence]]=TRUE)),IF(Infra[[#This Row],[Value]]=Infra[[#This Row],[type]],"OK","Wrong type"),"")</f>
        <v/>
      </c>
      <c r="T683" s="29" t="str">
        <f>IF(ISBLANK(Infra[[#This Row],[Attribute]]),"",
IF(Infra[[#This Row],[railml 2.4 existence]]=TRUE, INDEX(core[Restriction],MATCH(Infra[[#This Row],[Full path]],core[Full path],0)),
IF(Infra[[#This Row],[nor existence]]&lt;&gt;"", INDEX(nor[Restriction],MATCH(Infra[[#This Row],[nor existence]],nor[Full path],0)),"")))</f>
        <v>"left", "right", "center", "other:*"</v>
      </c>
      <c r="U6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4" spans="1:21" x14ac:dyDescent="0.25">
      <c r="A68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infrastructure/tracks/track/ocsElements/signals/signal/@nor:side</v>
      </c>
      <c r="B6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4" s="24" t="s">
        <v>595</v>
      </c>
      <c r="E684" s="17" t="s">
        <v>500</v>
      </c>
      <c r="F684" s="7" t="s">
        <v>623</v>
      </c>
      <c r="G684" s="24" t="s">
        <v>271</v>
      </c>
      <c r="H684" s="9"/>
      <c r="I684" s="35"/>
      <c r="J684" s="8"/>
      <c r="K684" s="7"/>
      <c r="L684" s="7"/>
      <c r="M684" s="7"/>
      <c r="N68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infrastructure/tracks/track/ocsElements/signals/signal/@nor:side</v>
      </c>
      <c r="P684" s="7" t="str">
        <f>IF(Infra[[#This Row],[railml 2.4 existence]]=TRUE, INDEX(core[Constraints],MATCH(Infra[[#This Row],[Full path]],core[Full path],0)),
IF(Infra[[#This Row],[nor existence]]&lt;&gt;"",INDEX(nor[Constraints],MATCH(Infra[[#This Row],[nor existence]],nor[Full path],0)),""))</f>
        <v>optional</v>
      </c>
      <c r="Q6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84" s="7" t="str">
        <f>IF(ISBLANK(Infra[[#This Row],[Attribute]]),"",
IF(Infra[[#This Row],[railml 2.4 existence]]=TRUE, INDEX(core[Excel type],MATCH(Infra[[#This Row],[Full path]],core[Full path],0)),
IF(Infra[[#This Row],[nor existence]]&lt;&gt;"", INDEX(nor[Excel type],MATCH(Infra[[#This Row],[nor existence]],nor[Full path],0)),"")))</f>
        <v>[enum]</v>
      </c>
      <c r="S684" s="7" t="str">
        <f>IF(AND(NOT(ISBLANK(Infra[[#This Row],[Attribute]])),LEFT(Infra[[#This Row],[Value]],1)="[",OR(Infra[[#This Row],[railml 2.4 existence]]=TRUE,Infra[[#This Row],[nor existence]]=TRUE)),IF(Infra[[#This Row],[Value]]=Infra[[#This Row],[type]],"OK","Wrong type"),"")</f>
        <v/>
      </c>
      <c r="T684" s="29" t="str">
        <f>IF(ISBLANK(Infra[[#This Row],[Attribute]]),"",
IF(Infra[[#This Row],[railml 2.4 existence]]=TRUE, INDEX(core[Restriction],MATCH(Infra[[#This Row],[Full path]],core[Full path],0)),
IF(Infra[[#This Row],[nor existence]]&lt;&gt;"", INDEX(nor[Restriction],MATCH(Infra[[#This Row],[nor existence]],nor[Full path],0)),"")))</f>
        <v>"left", "right", "center", "other:*"</v>
      </c>
      <c r="U6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5" spans="1:21" x14ac:dyDescent="0.25">
      <c r="A68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infrastructure/tracks/track/ocsElements/signals/signal/@nor:side</v>
      </c>
      <c r="B6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5" s="24" t="s">
        <v>595</v>
      </c>
      <c r="E685" s="17" t="s">
        <v>500</v>
      </c>
      <c r="F685" s="7" t="s">
        <v>623</v>
      </c>
      <c r="G685" s="24" t="s">
        <v>625</v>
      </c>
      <c r="H685" s="9"/>
      <c r="I685" s="35"/>
      <c r="J685" s="8"/>
      <c r="K685" s="7"/>
      <c r="L685" s="7"/>
      <c r="M685" s="7"/>
      <c r="N68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infrastructure/tracks/track/ocsElements/signals/signal/@nor:side</v>
      </c>
      <c r="P685" s="7" t="str">
        <f>IF(Infra[[#This Row],[railml 2.4 existence]]=TRUE, INDEX(core[Constraints],MATCH(Infra[[#This Row],[Full path]],core[Full path],0)),
IF(Infra[[#This Row],[nor existence]]&lt;&gt;"",INDEX(nor[Constraints],MATCH(Infra[[#This Row],[nor existence]],nor[Full path],0)),""))</f>
        <v>optional</v>
      </c>
      <c r="Q6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85" s="7" t="str">
        <f>IF(ISBLANK(Infra[[#This Row],[Attribute]]),"",
IF(Infra[[#This Row],[railml 2.4 existence]]=TRUE, INDEX(core[Excel type],MATCH(Infra[[#This Row],[Full path]],core[Full path],0)),
IF(Infra[[#This Row],[nor existence]]&lt;&gt;"", INDEX(nor[Excel type],MATCH(Infra[[#This Row],[nor existence]],nor[Full path],0)),"")))</f>
        <v>[enum]</v>
      </c>
      <c r="S685" s="7" t="str">
        <f>IF(AND(NOT(ISBLANK(Infra[[#This Row],[Attribute]])),LEFT(Infra[[#This Row],[Value]],1)="[",OR(Infra[[#This Row],[railml 2.4 existence]]=TRUE,Infra[[#This Row],[nor existence]]=TRUE)),IF(Infra[[#This Row],[Value]]=Infra[[#This Row],[type]],"OK","Wrong type"),"")</f>
        <v/>
      </c>
      <c r="T685" s="29" t="str">
        <f>IF(ISBLANK(Infra[[#This Row],[Attribute]]),"",
IF(Infra[[#This Row],[railml 2.4 existence]]=TRUE, INDEX(core[Restriction],MATCH(Infra[[#This Row],[Full path]],core[Full path],0)),
IF(Infra[[#This Row],[nor existence]]&lt;&gt;"", INDEX(nor[Restriction],MATCH(Infra[[#This Row],[nor existence]],nor[Full path],0)),"")))</f>
        <v>"left", "right", "center", "other:*"</v>
      </c>
      <c r="U6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6" spans="1:21" x14ac:dyDescent="0.25">
      <c r="A68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infrastructure/tracks/track/ocsElements/signals/signal/@nor:side</v>
      </c>
      <c r="B6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6" s="24" t="s">
        <v>595</v>
      </c>
      <c r="E686" s="17" t="s">
        <v>500</v>
      </c>
      <c r="F686" s="7" t="s">
        <v>623</v>
      </c>
      <c r="G686" s="24" t="s">
        <v>95</v>
      </c>
      <c r="H686" s="9"/>
      <c r="I686" s="35"/>
      <c r="J686" s="8"/>
      <c r="K686" s="7"/>
      <c r="L686" s="7"/>
      <c r="M686" s="7"/>
      <c r="N68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6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infrastructure/tracks/track/ocsElements/signals/signal/@nor:side</v>
      </c>
      <c r="P686" s="7" t="str">
        <f>IF(Infra[[#This Row],[railml 2.4 existence]]=TRUE, INDEX(core[Constraints],MATCH(Infra[[#This Row],[Full path]],core[Full path],0)),
IF(Infra[[#This Row],[nor existence]]&lt;&gt;"",INDEX(nor[Constraints],MATCH(Infra[[#This Row],[nor existence]],nor[Full path],0)),""))</f>
        <v>optional</v>
      </c>
      <c r="Q6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86" s="7" t="str">
        <f>IF(ISBLANK(Infra[[#This Row],[Attribute]]),"",
IF(Infra[[#This Row],[railml 2.4 existence]]=TRUE, INDEX(core[Excel type],MATCH(Infra[[#This Row],[Full path]],core[Full path],0)),
IF(Infra[[#This Row],[nor existence]]&lt;&gt;"", INDEX(nor[Excel type],MATCH(Infra[[#This Row],[nor existence]],nor[Full path],0)),"")))</f>
        <v>[enum]</v>
      </c>
      <c r="S686" s="7" t="str">
        <f>IF(AND(NOT(ISBLANK(Infra[[#This Row],[Attribute]])),LEFT(Infra[[#This Row],[Value]],1)="[",OR(Infra[[#This Row],[railml 2.4 existence]]=TRUE,Infra[[#This Row],[nor existence]]=TRUE)),IF(Infra[[#This Row],[Value]]=Infra[[#This Row],[type]],"OK","Wrong type"),"")</f>
        <v/>
      </c>
      <c r="T686" s="29" t="str">
        <f>IF(ISBLANK(Infra[[#This Row],[Attribute]]),"",
IF(Infra[[#This Row],[railml 2.4 existence]]=TRUE, INDEX(core[Restriction],MATCH(Infra[[#This Row],[Full path]],core[Full path],0)),
IF(Infra[[#This Row],[nor existence]]&lt;&gt;"", INDEX(nor[Restriction],MATCH(Infra[[#This Row],[nor existence]],nor[Full path],0)),"")))</f>
        <v>"left", "right", "center", "other:*"</v>
      </c>
      <c r="U6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7" spans="1:21" ht="30" x14ac:dyDescent="0.25">
      <c r="A68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infrastructure/tracks/track/ocsElements/signals/signal/@ocpStationRef</v>
      </c>
      <c r="B6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7" s="24" t="s">
        <v>595</v>
      </c>
      <c r="E687" s="17" t="s">
        <v>500</v>
      </c>
      <c r="F687" s="7" t="s">
        <v>626</v>
      </c>
      <c r="G687" s="9" t="s">
        <v>46</v>
      </c>
      <c r="H687" s="9" t="s">
        <v>29</v>
      </c>
      <c r="I687" s="35"/>
      <c r="J687" s="8" t="s">
        <v>627</v>
      </c>
      <c r="K687" s="7"/>
      <c r="L687" s="7"/>
      <c r="M687" s="7"/>
      <c r="N68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87" s="7" t="str">
        <f>IF(Infra[[#This Row],[railml 2.4 existence]]=TRUE, INDEX(core[Constraints],MATCH(Infra[[#This Row],[Full path]],core[Full path],0)),
IF(Infra[[#This Row],[nor existence]]&lt;&gt;"",INDEX(nor[Constraints],MATCH(Infra[[#This Row],[nor existence]],nor[Full path],0)),""))</f>
        <v>optional</v>
      </c>
      <c r="Q6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87" s="7" t="str">
        <f>IF(ISBLANK(Infra[[#This Row],[Attribute]]),"",
IF(Infra[[#This Row],[railml 2.4 existence]]=TRUE, INDEX(core[Excel type],MATCH(Infra[[#This Row],[Full path]],core[Full path],0)),
IF(Infra[[#This Row],[nor existence]]&lt;&gt;"", INDEX(nor[Excel type],MATCH(Infra[[#This Row],[nor existence]],nor[Full path],0)),"")))</f>
        <v>[reference]</v>
      </c>
      <c r="S687" s="7" t="str">
        <f>IF(AND(NOT(ISBLANK(Infra[[#This Row],[Attribute]])),LEFT(Infra[[#This Row],[Value]],1)="[",OR(Infra[[#This Row],[railml 2.4 existence]]=TRUE,Infra[[#This Row],[nor existence]]=TRUE)),IF(Infra[[#This Row],[Value]]=Infra[[#This Row],[type]],"OK","Wrong type"),"")</f>
        <v>OK</v>
      </c>
      <c r="T687" s="7" t="str">
        <f>IF(ISBLANK(Infra[[#This Row],[Attribute]]),"",
IF(Infra[[#This Row],[railml 2.4 existence]]=TRUE, INDEX(core[Restriction],MATCH(Infra[[#This Row],[Full path]],core[Full path],0)),
IF(Infra[[#This Row],[nor existence]]&lt;&gt;"", INDEX(nor[Restriction],MATCH(Infra[[#This Row],[nor existence]],nor[Full path],0)),"")))</f>
        <v/>
      </c>
      <c r="U6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8" spans="1:21" ht="45" x14ac:dyDescent="0.25">
      <c r="A68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infrastructure/tracks/track/ocsElements/signals/signal/@pos</v>
      </c>
      <c r="B6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8" s="23" t="s">
        <v>595</v>
      </c>
      <c r="E688" s="49" t="s">
        <v>500</v>
      </c>
      <c r="F688" s="7" t="s">
        <v>494</v>
      </c>
      <c r="G688" s="9" t="s">
        <v>233</v>
      </c>
      <c r="H688" s="9" t="s">
        <v>23</v>
      </c>
      <c r="I688" s="32"/>
      <c r="J688" s="8" t="s">
        <v>495</v>
      </c>
      <c r="K688" s="29" t="s">
        <v>496</v>
      </c>
      <c r="L688" s="29"/>
      <c r="M688" s="57"/>
      <c r="N6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88" s="7" t="str">
        <f>IF(Infra[[#This Row],[railml 2.4 existence]]=TRUE, INDEX(core[Constraints],MATCH(Infra[[#This Row],[Full path]],core[Full path],0)),
IF(Infra[[#This Row],[nor existence]]&lt;&gt;"",INDEX(nor[Constraints],MATCH(Infra[[#This Row],[nor existence]],nor[Full path],0)),""))</f>
        <v>mandatory</v>
      </c>
      <c r="Q6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88" s="9" t="str">
        <f>IF(ISBLANK(Infra[[#This Row],[Attribute]]),"",
IF(Infra[[#This Row],[railml 2.4 existence]]=TRUE, INDEX(core[Excel type],MATCH(Infra[[#This Row],[Full path]],core[Full path],0)),
IF(Infra[[#This Row],[nor existence]]&lt;&gt;"", INDEX(nor[Excel type],MATCH(Infra[[#This Row],[nor existence]],nor[Full path],0)),"")))</f>
        <v>[decimal]</v>
      </c>
      <c r="S688" s="7" t="str">
        <f>IF(AND(NOT(ISBLANK(Infra[[#This Row],[Attribute]])),LEFT(Infra[[#This Row],[Value]],1)="[",OR(Infra[[#This Row],[railml 2.4 existence]]=TRUE,Infra[[#This Row],[nor existence]]=TRUE)),IF(Infra[[#This Row],[Value]]=Infra[[#This Row],[type]],"OK","Wrong type"),"")</f>
        <v>OK</v>
      </c>
      <c r="T688" s="7" t="str">
        <f>IF(ISBLANK(Infra[[#This Row],[Attribute]]),"",
IF(Infra[[#This Row],[railml 2.4 existence]]=TRUE, INDEX(core[Restriction],MATCH(Infra[[#This Row],[Full path]],core[Full path],0)),
IF(Infra[[#This Row],[nor existence]]&lt;&gt;"", INDEX(nor[Restriction],MATCH(Infra[[#This Row],[nor existence]],nor[Full path],0)),"")))</f>
        <v>xs:fractionDigits=6</v>
      </c>
      <c r="U6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89" spans="1:21" x14ac:dyDescent="0.25">
      <c r="A68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89" s="23" t="s">
        <v>595</v>
      </c>
      <c r="E689" s="49" t="s">
        <v>500</v>
      </c>
      <c r="F689" s="7" t="s">
        <v>628</v>
      </c>
      <c r="G689" s="9" t="s">
        <v>25</v>
      </c>
      <c r="H689" s="9" t="s">
        <v>29</v>
      </c>
      <c r="I689" s="32"/>
      <c r="J689" s="8"/>
      <c r="K689" s="29"/>
      <c r="L689" s="29"/>
      <c r="M689" s="57"/>
      <c r="N68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89" s="7" t="str">
        <f>IF(Infra[[#This Row],[railml 2.4 existence]]=TRUE, INDEX(core[Constraints],MATCH(Infra[[#This Row],[Full path]],core[Full path],0)),
IF(Infra[[#This Row],[nor existence]]&lt;&gt;"",INDEX(nor[Constraints],MATCH(Infra[[#This Row],[nor existence]],nor[Full path],0)),""))</f>
        <v>optional</v>
      </c>
      <c r="Q6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689" s="9" t="str">
        <f>IF(ISBLANK(Infra[[#This Row],[Attribute]]),"",
IF(Infra[[#This Row],[railml 2.4 existence]]=TRUE, INDEX(core[Excel type],MATCH(Infra[[#This Row],[Full path]],core[Full path],0)),
IF(Infra[[#This Row],[nor existence]]&lt;&gt;"", INDEX(nor[Excel type],MATCH(Infra[[#This Row],[nor existence]],nor[Full path],0)),"")))</f>
        <v>[string]</v>
      </c>
      <c r="S689" s="7" t="str">
        <f>IF(AND(NOT(ISBLANK(Infra[[#This Row],[Attribute]])),LEFT(Infra[[#This Row],[Value]],1)="[",OR(Infra[[#This Row],[railml 2.4 existence]]=TRUE,Infra[[#This Row],[nor existence]]=TRUE)),IF(Infra[[#This Row],[Value]]=Infra[[#This Row],[type]],"OK","Wrong type"),"")</f>
        <v>OK</v>
      </c>
      <c r="T689" s="7" t="str">
        <f>IF(ISBLANK(Infra[[#This Row],[Attribute]]),"",
IF(Infra[[#This Row],[railml 2.4 existence]]=TRUE, INDEX(core[Restriction],MATCH(Infra[[#This Row],[Full path]],core[Full path],0)),
IF(Infra[[#This Row],[nor existence]]&lt;&gt;"", INDEX(nor[Restriction],MATCH(Infra[[#This Row],[nor existence]],nor[Full path],0)),"")))</f>
        <v/>
      </c>
      <c r="U6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690" spans="1:21" x14ac:dyDescent="0.25">
      <c r="A69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0" s="23" t="s">
        <v>595</v>
      </c>
      <c r="E690" s="49" t="s">
        <v>500</v>
      </c>
      <c r="F690" s="7" t="s">
        <v>628</v>
      </c>
      <c r="G690" s="9" t="s">
        <v>629</v>
      </c>
      <c r="H690" s="9"/>
      <c r="I690" s="32"/>
      <c r="J690" s="8" t="s">
        <v>630</v>
      </c>
      <c r="K690" s="29"/>
      <c r="L690" s="29"/>
      <c r="M690" s="57"/>
      <c r="N69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0" s="7" t="str">
        <f>IF(Infra[[#This Row],[railml 2.4 existence]]=TRUE, INDEX(core[Constraints],MATCH(Infra[[#This Row],[Full path]],core[Full path],0)),
IF(Infra[[#This Row],[nor existence]]&lt;&gt;"",INDEX(nor[Constraints],MATCH(Infra[[#This Row],[nor existence]],nor[Full path],0)),""))</f>
        <v>optional</v>
      </c>
      <c r="Q6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0" s="9" t="str">
        <f>IF(ISBLANK(Infra[[#This Row],[Attribute]]),"",
IF(Infra[[#This Row],[railml 2.4 existence]]=TRUE, INDEX(core[Excel type],MATCH(Infra[[#This Row],[Full path]],core[Full path],0)),
IF(Infra[[#This Row],[nor existence]]&lt;&gt;"", INDEX(nor[Excel type],MATCH(Infra[[#This Row],[nor existence]],nor[Full path],0)),"")))</f>
        <v>[string]</v>
      </c>
      <c r="S690" s="7" t="str">
        <f>IF(AND(NOT(ISBLANK(Infra[[#This Row],[Attribute]])),LEFT(Infra[[#This Row],[Value]],1)="[",OR(Infra[[#This Row],[railml 2.4 existence]]=TRUE,Infra[[#This Row],[nor existence]]=TRUE)),IF(Infra[[#This Row],[Value]]=Infra[[#This Row],[type]],"OK","Wrong type"),"")</f>
        <v/>
      </c>
      <c r="T690" s="7" t="str">
        <f>IF(ISBLANK(Infra[[#This Row],[Attribute]]),"",
IF(Infra[[#This Row],[railml 2.4 existence]]=TRUE, INDEX(core[Restriction],MATCH(Infra[[#This Row],[Full path]],core[Full path],0)),
IF(Infra[[#This Row],[nor existence]]&lt;&gt;"", INDEX(nor[Restriction],MATCH(Infra[[#This Row],[nor existence]],nor[Full path],0)),"")))</f>
        <v/>
      </c>
      <c r="U6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1" spans="1:21" x14ac:dyDescent="0.25">
      <c r="A69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1" s="23" t="s">
        <v>595</v>
      </c>
      <c r="E691" s="49" t="s">
        <v>500</v>
      </c>
      <c r="F691" s="7" t="s">
        <v>628</v>
      </c>
      <c r="G691" s="9" t="s">
        <v>631</v>
      </c>
      <c r="H691" s="9"/>
      <c r="I691" s="32"/>
      <c r="J691" s="8" t="s">
        <v>632</v>
      </c>
      <c r="K691" s="29"/>
      <c r="L691" s="29"/>
      <c r="M691" s="57"/>
      <c r="N69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1" s="7" t="str">
        <f>IF(Infra[[#This Row],[railml 2.4 existence]]=TRUE, INDEX(core[Constraints],MATCH(Infra[[#This Row],[Full path]],core[Full path],0)),
IF(Infra[[#This Row],[nor existence]]&lt;&gt;"",INDEX(nor[Constraints],MATCH(Infra[[#This Row],[nor existence]],nor[Full path],0)),""))</f>
        <v>optional</v>
      </c>
      <c r="Q6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1" s="9" t="str">
        <f>IF(ISBLANK(Infra[[#This Row],[Attribute]]),"",
IF(Infra[[#This Row],[railml 2.4 existence]]=TRUE, INDEX(core[Excel type],MATCH(Infra[[#This Row],[Full path]],core[Full path],0)),
IF(Infra[[#This Row],[nor existence]]&lt;&gt;"", INDEX(nor[Excel type],MATCH(Infra[[#This Row],[nor existence]],nor[Full path],0)),"")))</f>
        <v>[string]</v>
      </c>
      <c r="S691" s="7" t="str">
        <f>IF(AND(NOT(ISBLANK(Infra[[#This Row],[Attribute]])),LEFT(Infra[[#This Row],[Value]],1)="[",OR(Infra[[#This Row],[railml 2.4 existence]]=TRUE,Infra[[#This Row],[nor existence]]=TRUE)),IF(Infra[[#This Row],[Value]]=Infra[[#This Row],[type]],"OK","Wrong type"),"")</f>
        <v/>
      </c>
      <c r="T691" s="7" t="str">
        <f>IF(ISBLANK(Infra[[#This Row],[Attribute]]),"",
IF(Infra[[#This Row],[railml 2.4 existence]]=TRUE, INDEX(core[Restriction],MATCH(Infra[[#This Row],[Full path]],core[Full path],0)),
IF(Infra[[#This Row],[nor existence]]&lt;&gt;"", INDEX(nor[Restriction],MATCH(Infra[[#This Row],[nor existence]],nor[Full path],0)),"")))</f>
        <v/>
      </c>
      <c r="U6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2" spans="1:21" x14ac:dyDescent="0.25">
      <c r="A69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2" s="23" t="s">
        <v>595</v>
      </c>
      <c r="E692" s="49" t="s">
        <v>500</v>
      </c>
      <c r="F692" s="7" t="s">
        <v>628</v>
      </c>
      <c r="G692" s="9" t="s">
        <v>633</v>
      </c>
      <c r="H692" s="9"/>
      <c r="I692" s="32"/>
      <c r="J692" s="8" t="s">
        <v>634</v>
      </c>
      <c r="K692" s="29"/>
      <c r="L692" s="29"/>
      <c r="M692" s="57"/>
      <c r="N69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2" s="7" t="str">
        <f>IF(Infra[[#This Row],[railml 2.4 existence]]=TRUE, INDEX(core[Constraints],MATCH(Infra[[#This Row],[Full path]],core[Full path],0)),
IF(Infra[[#This Row],[nor existence]]&lt;&gt;"",INDEX(nor[Constraints],MATCH(Infra[[#This Row],[nor existence]],nor[Full path],0)),""))</f>
        <v>optional</v>
      </c>
      <c r="Q6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2" s="9" t="str">
        <f>IF(ISBLANK(Infra[[#This Row],[Attribute]]),"",
IF(Infra[[#This Row],[railml 2.4 existence]]=TRUE, INDEX(core[Excel type],MATCH(Infra[[#This Row],[Full path]],core[Full path],0)),
IF(Infra[[#This Row],[nor existence]]&lt;&gt;"", INDEX(nor[Excel type],MATCH(Infra[[#This Row],[nor existence]],nor[Full path],0)),"")))</f>
        <v>[string]</v>
      </c>
      <c r="S692" s="7" t="str">
        <f>IF(AND(NOT(ISBLANK(Infra[[#This Row],[Attribute]])),LEFT(Infra[[#This Row],[Value]],1)="[",OR(Infra[[#This Row],[railml 2.4 existence]]=TRUE,Infra[[#This Row],[nor existence]]=TRUE)),IF(Infra[[#This Row],[Value]]=Infra[[#This Row],[type]],"OK","Wrong type"),"")</f>
        <v/>
      </c>
      <c r="T692" s="7" t="str">
        <f>IF(ISBLANK(Infra[[#This Row],[Attribute]]),"",
IF(Infra[[#This Row],[railml 2.4 existence]]=TRUE, INDEX(core[Restriction],MATCH(Infra[[#This Row],[Full path]],core[Full path],0)),
IF(Infra[[#This Row],[nor existence]]&lt;&gt;"", INDEX(nor[Restriction],MATCH(Infra[[#This Row],[nor existence]],nor[Full path],0)),"")))</f>
        <v/>
      </c>
      <c r="U6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3" spans="1:21" x14ac:dyDescent="0.25">
      <c r="A69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3" s="23" t="s">
        <v>595</v>
      </c>
      <c r="E693" s="49" t="s">
        <v>500</v>
      </c>
      <c r="F693" s="7" t="s">
        <v>628</v>
      </c>
      <c r="G693" s="9" t="s">
        <v>635</v>
      </c>
      <c r="H693" s="9"/>
      <c r="I693" s="32"/>
      <c r="J693" s="8" t="s">
        <v>636</v>
      </c>
      <c r="K693" s="29"/>
      <c r="L693" s="29"/>
      <c r="M693" s="57"/>
      <c r="N69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3" s="7" t="str">
        <f>IF(Infra[[#This Row],[railml 2.4 existence]]=TRUE, INDEX(core[Constraints],MATCH(Infra[[#This Row],[Full path]],core[Full path],0)),
IF(Infra[[#This Row],[nor existence]]&lt;&gt;"",INDEX(nor[Constraints],MATCH(Infra[[#This Row],[nor existence]],nor[Full path],0)),""))</f>
        <v>optional</v>
      </c>
      <c r="Q6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3" s="9" t="str">
        <f>IF(ISBLANK(Infra[[#This Row],[Attribute]]),"",
IF(Infra[[#This Row],[railml 2.4 existence]]=TRUE, INDEX(core[Excel type],MATCH(Infra[[#This Row],[Full path]],core[Full path],0)),
IF(Infra[[#This Row],[nor existence]]&lt;&gt;"", INDEX(nor[Excel type],MATCH(Infra[[#This Row],[nor existence]],nor[Full path],0)),"")))</f>
        <v>[string]</v>
      </c>
      <c r="S693" s="7" t="str">
        <f>IF(AND(NOT(ISBLANK(Infra[[#This Row],[Attribute]])),LEFT(Infra[[#This Row],[Value]],1)="[",OR(Infra[[#This Row],[railml 2.4 existence]]=TRUE,Infra[[#This Row],[nor existence]]=TRUE)),IF(Infra[[#This Row],[Value]]=Infra[[#This Row],[type]],"OK","Wrong type"),"")</f>
        <v/>
      </c>
      <c r="T693" s="7" t="str">
        <f>IF(ISBLANK(Infra[[#This Row],[Attribute]]),"",
IF(Infra[[#This Row],[railml 2.4 existence]]=TRUE, INDEX(core[Restriction],MATCH(Infra[[#This Row],[Full path]],core[Full path],0)),
IF(Infra[[#This Row],[nor existence]]&lt;&gt;"", INDEX(nor[Restriction],MATCH(Infra[[#This Row],[nor existence]],nor[Full path],0)),"")))</f>
        <v/>
      </c>
      <c r="U6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4" spans="1:21" x14ac:dyDescent="0.25">
      <c r="A69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4" s="23" t="s">
        <v>595</v>
      </c>
      <c r="E694" s="49" t="s">
        <v>500</v>
      </c>
      <c r="F694" s="7" t="s">
        <v>628</v>
      </c>
      <c r="G694" s="9" t="s">
        <v>637</v>
      </c>
      <c r="H694" s="9"/>
      <c r="I694" s="32"/>
      <c r="J694" s="8" t="s">
        <v>638</v>
      </c>
      <c r="K694" s="29"/>
      <c r="L694" s="29"/>
      <c r="M694" s="57"/>
      <c r="N69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4" s="7" t="str">
        <f>IF(Infra[[#This Row],[railml 2.4 existence]]=TRUE, INDEX(core[Constraints],MATCH(Infra[[#This Row],[Full path]],core[Full path],0)),
IF(Infra[[#This Row],[nor existence]]&lt;&gt;"",INDEX(nor[Constraints],MATCH(Infra[[#This Row],[nor existence]],nor[Full path],0)),""))</f>
        <v>optional</v>
      </c>
      <c r="Q6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4" s="9" t="str">
        <f>IF(ISBLANK(Infra[[#This Row],[Attribute]]),"",
IF(Infra[[#This Row],[railml 2.4 existence]]=TRUE, INDEX(core[Excel type],MATCH(Infra[[#This Row],[Full path]],core[Full path],0)),
IF(Infra[[#This Row],[nor existence]]&lt;&gt;"", INDEX(nor[Excel type],MATCH(Infra[[#This Row],[nor existence]],nor[Full path],0)),"")))</f>
        <v>[string]</v>
      </c>
      <c r="S694" s="7" t="str">
        <f>IF(AND(NOT(ISBLANK(Infra[[#This Row],[Attribute]])),LEFT(Infra[[#This Row],[Value]],1)="[",OR(Infra[[#This Row],[railml 2.4 existence]]=TRUE,Infra[[#This Row],[nor existence]]=TRUE)),IF(Infra[[#This Row],[Value]]=Infra[[#This Row],[type]],"OK","Wrong type"),"")</f>
        <v/>
      </c>
      <c r="T694" s="7" t="str">
        <f>IF(ISBLANK(Infra[[#This Row],[Attribute]]),"",
IF(Infra[[#This Row],[railml 2.4 existence]]=TRUE, INDEX(core[Restriction],MATCH(Infra[[#This Row],[Full path]],core[Full path],0)),
IF(Infra[[#This Row],[nor existence]]&lt;&gt;"", INDEX(nor[Restriction],MATCH(Infra[[#This Row],[nor existence]],nor[Full path],0)),"")))</f>
        <v/>
      </c>
      <c r="U6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5" spans="1:21" x14ac:dyDescent="0.25">
      <c r="A69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5" s="23" t="s">
        <v>595</v>
      </c>
      <c r="E695" s="49" t="s">
        <v>500</v>
      </c>
      <c r="F695" s="7" t="s">
        <v>628</v>
      </c>
      <c r="G695" s="9" t="s">
        <v>639</v>
      </c>
      <c r="H695" s="9"/>
      <c r="I695" s="32"/>
      <c r="J695" s="8" t="s">
        <v>640</v>
      </c>
      <c r="K695" s="29"/>
      <c r="L695" s="29"/>
      <c r="M695" s="57"/>
      <c r="N69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5" s="7" t="str">
        <f>IF(Infra[[#This Row],[railml 2.4 existence]]=TRUE, INDEX(core[Constraints],MATCH(Infra[[#This Row],[Full path]],core[Full path],0)),
IF(Infra[[#This Row],[nor existence]]&lt;&gt;"",INDEX(nor[Constraints],MATCH(Infra[[#This Row],[nor existence]],nor[Full path],0)),""))</f>
        <v>optional</v>
      </c>
      <c r="Q6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5" s="9" t="str">
        <f>IF(ISBLANK(Infra[[#This Row],[Attribute]]),"",
IF(Infra[[#This Row],[railml 2.4 existence]]=TRUE, INDEX(core[Excel type],MATCH(Infra[[#This Row],[Full path]],core[Full path],0)),
IF(Infra[[#This Row],[nor existence]]&lt;&gt;"", INDEX(nor[Excel type],MATCH(Infra[[#This Row],[nor existence]],nor[Full path],0)),"")))</f>
        <v>[string]</v>
      </c>
      <c r="S695" s="7" t="str">
        <f>IF(AND(NOT(ISBLANK(Infra[[#This Row],[Attribute]])),LEFT(Infra[[#This Row],[Value]],1)="[",OR(Infra[[#This Row],[railml 2.4 existence]]=TRUE,Infra[[#This Row],[nor existence]]=TRUE)),IF(Infra[[#This Row],[Value]]=Infra[[#This Row],[type]],"OK","Wrong type"),"")</f>
        <v/>
      </c>
      <c r="T695" s="7" t="str">
        <f>IF(ISBLANK(Infra[[#This Row],[Attribute]]),"",
IF(Infra[[#This Row],[railml 2.4 existence]]=TRUE, INDEX(core[Restriction],MATCH(Infra[[#This Row],[Full path]],core[Full path],0)),
IF(Infra[[#This Row],[nor existence]]&lt;&gt;"", INDEX(nor[Restriction],MATCH(Infra[[#This Row],[nor existence]],nor[Full path],0)),"")))</f>
        <v/>
      </c>
      <c r="U6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6" spans="1:21" x14ac:dyDescent="0.25">
      <c r="A69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6" s="23" t="s">
        <v>595</v>
      </c>
      <c r="E696" s="49" t="s">
        <v>500</v>
      </c>
      <c r="F696" s="7" t="s">
        <v>628</v>
      </c>
      <c r="G696" s="9" t="s">
        <v>641</v>
      </c>
      <c r="H696" s="9"/>
      <c r="I696" s="32"/>
      <c r="J696" s="8" t="s">
        <v>642</v>
      </c>
      <c r="K696" s="29"/>
      <c r="L696" s="29"/>
      <c r="M696" s="57"/>
      <c r="N69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6" s="7" t="str">
        <f>IF(Infra[[#This Row],[railml 2.4 existence]]=TRUE, INDEX(core[Constraints],MATCH(Infra[[#This Row],[Full path]],core[Full path],0)),
IF(Infra[[#This Row],[nor existence]]&lt;&gt;"",INDEX(nor[Constraints],MATCH(Infra[[#This Row],[nor existence]],nor[Full path],0)),""))</f>
        <v>optional</v>
      </c>
      <c r="Q6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6" s="9" t="str">
        <f>IF(ISBLANK(Infra[[#This Row],[Attribute]]),"",
IF(Infra[[#This Row],[railml 2.4 existence]]=TRUE, INDEX(core[Excel type],MATCH(Infra[[#This Row],[Full path]],core[Full path],0)),
IF(Infra[[#This Row],[nor existence]]&lt;&gt;"", INDEX(nor[Excel type],MATCH(Infra[[#This Row],[nor existence]],nor[Full path],0)),"")))</f>
        <v>[string]</v>
      </c>
      <c r="S696" s="7" t="str">
        <f>IF(AND(NOT(ISBLANK(Infra[[#This Row],[Attribute]])),LEFT(Infra[[#This Row],[Value]],1)="[",OR(Infra[[#This Row],[railml 2.4 existence]]=TRUE,Infra[[#This Row],[nor existence]]=TRUE)),IF(Infra[[#This Row],[Value]]=Infra[[#This Row],[type]],"OK","Wrong type"),"")</f>
        <v/>
      </c>
      <c r="T696" s="7" t="str">
        <f>IF(ISBLANK(Infra[[#This Row],[Attribute]]),"",
IF(Infra[[#This Row],[railml 2.4 existence]]=TRUE, INDEX(core[Restriction],MATCH(Infra[[#This Row],[Full path]],core[Full path],0)),
IF(Infra[[#This Row],[nor existence]]&lt;&gt;"", INDEX(nor[Restriction],MATCH(Infra[[#This Row],[nor existence]],nor[Full path],0)),"")))</f>
        <v/>
      </c>
      <c r="U6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7" spans="1:21" x14ac:dyDescent="0.25">
      <c r="A69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7" s="23" t="s">
        <v>595</v>
      </c>
      <c r="E697" s="49" t="s">
        <v>500</v>
      </c>
      <c r="F697" s="7" t="s">
        <v>628</v>
      </c>
      <c r="G697" s="9" t="s">
        <v>643</v>
      </c>
      <c r="H697" s="9"/>
      <c r="I697" s="32"/>
      <c r="J697" s="8" t="s">
        <v>644</v>
      </c>
      <c r="K697" s="29"/>
      <c r="L697" s="29"/>
      <c r="M697" s="57"/>
      <c r="N69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7" s="7" t="str">
        <f>IF(Infra[[#This Row],[railml 2.4 existence]]=TRUE, INDEX(core[Constraints],MATCH(Infra[[#This Row],[Full path]],core[Full path],0)),
IF(Infra[[#This Row],[nor existence]]&lt;&gt;"",INDEX(nor[Constraints],MATCH(Infra[[#This Row],[nor existence]],nor[Full path],0)),""))</f>
        <v>optional</v>
      </c>
      <c r="Q6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7" s="9" t="str">
        <f>IF(ISBLANK(Infra[[#This Row],[Attribute]]),"",
IF(Infra[[#This Row],[railml 2.4 existence]]=TRUE, INDEX(core[Excel type],MATCH(Infra[[#This Row],[Full path]],core[Full path],0)),
IF(Infra[[#This Row],[nor existence]]&lt;&gt;"", INDEX(nor[Excel type],MATCH(Infra[[#This Row],[nor existence]],nor[Full path],0)),"")))</f>
        <v>[string]</v>
      </c>
      <c r="S697" s="7" t="str">
        <f>IF(AND(NOT(ISBLANK(Infra[[#This Row],[Attribute]])),LEFT(Infra[[#This Row],[Value]],1)="[",OR(Infra[[#This Row],[railml 2.4 existence]]=TRUE,Infra[[#This Row],[nor existence]]=TRUE)),IF(Infra[[#This Row],[Value]]=Infra[[#This Row],[type]],"OK","Wrong type"),"")</f>
        <v/>
      </c>
      <c r="T697" s="7" t="str">
        <f>IF(ISBLANK(Infra[[#This Row],[Attribute]]),"",
IF(Infra[[#This Row],[railml 2.4 existence]]=TRUE, INDEX(core[Restriction],MATCH(Infra[[#This Row],[Full path]],core[Full path],0)),
IF(Infra[[#This Row],[nor existence]]&lt;&gt;"", INDEX(nor[Restriction],MATCH(Infra[[#This Row],[nor existence]],nor[Full path],0)),"")))</f>
        <v/>
      </c>
      <c r="U6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8" spans="1:21" x14ac:dyDescent="0.25">
      <c r="A69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8" s="23" t="s">
        <v>595</v>
      </c>
      <c r="E698" s="49" t="s">
        <v>500</v>
      </c>
      <c r="F698" s="7" t="s">
        <v>628</v>
      </c>
      <c r="G698" s="9" t="s">
        <v>645</v>
      </c>
      <c r="H698" s="9"/>
      <c r="I698" s="32"/>
      <c r="J698" s="8" t="s">
        <v>646</v>
      </c>
      <c r="K698" s="29"/>
      <c r="L698" s="29"/>
      <c r="M698" s="57"/>
      <c r="N69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8" s="7" t="str">
        <f>IF(Infra[[#This Row],[railml 2.4 existence]]=TRUE, INDEX(core[Constraints],MATCH(Infra[[#This Row],[Full path]],core[Full path],0)),
IF(Infra[[#This Row],[nor existence]]&lt;&gt;"",INDEX(nor[Constraints],MATCH(Infra[[#This Row],[nor existence]],nor[Full path],0)),""))</f>
        <v>optional</v>
      </c>
      <c r="Q6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8" s="9" t="str">
        <f>IF(ISBLANK(Infra[[#This Row],[Attribute]]),"",
IF(Infra[[#This Row],[railml 2.4 existence]]=TRUE, INDEX(core[Excel type],MATCH(Infra[[#This Row],[Full path]],core[Full path],0)),
IF(Infra[[#This Row],[nor existence]]&lt;&gt;"", INDEX(nor[Excel type],MATCH(Infra[[#This Row],[nor existence]],nor[Full path],0)),"")))</f>
        <v>[string]</v>
      </c>
      <c r="S698" s="7" t="str">
        <f>IF(AND(NOT(ISBLANK(Infra[[#This Row],[Attribute]])),LEFT(Infra[[#This Row],[Value]],1)="[",OR(Infra[[#This Row],[railml 2.4 existence]]=TRUE,Infra[[#This Row],[nor existence]]=TRUE)),IF(Infra[[#This Row],[Value]]=Infra[[#This Row],[type]],"OK","Wrong type"),"")</f>
        <v/>
      </c>
      <c r="T698" s="7" t="str">
        <f>IF(ISBLANK(Infra[[#This Row],[Attribute]]),"",
IF(Infra[[#This Row],[railml 2.4 existence]]=TRUE, INDEX(core[Restriction],MATCH(Infra[[#This Row],[Full path]],core[Full path],0)),
IF(Infra[[#This Row],[nor existence]]&lt;&gt;"", INDEX(nor[Restriction],MATCH(Infra[[#This Row],[nor existence]],nor[Full path],0)),"")))</f>
        <v/>
      </c>
      <c r="U6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699" spans="1:21" x14ac:dyDescent="0.25">
      <c r="A69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6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6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699" s="23" t="s">
        <v>595</v>
      </c>
      <c r="E699" s="49" t="s">
        <v>500</v>
      </c>
      <c r="F699" s="7" t="s">
        <v>628</v>
      </c>
      <c r="G699" s="9" t="s">
        <v>647</v>
      </c>
      <c r="H699" s="9"/>
      <c r="I699" s="32"/>
      <c r="J699" s="8" t="s">
        <v>648</v>
      </c>
      <c r="K699" s="29"/>
      <c r="L699" s="29"/>
      <c r="M699" s="57"/>
      <c r="N6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6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699" s="7" t="str">
        <f>IF(Infra[[#This Row],[railml 2.4 existence]]=TRUE, INDEX(core[Constraints],MATCH(Infra[[#This Row],[Full path]],core[Full path],0)),
IF(Infra[[#This Row],[nor existence]]&lt;&gt;"",INDEX(nor[Constraints],MATCH(Infra[[#This Row],[nor existence]],nor[Full path],0)),""))</f>
        <v>optional</v>
      </c>
      <c r="Q6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699" s="9" t="str">
        <f>IF(ISBLANK(Infra[[#This Row],[Attribute]]),"",
IF(Infra[[#This Row],[railml 2.4 existence]]=TRUE, INDEX(core[Excel type],MATCH(Infra[[#This Row],[Full path]],core[Full path],0)),
IF(Infra[[#This Row],[nor existence]]&lt;&gt;"", INDEX(nor[Excel type],MATCH(Infra[[#This Row],[nor existence]],nor[Full path],0)),"")))</f>
        <v>[string]</v>
      </c>
      <c r="S699" s="7" t="str">
        <f>IF(AND(NOT(ISBLANK(Infra[[#This Row],[Attribute]])),LEFT(Infra[[#This Row],[Value]],1)="[",OR(Infra[[#This Row],[railml 2.4 existence]]=TRUE,Infra[[#This Row],[nor existence]]=TRUE)),IF(Infra[[#This Row],[Value]]=Infra[[#This Row],[type]],"OK","Wrong type"),"")</f>
        <v/>
      </c>
      <c r="T699" s="7" t="str">
        <f>IF(ISBLANK(Infra[[#This Row],[Attribute]]),"",
IF(Infra[[#This Row],[railml 2.4 existence]]=TRUE, INDEX(core[Restriction],MATCH(Infra[[#This Row],[Full path]],core[Full path],0)),
IF(Infra[[#This Row],[nor existence]]&lt;&gt;"", INDEX(nor[Restriction],MATCH(Infra[[#This Row],[nor existence]],nor[Full path],0)),"")))</f>
        <v/>
      </c>
      <c r="U6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0" spans="1:21" x14ac:dyDescent="0.25">
      <c r="A70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0" s="23" t="s">
        <v>595</v>
      </c>
      <c r="E700" s="49" t="s">
        <v>500</v>
      </c>
      <c r="F700" s="7" t="s">
        <v>628</v>
      </c>
      <c r="G700" s="9" t="s">
        <v>649</v>
      </c>
      <c r="H700" s="9"/>
      <c r="I700" s="32"/>
      <c r="J700" s="8" t="s">
        <v>650</v>
      </c>
      <c r="K700" s="29"/>
      <c r="L700" s="29"/>
      <c r="M700" s="57"/>
      <c r="N7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0" s="7" t="str">
        <f>IF(Infra[[#This Row],[railml 2.4 existence]]=TRUE, INDEX(core[Constraints],MATCH(Infra[[#This Row],[Full path]],core[Full path],0)),
IF(Infra[[#This Row],[nor existence]]&lt;&gt;"",INDEX(nor[Constraints],MATCH(Infra[[#This Row],[nor existence]],nor[Full path],0)),""))</f>
        <v>optional</v>
      </c>
      <c r="Q7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0" s="9" t="str">
        <f>IF(ISBLANK(Infra[[#This Row],[Attribute]]),"",
IF(Infra[[#This Row],[railml 2.4 existence]]=TRUE, INDEX(core[Excel type],MATCH(Infra[[#This Row],[Full path]],core[Full path],0)),
IF(Infra[[#This Row],[nor existence]]&lt;&gt;"", INDEX(nor[Excel type],MATCH(Infra[[#This Row],[nor existence]],nor[Full path],0)),"")))</f>
        <v>[string]</v>
      </c>
      <c r="S700" s="7" t="str">
        <f>IF(AND(NOT(ISBLANK(Infra[[#This Row],[Attribute]])),LEFT(Infra[[#This Row],[Value]],1)="[",OR(Infra[[#This Row],[railml 2.4 existence]]=TRUE,Infra[[#This Row],[nor existence]]=TRUE)),IF(Infra[[#This Row],[Value]]=Infra[[#This Row],[type]],"OK","Wrong type"),"")</f>
        <v/>
      </c>
      <c r="T700" s="7" t="str">
        <f>IF(ISBLANK(Infra[[#This Row],[Attribute]]),"",
IF(Infra[[#This Row],[railml 2.4 existence]]=TRUE, INDEX(core[Restriction],MATCH(Infra[[#This Row],[Full path]],core[Full path],0)),
IF(Infra[[#This Row],[nor existence]]&lt;&gt;"", INDEX(nor[Restriction],MATCH(Infra[[#This Row],[nor existence]],nor[Full path],0)),"")))</f>
        <v/>
      </c>
      <c r="U7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1" spans="1:21" x14ac:dyDescent="0.25">
      <c r="A70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1" s="23" t="s">
        <v>595</v>
      </c>
      <c r="E701" s="49" t="s">
        <v>500</v>
      </c>
      <c r="F701" s="7" t="s">
        <v>628</v>
      </c>
      <c r="G701" s="9" t="s">
        <v>651</v>
      </c>
      <c r="H701" s="9"/>
      <c r="I701" s="32"/>
      <c r="J701" s="8" t="s">
        <v>652</v>
      </c>
      <c r="K701" s="29"/>
      <c r="L701" s="29"/>
      <c r="M701" s="57"/>
      <c r="N7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1" s="7" t="str">
        <f>IF(Infra[[#This Row],[railml 2.4 existence]]=TRUE, INDEX(core[Constraints],MATCH(Infra[[#This Row],[Full path]],core[Full path],0)),
IF(Infra[[#This Row],[nor existence]]&lt;&gt;"",INDEX(nor[Constraints],MATCH(Infra[[#This Row],[nor existence]],nor[Full path],0)),""))</f>
        <v>optional</v>
      </c>
      <c r="Q7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1" s="9" t="str">
        <f>IF(ISBLANK(Infra[[#This Row],[Attribute]]),"",
IF(Infra[[#This Row],[railml 2.4 existence]]=TRUE, INDEX(core[Excel type],MATCH(Infra[[#This Row],[Full path]],core[Full path],0)),
IF(Infra[[#This Row],[nor existence]]&lt;&gt;"", INDEX(nor[Excel type],MATCH(Infra[[#This Row],[nor existence]],nor[Full path],0)),"")))</f>
        <v>[string]</v>
      </c>
      <c r="S701" s="7" t="str">
        <f>IF(AND(NOT(ISBLANK(Infra[[#This Row],[Attribute]])),LEFT(Infra[[#This Row],[Value]],1)="[",OR(Infra[[#This Row],[railml 2.4 existence]]=TRUE,Infra[[#This Row],[nor existence]]=TRUE)),IF(Infra[[#This Row],[Value]]=Infra[[#This Row],[type]],"OK","Wrong type"),"")</f>
        <v/>
      </c>
      <c r="T701" s="7" t="str">
        <f>IF(ISBLANK(Infra[[#This Row],[Attribute]]),"",
IF(Infra[[#This Row],[railml 2.4 existence]]=TRUE, INDEX(core[Restriction],MATCH(Infra[[#This Row],[Full path]],core[Full path],0)),
IF(Infra[[#This Row],[nor existence]]&lt;&gt;"", INDEX(nor[Restriction],MATCH(Infra[[#This Row],[nor existence]],nor[Full path],0)),"")))</f>
        <v/>
      </c>
      <c r="U7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2" spans="1:21" x14ac:dyDescent="0.25">
      <c r="A70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2" s="23" t="s">
        <v>595</v>
      </c>
      <c r="E702" s="49" t="s">
        <v>500</v>
      </c>
      <c r="F702" s="7" t="s">
        <v>628</v>
      </c>
      <c r="G702" s="9" t="s">
        <v>653</v>
      </c>
      <c r="H702" s="9"/>
      <c r="I702" s="32"/>
      <c r="J702" s="8" t="s">
        <v>654</v>
      </c>
      <c r="K702" s="29"/>
      <c r="L702" s="29"/>
      <c r="M702" s="57"/>
      <c r="N7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2" s="7" t="str">
        <f>IF(Infra[[#This Row],[railml 2.4 existence]]=TRUE, INDEX(core[Constraints],MATCH(Infra[[#This Row],[Full path]],core[Full path],0)),
IF(Infra[[#This Row],[nor existence]]&lt;&gt;"",INDEX(nor[Constraints],MATCH(Infra[[#This Row],[nor existence]],nor[Full path],0)),""))</f>
        <v>optional</v>
      </c>
      <c r="Q7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2" s="9" t="str">
        <f>IF(ISBLANK(Infra[[#This Row],[Attribute]]),"",
IF(Infra[[#This Row],[railml 2.4 existence]]=TRUE, INDEX(core[Excel type],MATCH(Infra[[#This Row],[Full path]],core[Full path],0)),
IF(Infra[[#This Row],[nor existence]]&lt;&gt;"", INDEX(nor[Excel type],MATCH(Infra[[#This Row],[nor existence]],nor[Full path],0)),"")))</f>
        <v>[string]</v>
      </c>
      <c r="S702" s="7" t="str">
        <f>IF(AND(NOT(ISBLANK(Infra[[#This Row],[Attribute]])),LEFT(Infra[[#This Row],[Value]],1)="[",OR(Infra[[#This Row],[railml 2.4 existence]]=TRUE,Infra[[#This Row],[nor existence]]=TRUE)),IF(Infra[[#This Row],[Value]]=Infra[[#This Row],[type]],"OK","Wrong type"),"")</f>
        <v/>
      </c>
      <c r="T702" s="7" t="str">
        <f>IF(ISBLANK(Infra[[#This Row],[Attribute]]),"",
IF(Infra[[#This Row],[railml 2.4 existence]]=TRUE, INDEX(core[Restriction],MATCH(Infra[[#This Row],[Full path]],core[Full path],0)),
IF(Infra[[#This Row],[nor existence]]&lt;&gt;"", INDEX(nor[Restriction],MATCH(Infra[[#This Row],[nor existence]],nor[Full path],0)),"")))</f>
        <v/>
      </c>
      <c r="U7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3" spans="1:21" x14ac:dyDescent="0.25">
      <c r="A70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3" s="23" t="s">
        <v>595</v>
      </c>
      <c r="E703" s="49" t="s">
        <v>500</v>
      </c>
      <c r="F703" s="7" t="s">
        <v>628</v>
      </c>
      <c r="G703" s="9" t="s">
        <v>655</v>
      </c>
      <c r="H703" s="9"/>
      <c r="I703" s="32"/>
      <c r="J703" s="8" t="s">
        <v>656</v>
      </c>
      <c r="K703" s="29"/>
      <c r="L703" s="29"/>
      <c r="M703" s="57"/>
      <c r="N7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3" s="7" t="str">
        <f>IF(Infra[[#This Row],[railml 2.4 existence]]=TRUE, INDEX(core[Constraints],MATCH(Infra[[#This Row],[Full path]],core[Full path],0)),
IF(Infra[[#This Row],[nor existence]]&lt;&gt;"",INDEX(nor[Constraints],MATCH(Infra[[#This Row],[nor existence]],nor[Full path],0)),""))</f>
        <v>optional</v>
      </c>
      <c r="Q7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3" s="9" t="str">
        <f>IF(ISBLANK(Infra[[#This Row],[Attribute]]),"",
IF(Infra[[#This Row],[railml 2.4 existence]]=TRUE, INDEX(core[Excel type],MATCH(Infra[[#This Row],[Full path]],core[Full path],0)),
IF(Infra[[#This Row],[nor existence]]&lt;&gt;"", INDEX(nor[Excel type],MATCH(Infra[[#This Row],[nor existence]],nor[Full path],0)),"")))</f>
        <v>[string]</v>
      </c>
      <c r="S703" s="7" t="str">
        <f>IF(AND(NOT(ISBLANK(Infra[[#This Row],[Attribute]])),LEFT(Infra[[#This Row],[Value]],1)="[",OR(Infra[[#This Row],[railml 2.4 existence]]=TRUE,Infra[[#This Row],[nor existence]]=TRUE)),IF(Infra[[#This Row],[Value]]=Infra[[#This Row],[type]],"OK","Wrong type"),"")</f>
        <v/>
      </c>
      <c r="T703" s="7" t="str">
        <f>IF(ISBLANK(Infra[[#This Row],[Attribute]]),"",
IF(Infra[[#This Row],[railml 2.4 existence]]=TRUE, INDEX(core[Restriction],MATCH(Infra[[#This Row],[Full path]],core[Full path],0)),
IF(Infra[[#This Row],[nor existence]]&lt;&gt;"", INDEX(nor[Restriction],MATCH(Infra[[#This Row],[nor existence]],nor[Full path],0)),"")))</f>
        <v/>
      </c>
      <c r="U7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4" spans="1:21" x14ac:dyDescent="0.25">
      <c r="A70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4" s="23" t="s">
        <v>595</v>
      </c>
      <c r="E704" s="49" t="s">
        <v>500</v>
      </c>
      <c r="F704" s="7" t="s">
        <v>628</v>
      </c>
      <c r="G704" s="9" t="s">
        <v>657</v>
      </c>
      <c r="H704" s="9"/>
      <c r="I704" s="32"/>
      <c r="J704" s="8" t="s">
        <v>658</v>
      </c>
      <c r="K704" s="29"/>
      <c r="L704" s="29"/>
      <c r="M704" s="57"/>
      <c r="N70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4" s="7" t="str">
        <f>IF(Infra[[#This Row],[railml 2.4 existence]]=TRUE, INDEX(core[Constraints],MATCH(Infra[[#This Row],[Full path]],core[Full path],0)),
IF(Infra[[#This Row],[nor existence]]&lt;&gt;"",INDEX(nor[Constraints],MATCH(Infra[[#This Row],[nor existence]],nor[Full path],0)),""))</f>
        <v>optional</v>
      </c>
      <c r="Q7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4" s="9" t="str">
        <f>IF(ISBLANK(Infra[[#This Row],[Attribute]]),"",
IF(Infra[[#This Row],[railml 2.4 existence]]=TRUE, INDEX(core[Excel type],MATCH(Infra[[#This Row],[Full path]],core[Full path],0)),
IF(Infra[[#This Row],[nor existence]]&lt;&gt;"", INDEX(nor[Excel type],MATCH(Infra[[#This Row],[nor existence]],nor[Full path],0)),"")))</f>
        <v>[string]</v>
      </c>
      <c r="S704" s="7" t="str">
        <f>IF(AND(NOT(ISBLANK(Infra[[#This Row],[Attribute]])),LEFT(Infra[[#This Row],[Value]],1)="[",OR(Infra[[#This Row],[railml 2.4 existence]]=TRUE,Infra[[#This Row],[nor existence]]=TRUE)),IF(Infra[[#This Row],[Value]]=Infra[[#This Row],[type]],"OK","Wrong type"),"")</f>
        <v/>
      </c>
      <c r="T704" s="7" t="str">
        <f>IF(ISBLANK(Infra[[#This Row],[Attribute]]),"",
IF(Infra[[#This Row],[railml 2.4 existence]]=TRUE, INDEX(core[Restriction],MATCH(Infra[[#This Row],[Full path]],core[Full path],0)),
IF(Infra[[#This Row],[nor existence]]&lt;&gt;"", INDEX(nor[Restriction],MATCH(Infra[[#This Row],[nor existence]],nor[Full path],0)),"")))</f>
        <v/>
      </c>
      <c r="U7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5" spans="1:21" x14ac:dyDescent="0.25">
      <c r="A70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5" s="23" t="s">
        <v>595</v>
      </c>
      <c r="E705" s="49" t="s">
        <v>500</v>
      </c>
      <c r="F705" s="7" t="s">
        <v>628</v>
      </c>
      <c r="G705" s="9" t="s">
        <v>659</v>
      </c>
      <c r="H705" s="9"/>
      <c r="I705" s="32"/>
      <c r="J705" s="8" t="s">
        <v>660</v>
      </c>
      <c r="K705" s="29"/>
      <c r="L705" s="29"/>
      <c r="M705" s="57"/>
      <c r="N70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5" s="7" t="str">
        <f>IF(Infra[[#This Row],[railml 2.4 existence]]=TRUE, INDEX(core[Constraints],MATCH(Infra[[#This Row],[Full path]],core[Full path],0)),
IF(Infra[[#This Row],[nor existence]]&lt;&gt;"",INDEX(nor[Constraints],MATCH(Infra[[#This Row],[nor existence]],nor[Full path],0)),""))</f>
        <v>optional</v>
      </c>
      <c r="Q7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5" s="9" t="str">
        <f>IF(ISBLANK(Infra[[#This Row],[Attribute]]),"",
IF(Infra[[#This Row],[railml 2.4 existence]]=TRUE, INDEX(core[Excel type],MATCH(Infra[[#This Row],[Full path]],core[Full path],0)),
IF(Infra[[#This Row],[nor existence]]&lt;&gt;"", INDEX(nor[Excel type],MATCH(Infra[[#This Row],[nor existence]],nor[Full path],0)),"")))</f>
        <v>[string]</v>
      </c>
      <c r="S705" s="7" t="str">
        <f>IF(AND(NOT(ISBLANK(Infra[[#This Row],[Attribute]])),LEFT(Infra[[#This Row],[Value]],1)="[",OR(Infra[[#This Row],[railml 2.4 existence]]=TRUE,Infra[[#This Row],[nor existence]]=TRUE)),IF(Infra[[#This Row],[Value]]=Infra[[#This Row],[type]],"OK","Wrong type"),"")</f>
        <v/>
      </c>
      <c r="T705" s="7" t="str">
        <f>IF(ISBLANK(Infra[[#This Row],[Attribute]]),"",
IF(Infra[[#This Row],[railml 2.4 existence]]=TRUE, INDEX(core[Restriction],MATCH(Infra[[#This Row],[Full path]],core[Full path],0)),
IF(Infra[[#This Row],[nor existence]]&lt;&gt;"", INDEX(nor[Restriction],MATCH(Infra[[#This Row],[nor existence]],nor[Full path],0)),"")))</f>
        <v/>
      </c>
      <c r="U7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6" spans="1:21" x14ac:dyDescent="0.25">
      <c r="A70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6" s="23" t="s">
        <v>595</v>
      </c>
      <c r="E706" s="49" t="s">
        <v>500</v>
      </c>
      <c r="F706" s="7" t="s">
        <v>628</v>
      </c>
      <c r="G706" s="9" t="s">
        <v>661</v>
      </c>
      <c r="H706" s="9"/>
      <c r="I706" s="32"/>
      <c r="J706" s="8" t="s">
        <v>662</v>
      </c>
      <c r="K706" s="29"/>
      <c r="L706" s="29"/>
      <c r="M706" s="57"/>
      <c r="N70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6" s="7" t="str">
        <f>IF(Infra[[#This Row],[railml 2.4 existence]]=TRUE, INDEX(core[Constraints],MATCH(Infra[[#This Row],[Full path]],core[Full path],0)),
IF(Infra[[#This Row],[nor existence]]&lt;&gt;"",INDEX(nor[Constraints],MATCH(Infra[[#This Row],[nor existence]],nor[Full path],0)),""))</f>
        <v>optional</v>
      </c>
      <c r="Q7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6" s="9" t="str">
        <f>IF(ISBLANK(Infra[[#This Row],[Attribute]]),"",
IF(Infra[[#This Row],[railml 2.4 existence]]=TRUE, INDEX(core[Excel type],MATCH(Infra[[#This Row],[Full path]],core[Full path],0)),
IF(Infra[[#This Row],[nor existence]]&lt;&gt;"", INDEX(nor[Excel type],MATCH(Infra[[#This Row],[nor existence]],nor[Full path],0)),"")))</f>
        <v>[string]</v>
      </c>
      <c r="S706" s="7" t="str">
        <f>IF(AND(NOT(ISBLANK(Infra[[#This Row],[Attribute]])),LEFT(Infra[[#This Row],[Value]],1)="[",OR(Infra[[#This Row],[railml 2.4 existence]]=TRUE,Infra[[#This Row],[nor existence]]=TRUE)),IF(Infra[[#This Row],[Value]]=Infra[[#This Row],[type]],"OK","Wrong type"),"")</f>
        <v/>
      </c>
      <c r="T706" s="7" t="str">
        <f>IF(ISBLANK(Infra[[#This Row],[Attribute]]),"",
IF(Infra[[#This Row],[railml 2.4 existence]]=TRUE, INDEX(core[Restriction],MATCH(Infra[[#This Row],[Full path]],core[Full path],0)),
IF(Infra[[#This Row],[nor existence]]&lt;&gt;"", INDEX(nor[Restriction],MATCH(Infra[[#This Row],[nor existence]],nor[Full path],0)),"")))</f>
        <v/>
      </c>
      <c r="U7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7" spans="1:21" x14ac:dyDescent="0.25">
      <c r="A70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7" s="23" t="s">
        <v>595</v>
      </c>
      <c r="E707" s="49" t="s">
        <v>500</v>
      </c>
      <c r="F707" s="7" t="s">
        <v>628</v>
      </c>
      <c r="G707" s="9" t="s">
        <v>663</v>
      </c>
      <c r="H707" s="9"/>
      <c r="I707" s="32"/>
      <c r="J707" s="8" t="s">
        <v>664</v>
      </c>
      <c r="K707" s="29"/>
      <c r="L707" s="29"/>
      <c r="M707" s="57"/>
      <c r="N70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7" s="7" t="str">
        <f>IF(Infra[[#This Row],[railml 2.4 existence]]=TRUE, INDEX(core[Constraints],MATCH(Infra[[#This Row],[Full path]],core[Full path],0)),
IF(Infra[[#This Row],[nor existence]]&lt;&gt;"",INDEX(nor[Constraints],MATCH(Infra[[#This Row],[nor existence]],nor[Full path],0)),""))</f>
        <v>optional</v>
      </c>
      <c r="Q7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7" s="9" t="str">
        <f>IF(ISBLANK(Infra[[#This Row],[Attribute]]),"",
IF(Infra[[#This Row],[railml 2.4 existence]]=TRUE, INDEX(core[Excel type],MATCH(Infra[[#This Row],[Full path]],core[Full path],0)),
IF(Infra[[#This Row],[nor existence]]&lt;&gt;"", INDEX(nor[Excel type],MATCH(Infra[[#This Row],[nor existence]],nor[Full path],0)),"")))</f>
        <v>[string]</v>
      </c>
      <c r="S707" s="7" t="str">
        <f>IF(AND(NOT(ISBLANK(Infra[[#This Row],[Attribute]])),LEFT(Infra[[#This Row],[Value]],1)="[",OR(Infra[[#This Row],[railml 2.4 existence]]=TRUE,Infra[[#This Row],[nor existence]]=TRUE)),IF(Infra[[#This Row],[Value]]=Infra[[#This Row],[type]],"OK","Wrong type"),"")</f>
        <v/>
      </c>
      <c r="T707" s="7" t="str">
        <f>IF(ISBLANK(Infra[[#This Row],[Attribute]]),"",
IF(Infra[[#This Row],[railml 2.4 existence]]=TRUE, INDEX(core[Restriction],MATCH(Infra[[#This Row],[Full path]],core[Full path],0)),
IF(Infra[[#This Row],[nor existence]]&lt;&gt;"", INDEX(nor[Restriction],MATCH(Infra[[#This Row],[nor existence]],nor[Full path],0)),"")))</f>
        <v/>
      </c>
      <c r="U7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8" spans="1:21" x14ac:dyDescent="0.25">
      <c r="A70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8" s="23" t="s">
        <v>595</v>
      </c>
      <c r="E708" s="49" t="s">
        <v>500</v>
      </c>
      <c r="F708" s="7" t="s">
        <v>628</v>
      </c>
      <c r="G708" s="9" t="s">
        <v>665</v>
      </c>
      <c r="H708" s="9"/>
      <c r="I708" s="32"/>
      <c r="J708" s="8" t="s">
        <v>666</v>
      </c>
      <c r="K708" s="29"/>
      <c r="L708" s="29"/>
      <c r="M708" s="57"/>
      <c r="N7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8" s="7" t="str">
        <f>IF(Infra[[#This Row],[railml 2.4 existence]]=TRUE, INDEX(core[Constraints],MATCH(Infra[[#This Row],[Full path]],core[Full path],0)),
IF(Infra[[#This Row],[nor existence]]&lt;&gt;"",INDEX(nor[Constraints],MATCH(Infra[[#This Row],[nor existence]],nor[Full path],0)),""))</f>
        <v>optional</v>
      </c>
      <c r="Q7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8" s="9" t="str">
        <f>IF(ISBLANK(Infra[[#This Row],[Attribute]]),"",
IF(Infra[[#This Row],[railml 2.4 existence]]=TRUE, INDEX(core[Excel type],MATCH(Infra[[#This Row],[Full path]],core[Full path],0)),
IF(Infra[[#This Row],[nor existence]]&lt;&gt;"", INDEX(nor[Excel type],MATCH(Infra[[#This Row],[nor existence]],nor[Full path],0)),"")))</f>
        <v>[string]</v>
      </c>
      <c r="S708" s="7" t="str">
        <f>IF(AND(NOT(ISBLANK(Infra[[#This Row],[Attribute]])),LEFT(Infra[[#This Row],[Value]],1)="[",OR(Infra[[#This Row],[railml 2.4 existence]]=TRUE,Infra[[#This Row],[nor existence]]=TRUE)),IF(Infra[[#This Row],[Value]]=Infra[[#This Row],[type]],"OK","Wrong type"),"")</f>
        <v/>
      </c>
      <c r="T708" s="7" t="str">
        <f>IF(ISBLANK(Infra[[#This Row],[Attribute]]),"",
IF(Infra[[#This Row],[railml 2.4 existence]]=TRUE, INDEX(core[Restriction],MATCH(Infra[[#This Row],[Full path]],core[Full path],0)),
IF(Infra[[#This Row],[nor existence]]&lt;&gt;"", INDEX(nor[Restriction],MATCH(Infra[[#This Row],[nor existence]],nor[Full path],0)),"")))</f>
        <v/>
      </c>
      <c r="U7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09" spans="1:21" x14ac:dyDescent="0.25">
      <c r="A70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09" s="23" t="s">
        <v>595</v>
      </c>
      <c r="E709" s="49" t="s">
        <v>500</v>
      </c>
      <c r="F709" s="7" t="s">
        <v>628</v>
      </c>
      <c r="G709" s="9" t="s">
        <v>667</v>
      </c>
      <c r="H709" s="9"/>
      <c r="I709" s="32"/>
      <c r="J709" s="8" t="s">
        <v>668</v>
      </c>
      <c r="K709" s="29"/>
      <c r="L709" s="29"/>
      <c r="M709" s="57"/>
      <c r="N7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09" s="7" t="str">
        <f>IF(Infra[[#This Row],[railml 2.4 existence]]=TRUE, INDEX(core[Constraints],MATCH(Infra[[#This Row],[Full path]],core[Full path],0)),
IF(Infra[[#This Row],[nor existence]]&lt;&gt;"",INDEX(nor[Constraints],MATCH(Infra[[#This Row],[nor existence]],nor[Full path],0)),""))</f>
        <v>optional</v>
      </c>
      <c r="Q7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09" s="9" t="str">
        <f>IF(ISBLANK(Infra[[#This Row],[Attribute]]),"",
IF(Infra[[#This Row],[railml 2.4 existence]]=TRUE, INDEX(core[Excel type],MATCH(Infra[[#This Row],[Full path]],core[Full path],0)),
IF(Infra[[#This Row],[nor existence]]&lt;&gt;"", INDEX(nor[Excel type],MATCH(Infra[[#This Row],[nor existence]],nor[Full path],0)),"")))</f>
        <v>[string]</v>
      </c>
      <c r="S709" s="7" t="str">
        <f>IF(AND(NOT(ISBLANK(Infra[[#This Row],[Attribute]])),LEFT(Infra[[#This Row],[Value]],1)="[",OR(Infra[[#This Row],[railml 2.4 existence]]=TRUE,Infra[[#This Row],[nor existence]]=TRUE)),IF(Infra[[#This Row],[Value]]=Infra[[#This Row],[type]],"OK","Wrong type"),"")</f>
        <v/>
      </c>
      <c r="T709" s="7" t="str">
        <f>IF(ISBLANK(Infra[[#This Row],[Attribute]]),"",
IF(Infra[[#This Row],[railml 2.4 existence]]=TRUE, INDEX(core[Restriction],MATCH(Infra[[#This Row],[Full path]],core[Full path],0)),
IF(Infra[[#This Row],[nor existence]]&lt;&gt;"", INDEX(nor[Restriction],MATCH(Infra[[#This Row],[nor existence]],nor[Full path],0)),"")))</f>
        <v/>
      </c>
      <c r="U7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0" spans="1:21" x14ac:dyDescent="0.25">
      <c r="A71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0" s="23" t="s">
        <v>595</v>
      </c>
      <c r="E710" s="49" t="s">
        <v>500</v>
      </c>
      <c r="F710" s="7" t="s">
        <v>628</v>
      </c>
      <c r="G710" s="9" t="s">
        <v>669</v>
      </c>
      <c r="H710" s="9"/>
      <c r="I710" s="32"/>
      <c r="J710" s="8" t="s">
        <v>670</v>
      </c>
      <c r="K710" s="29"/>
      <c r="L710" s="29"/>
      <c r="M710" s="57"/>
      <c r="N7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0" s="7" t="str">
        <f>IF(Infra[[#This Row],[railml 2.4 existence]]=TRUE, INDEX(core[Constraints],MATCH(Infra[[#This Row],[Full path]],core[Full path],0)),
IF(Infra[[#This Row],[nor existence]]&lt;&gt;"",INDEX(nor[Constraints],MATCH(Infra[[#This Row],[nor existence]],nor[Full path],0)),""))</f>
        <v>optional</v>
      </c>
      <c r="Q7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0" s="9" t="str">
        <f>IF(ISBLANK(Infra[[#This Row],[Attribute]]),"",
IF(Infra[[#This Row],[railml 2.4 existence]]=TRUE, INDEX(core[Excel type],MATCH(Infra[[#This Row],[Full path]],core[Full path],0)),
IF(Infra[[#This Row],[nor existence]]&lt;&gt;"", INDEX(nor[Excel type],MATCH(Infra[[#This Row],[nor existence]],nor[Full path],0)),"")))</f>
        <v>[string]</v>
      </c>
      <c r="S710" s="7" t="str">
        <f>IF(AND(NOT(ISBLANK(Infra[[#This Row],[Attribute]])),LEFT(Infra[[#This Row],[Value]],1)="[",OR(Infra[[#This Row],[railml 2.4 existence]]=TRUE,Infra[[#This Row],[nor existence]]=TRUE)),IF(Infra[[#This Row],[Value]]=Infra[[#This Row],[type]],"OK","Wrong type"),"")</f>
        <v/>
      </c>
      <c r="T710" s="7" t="str">
        <f>IF(ISBLANK(Infra[[#This Row],[Attribute]]),"",
IF(Infra[[#This Row],[railml 2.4 existence]]=TRUE, INDEX(core[Restriction],MATCH(Infra[[#This Row],[Full path]],core[Full path],0)),
IF(Infra[[#This Row],[nor existence]]&lt;&gt;"", INDEX(nor[Restriction],MATCH(Infra[[#This Row],[nor existence]],nor[Full path],0)),"")))</f>
        <v/>
      </c>
      <c r="U7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1" spans="1:21" x14ac:dyDescent="0.25">
      <c r="A71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1" s="23" t="s">
        <v>595</v>
      </c>
      <c r="E711" s="49" t="s">
        <v>500</v>
      </c>
      <c r="F711" s="7" t="s">
        <v>628</v>
      </c>
      <c r="G711" s="9" t="s">
        <v>671</v>
      </c>
      <c r="H711" s="9"/>
      <c r="I711" s="32"/>
      <c r="J711" s="8" t="s">
        <v>672</v>
      </c>
      <c r="K711" s="29"/>
      <c r="L711" s="29"/>
      <c r="M711" s="57"/>
      <c r="N7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1" s="7" t="str">
        <f>IF(Infra[[#This Row],[railml 2.4 existence]]=TRUE, INDEX(core[Constraints],MATCH(Infra[[#This Row],[Full path]],core[Full path],0)),
IF(Infra[[#This Row],[nor existence]]&lt;&gt;"",INDEX(nor[Constraints],MATCH(Infra[[#This Row],[nor existence]],nor[Full path],0)),""))</f>
        <v>optional</v>
      </c>
      <c r="Q7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1" s="9" t="str">
        <f>IF(ISBLANK(Infra[[#This Row],[Attribute]]),"",
IF(Infra[[#This Row],[railml 2.4 existence]]=TRUE, INDEX(core[Excel type],MATCH(Infra[[#This Row],[Full path]],core[Full path],0)),
IF(Infra[[#This Row],[nor existence]]&lt;&gt;"", INDEX(nor[Excel type],MATCH(Infra[[#This Row],[nor existence]],nor[Full path],0)),"")))</f>
        <v>[string]</v>
      </c>
      <c r="S711" s="7" t="str">
        <f>IF(AND(NOT(ISBLANK(Infra[[#This Row],[Attribute]])),LEFT(Infra[[#This Row],[Value]],1)="[",OR(Infra[[#This Row],[railml 2.4 existence]]=TRUE,Infra[[#This Row],[nor existence]]=TRUE)),IF(Infra[[#This Row],[Value]]=Infra[[#This Row],[type]],"OK","Wrong type"),"")</f>
        <v/>
      </c>
      <c r="T711" s="7" t="str">
        <f>IF(ISBLANK(Infra[[#This Row],[Attribute]]),"",
IF(Infra[[#This Row],[railml 2.4 existence]]=TRUE, INDEX(core[Restriction],MATCH(Infra[[#This Row],[Full path]],core[Full path],0)),
IF(Infra[[#This Row],[nor existence]]&lt;&gt;"", INDEX(nor[Restriction],MATCH(Infra[[#This Row],[nor existence]],nor[Full path],0)),"")))</f>
        <v/>
      </c>
      <c r="U7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2" spans="1:21" x14ac:dyDescent="0.25">
      <c r="A71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2" s="23" t="s">
        <v>595</v>
      </c>
      <c r="E712" s="49" t="s">
        <v>500</v>
      </c>
      <c r="F712" s="7" t="s">
        <v>628</v>
      </c>
      <c r="G712" s="9" t="s">
        <v>673</v>
      </c>
      <c r="H712" s="9"/>
      <c r="I712" s="32"/>
      <c r="J712" s="8" t="s">
        <v>674</v>
      </c>
      <c r="K712" s="29"/>
      <c r="L712" s="29"/>
      <c r="M712" s="57"/>
      <c r="N71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2" s="7" t="str">
        <f>IF(Infra[[#This Row],[railml 2.4 existence]]=TRUE, INDEX(core[Constraints],MATCH(Infra[[#This Row],[Full path]],core[Full path],0)),
IF(Infra[[#This Row],[nor existence]]&lt;&gt;"",INDEX(nor[Constraints],MATCH(Infra[[#This Row],[nor existence]],nor[Full path],0)),""))</f>
        <v>optional</v>
      </c>
      <c r="Q7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2" s="7" t="str">
        <f>IF(ISBLANK(Infra[[#This Row],[Attribute]]),"",
IF(Infra[[#This Row],[railml 2.4 existence]]=TRUE, INDEX(core[Excel type],MATCH(Infra[[#This Row],[Full path]],core[Full path],0)),
IF(Infra[[#This Row],[nor existence]]&lt;&gt;"", INDEX(nor[Excel type],MATCH(Infra[[#This Row],[nor existence]],nor[Full path],0)),"")))</f>
        <v>[string]</v>
      </c>
      <c r="S712" s="9" t="str">
        <f>IF(AND(NOT(ISBLANK(Infra[[#This Row],[Attribute]])),LEFT(Infra[[#This Row],[Value]],1)="[",OR(Infra[[#This Row],[railml 2.4 existence]]=TRUE,Infra[[#This Row],[nor existence]]=TRUE)),IF(Infra[[#This Row],[Value]]=Infra[[#This Row],[type]],"OK","Wrong type"),"")</f>
        <v/>
      </c>
      <c r="T712" s="7" t="str">
        <f>IF(ISBLANK(Infra[[#This Row],[Attribute]]),"",
IF(Infra[[#This Row],[railml 2.4 existence]]=TRUE, INDEX(core[Restriction],MATCH(Infra[[#This Row],[Full path]],core[Full path],0)),
IF(Infra[[#This Row],[nor existence]]&lt;&gt;"", INDEX(nor[Restriction],MATCH(Infra[[#This Row],[nor existence]],nor[Full path],0)),"")))</f>
        <v/>
      </c>
      <c r="U7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3" spans="1:21" x14ac:dyDescent="0.25">
      <c r="A71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3" s="23" t="s">
        <v>595</v>
      </c>
      <c r="E713" s="49" t="s">
        <v>500</v>
      </c>
      <c r="F713" s="7" t="s">
        <v>628</v>
      </c>
      <c r="G713" s="9" t="s">
        <v>675</v>
      </c>
      <c r="H713" s="9"/>
      <c r="I713" s="32"/>
      <c r="J713" s="8" t="s">
        <v>676</v>
      </c>
      <c r="K713" s="29"/>
      <c r="L713" s="29"/>
      <c r="M713" s="57"/>
      <c r="N71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3" s="7" t="str">
        <f>IF(Infra[[#This Row],[railml 2.4 existence]]=TRUE, INDEX(core[Constraints],MATCH(Infra[[#This Row],[Full path]],core[Full path],0)),
IF(Infra[[#This Row],[nor existence]]&lt;&gt;"",INDEX(nor[Constraints],MATCH(Infra[[#This Row],[nor existence]],nor[Full path],0)),""))</f>
        <v>optional</v>
      </c>
      <c r="Q7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3" s="7" t="str">
        <f>IF(ISBLANK(Infra[[#This Row],[Attribute]]),"",
IF(Infra[[#This Row],[railml 2.4 existence]]=TRUE, INDEX(core[Excel type],MATCH(Infra[[#This Row],[Full path]],core[Full path],0)),
IF(Infra[[#This Row],[nor existence]]&lt;&gt;"", INDEX(nor[Excel type],MATCH(Infra[[#This Row],[nor existence]],nor[Full path],0)),"")))</f>
        <v>[string]</v>
      </c>
      <c r="S713" s="9" t="str">
        <f>IF(AND(NOT(ISBLANK(Infra[[#This Row],[Attribute]])),LEFT(Infra[[#This Row],[Value]],1)="[",OR(Infra[[#This Row],[railml 2.4 existence]]=TRUE,Infra[[#This Row],[nor existence]]=TRUE)),IF(Infra[[#This Row],[Value]]=Infra[[#This Row],[type]],"OK","Wrong type"),"")</f>
        <v/>
      </c>
      <c r="T713" s="7" t="str">
        <f>IF(ISBLANK(Infra[[#This Row],[Attribute]]),"",
IF(Infra[[#This Row],[railml 2.4 existence]]=TRUE, INDEX(core[Restriction],MATCH(Infra[[#This Row],[Full path]],core[Full path],0)),
IF(Infra[[#This Row],[nor existence]]&lt;&gt;"", INDEX(nor[Restriction],MATCH(Infra[[#This Row],[nor existence]],nor[Full path],0)),"")))</f>
        <v/>
      </c>
      <c r="U7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4" spans="1:21" x14ac:dyDescent="0.25">
      <c r="A71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4" s="23" t="s">
        <v>595</v>
      </c>
      <c r="E714" s="49" t="s">
        <v>500</v>
      </c>
      <c r="F714" s="7" t="s">
        <v>628</v>
      </c>
      <c r="G714" s="9" t="s">
        <v>677</v>
      </c>
      <c r="H714" s="9"/>
      <c r="I714" s="32"/>
      <c r="J714" s="8" t="s">
        <v>678</v>
      </c>
      <c r="K714" s="29"/>
      <c r="L714" s="29"/>
      <c r="M714" s="57"/>
      <c r="N71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4" s="7" t="str">
        <f>IF(Infra[[#This Row],[railml 2.4 existence]]=TRUE, INDEX(core[Constraints],MATCH(Infra[[#This Row],[Full path]],core[Full path],0)),
IF(Infra[[#This Row],[nor existence]]&lt;&gt;"",INDEX(nor[Constraints],MATCH(Infra[[#This Row],[nor existence]],nor[Full path],0)),""))</f>
        <v>optional</v>
      </c>
      <c r="Q7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4" s="7" t="str">
        <f>IF(ISBLANK(Infra[[#This Row],[Attribute]]),"",
IF(Infra[[#This Row],[railml 2.4 existence]]=TRUE, INDEX(core[Excel type],MATCH(Infra[[#This Row],[Full path]],core[Full path],0)),
IF(Infra[[#This Row],[nor existence]]&lt;&gt;"", INDEX(nor[Excel type],MATCH(Infra[[#This Row],[nor existence]],nor[Full path],0)),"")))</f>
        <v>[string]</v>
      </c>
      <c r="S714" s="9" t="str">
        <f>IF(AND(NOT(ISBLANK(Infra[[#This Row],[Attribute]])),LEFT(Infra[[#This Row],[Value]],1)="[",OR(Infra[[#This Row],[railml 2.4 existence]]=TRUE,Infra[[#This Row],[nor existence]]=TRUE)),IF(Infra[[#This Row],[Value]]=Infra[[#This Row],[type]],"OK","Wrong type"),"")</f>
        <v/>
      </c>
      <c r="T714" s="7" t="str">
        <f>IF(ISBLANK(Infra[[#This Row],[Attribute]]),"",
IF(Infra[[#This Row],[railml 2.4 existence]]=TRUE, INDEX(core[Restriction],MATCH(Infra[[#This Row],[Full path]],core[Full path],0)),
IF(Infra[[#This Row],[nor existence]]&lt;&gt;"", INDEX(nor[Restriction],MATCH(Infra[[#This Row],[nor existence]],nor[Full path],0)),"")))</f>
        <v/>
      </c>
      <c r="U7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5" spans="1:21" x14ac:dyDescent="0.25">
      <c r="A71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5" s="23" t="s">
        <v>595</v>
      </c>
      <c r="E715" s="49" t="s">
        <v>500</v>
      </c>
      <c r="F715" s="7" t="s">
        <v>628</v>
      </c>
      <c r="G715" s="9" t="s">
        <v>679</v>
      </c>
      <c r="H715" s="9"/>
      <c r="I715" s="32"/>
      <c r="J715" s="8" t="s">
        <v>680</v>
      </c>
      <c r="K715" s="29"/>
      <c r="L715" s="29"/>
      <c r="M715" s="57"/>
      <c r="N71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5" s="7" t="str">
        <f>IF(Infra[[#This Row],[railml 2.4 existence]]=TRUE, INDEX(core[Constraints],MATCH(Infra[[#This Row],[Full path]],core[Full path],0)),
IF(Infra[[#This Row],[nor existence]]&lt;&gt;"",INDEX(nor[Constraints],MATCH(Infra[[#This Row],[nor existence]],nor[Full path],0)),""))</f>
        <v>optional</v>
      </c>
      <c r="Q7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5" s="7" t="str">
        <f>IF(ISBLANK(Infra[[#This Row],[Attribute]]),"",
IF(Infra[[#This Row],[railml 2.4 existence]]=TRUE, INDEX(core[Excel type],MATCH(Infra[[#This Row],[Full path]],core[Full path],0)),
IF(Infra[[#This Row],[nor existence]]&lt;&gt;"", INDEX(nor[Excel type],MATCH(Infra[[#This Row],[nor existence]],nor[Full path],0)),"")))</f>
        <v>[string]</v>
      </c>
      <c r="S715" s="9" t="str">
        <f>IF(AND(NOT(ISBLANK(Infra[[#This Row],[Attribute]])),LEFT(Infra[[#This Row],[Value]],1)="[",OR(Infra[[#This Row],[railml 2.4 existence]]=TRUE,Infra[[#This Row],[nor existence]]=TRUE)),IF(Infra[[#This Row],[Value]]=Infra[[#This Row],[type]],"OK","Wrong type"),"")</f>
        <v/>
      </c>
      <c r="T715" s="7" t="str">
        <f>IF(ISBLANK(Infra[[#This Row],[Attribute]]),"",
IF(Infra[[#This Row],[railml 2.4 existence]]=TRUE, INDEX(core[Restriction],MATCH(Infra[[#This Row],[Full path]],core[Full path],0)),
IF(Infra[[#This Row],[nor existence]]&lt;&gt;"", INDEX(nor[Restriction],MATCH(Infra[[#This Row],[nor existence]],nor[Full path],0)),"")))</f>
        <v/>
      </c>
      <c r="U7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6" spans="1:21" x14ac:dyDescent="0.25">
      <c r="A71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6" s="23" t="s">
        <v>595</v>
      </c>
      <c r="E716" s="49" t="s">
        <v>500</v>
      </c>
      <c r="F716" s="7" t="s">
        <v>628</v>
      </c>
      <c r="G716" s="9" t="s">
        <v>681</v>
      </c>
      <c r="H716" s="9"/>
      <c r="I716" s="32"/>
      <c r="J716" s="8" t="s">
        <v>682</v>
      </c>
      <c r="K716" s="29"/>
      <c r="L716" s="29"/>
      <c r="M716" s="57"/>
      <c r="N71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6" s="7" t="str">
        <f>IF(Infra[[#This Row],[railml 2.4 existence]]=TRUE, INDEX(core[Constraints],MATCH(Infra[[#This Row],[Full path]],core[Full path],0)),
IF(Infra[[#This Row],[nor existence]]&lt;&gt;"",INDEX(nor[Constraints],MATCH(Infra[[#This Row],[nor existence]],nor[Full path],0)),""))</f>
        <v>optional</v>
      </c>
      <c r="Q7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6" s="7" t="str">
        <f>IF(ISBLANK(Infra[[#This Row],[Attribute]]),"",
IF(Infra[[#This Row],[railml 2.4 existence]]=TRUE, INDEX(core[Excel type],MATCH(Infra[[#This Row],[Full path]],core[Full path],0)),
IF(Infra[[#This Row],[nor existence]]&lt;&gt;"", INDEX(nor[Excel type],MATCH(Infra[[#This Row],[nor existence]],nor[Full path],0)),"")))</f>
        <v>[string]</v>
      </c>
      <c r="S716" s="9" t="str">
        <f>IF(AND(NOT(ISBLANK(Infra[[#This Row],[Attribute]])),LEFT(Infra[[#This Row],[Value]],1)="[",OR(Infra[[#This Row],[railml 2.4 existence]]=TRUE,Infra[[#This Row],[nor existence]]=TRUE)),IF(Infra[[#This Row],[Value]]=Infra[[#This Row],[type]],"OK","Wrong type"),"")</f>
        <v/>
      </c>
      <c r="T716" s="7" t="str">
        <f>IF(ISBLANK(Infra[[#This Row],[Attribute]]),"",
IF(Infra[[#This Row],[railml 2.4 existence]]=TRUE, INDEX(core[Restriction],MATCH(Infra[[#This Row],[Full path]],core[Full path],0)),
IF(Infra[[#This Row],[nor existence]]&lt;&gt;"", INDEX(nor[Restriction],MATCH(Infra[[#This Row],[nor existence]],nor[Full path],0)),"")))</f>
        <v/>
      </c>
      <c r="U7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7" spans="1:21" x14ac:dyDescent="0.25">
      <c r="A71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7" s="23" t="s">
        <v>595</v>
      </c>
      <c r="E717" s="49" t="s">
        <v>500</v>
      </c>
      <c r="F717" s="7" t="s">
        <v>628</v>
      </c>
      <c r="G717" s="9" t="s">
        <v>683</v>
      </c>
      <c r="H717" s="9"/>
      <c r="I717" s="32"/>
      <c r="J717" s="8" t="s">
        <v>684</v>
      </c>
      <c r="K717" s="29"/>
      <c r="L717" s="29"/>
      <c r="M717" s="57"/>
      <c r="N71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7" s="7" t="str">
        <f>IF(Infra[[#This Row],[railml 2.4 existence]]=TRUE, INDEX(core[Constraints],MATCH(Infra[[#This Row],[Full path]],core[Full path],0)),
IF(Infra[[#This Row],[nor existence]]&lt;&gt;"",INDEX(nor[Constraints],MATCH(Infra[[#This Row],[nor existence]],nor[Full path],0)),""))</f>
        <v>optional</v>
      </c>
      <c r="Q7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7" s="7" t="str">
        <f>IF(ISBLANK(Infra[[#This Row],[Attribute]]),"",
IF(Infra[[#This Row],[railml 2.4 existence]]=TRUE, INDEX(core[Excel type],MATCH(Infra[[#This Row],[Full path]],core[Full path],0)),
IF(Infra[[#This Row],[nor existence]]&lt;&gt;"", INDEX(nor[Excel type],MATCH(Infra[[#This Row],[nor existence]],nor[Full path],0)),"")))</f>
        <v>[string]</v>
      </c>
      <c r="S717" s="9" t="str">
        <f>IF(AND(NOT(ISBLANK(Infra[[#This Row],[Attribute]])),LEFT(Infra[[#This Row],[Value]],1)="[",OR(Infra[[#This Row],[railml 2.4 existence]]=TRUE,Infra[[#This Row],[nor existence]]=TRUE)),IF(Infra[[#This Row],[Value]]=Infra[[#This Row],[type]],"OK","Wrong type"),"")</f>
        <v/>
      </c>
      <c r="T717" s="7" t="str">
        <f>IF(ISBLANK(Infra[[#This Row],[Attribute]]),"",
IF(Infra[[#This Row],[railml 2.4 existence]]=TRUE, INDEX(core[Restriction],MATCH(Infra[[#This Row],[Full path]],core[Full path],0)),
IF(Infra[[#This Row],[nor existence]]&lt;&gt;"", INDEX(nor[Restriction],MATCH(Infra[[#This Row],[nor existence]],nor[Full path],0)),"")))</f>
        <v/>
      </c>
      <c r="U7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8" spans="1:21" x14ac:dyDescent="0.25">
      <c r="A71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8" s="23" t="s">
        <v>595</v>
      </c>
      <c r="E718" s="49" t="s">
        <v>500</v>
      </c>
      <c r="F718" s="7" t="s">
        <v>628</v>
      </c>
      <c r="G718" s="9" t="s">
        <v>685</v>
      </c>
      <c r="H718" s="9"/>
      <c r="I718" s="32"/>
      <c r="J718" s="8" t="s">
        <v>686</v>
      </c>
      <c r="K718" s="29"/>
      <c r="L718" s="29"/>
      <c r="M718" s="57"/>
      <c r="N71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8" s="7" t="str">
        <f>IF(Infra[[#This Row],[railml 2.4 existence]]=TRUE, INDEX(core[Constraints],MATCH(Infra[[#This Row],[Full path]],core[Full path],0)),
IF(Infra[[#This Row],[nor existence]]&lt;&gt;"",INDEX(nor[Constraints],MATCH(Infra[[#This Row],[nor existence]],nor[Full path],0)),""))</f>
        <v>optional</v>
      </c>
      <c r="Q7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8" s="7" t="str">
        <f>IF(ISBLANK(Infra[[#This Row],[Attribute]]),"",
IF(Infra[[#This Row],[railml 2.4 existence]]=TRUE, INDEX(core[Excel type],MATCH(Infra[[#This Row],[Full path]],core[Full path],0)),
IF(Infra[[#This Row],[nor existence]]&lt;&gt;"", INDEX(nor[Excel type],MATCH(Infra[[#This Row],[nor existence]],nor[Full path],0)),"")))</f>
        <v>[string]</v>
      </c>
      <c r="S718" s="9" t="str">
        <f>IF(AND(NOT(ISBLANK(Infra[[#This Row],[Attribute]])),LEFT(Infra[[#This Row],[Value]],1)="[",OR(Infra[[#This Row],[railml 2.4 existence]]=TRUE,Infra[[#This Row],[nor existence]]=TRUE)),IF(Infra[[#This Row],[Value]]=Infra[[#This Row],[type]],"OK","Wrong type"),"")</f>
        <v/>
      </c>
      <c r="T718" s="7" t="str">
        <f>IF(ISBLANK(Infra[[#This Row],[Attribute]]),"",
IF(Infra[[#This Row],[railml 2.4 existence]]=TRUE, INDEX(core[Restriction],MATCH(Infra[[#This Row],[Full path]],core[Full path],0)),
IF(Infra[[#This Row],[nor existence]]&lt;&gt;"", INDEX(nor[Restriction],MATCH(Infra[[#This Row],[nor existence]],nor[Full path],0)),"")))</f>
        <v/>
      </c>
      <c r="U7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19" spans="1:21" x14ac:dyDescent="0.25">
      <c r="A71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19" s="23" t="s">
        <v>595</v>
      </c>
      <c r="E719" s="49" t="s">
        <v>500</v>
      </c>
      <c r="F719" s="7" t="s">
        <v>628</v>
      </c>
      <c r="G719" s="9" t="s">
        <v>687</v>
      </c>
      <c r="H719" s="9"/>
      <c r="I719" s="32"/>
      <c r="J719" s="8" t="s">
        <v>688</v>
      </c>
      <c r="K719" s="29"/>
      <c r="L719" s="29"/>
      <c r="M719" s="57"/>
      <c r="N71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19" s="7" t="str">
        <f>IF(Infra[[#This Row],[railml 2.4 existence]]=TRUE, INDEX(core[Constraints],MATCH(Infra[[#This Row],[Full path]],core[Full path],0)),
IF(Infra[[#This Row],[nor existence]]&lt;&gt;"",INDEX(nor[Constraints],MATCH(Infra[[#This Row],[nor existence]],nor[Full path],0)),""))</f>
        <v>optional</v>
      </c>
      <c r="Q7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19" s="7" t="str">
        <f>IF(ISBLANK(Infra[[#This Row],[Attribute]]),"",
IF(Infra[[#This Row],[railml 2.4 existence]]=TRUE, INDEX(core[Excel type],MATCH(Infra[[#This Row],[Full path]],core[Full path],0)),
IF(Infra[[#This Row],[nor existence]]&lt;&gt;"", INDEX(nor[Excel type],MATCH(Infra[[#This Row],[nor existence]],nor[Full path],0)),"")))</f>
        <v>[string]</v>
      </c>
      <c r="S719" s="9" t="str">
        <f>IF(AND(NOT(ISBLANK(Infra[[#This Row],[Attribute]])),LEFT(Infra[[#This Row],[Value]],1)="[",OR(Infra[[#This Row],[railml 2.4 existence]]=TRUE,Infra[[#This Row],[nor existence]]=TRUE)),IF(Infra[[#This Row],[Value]]=Infra[[#This Row],[type]],"OK","Wrong type"),"")</f>
        <v/>
      </c>
      <c r="T719" s="7" t="str">
        <f>IF(ISBLANK(Infra[[#This Row],[Attribute]]),"",
IF(Infra[[#This Row],[railml 2.4 existence]]=TRUE, INDEX(core[Restriction],MATCH(Infra[[#This Row],[Full path]],core[Full path],0)),
IF(Infra[[#This Row],[nor existence]]&lt;&gt;"", INDEX(nor[Restriction],MATCH(Infra[[#This Row],[nor existence]],nor[Full path],0)),"")))</f>
        <v/>
      </c>
      <c r="U7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0" spans="1:21" x14ac:dyDescent="0.25">
      <c r="A72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0" s="23" t="s">
        <v>595</v>
      </c>
      <c r="E720" s="49" t="s">
        <v>500</v>
      </c>
      <c r="F720" s="7" t="s">
        <v>628</v>
      </c>
      <c r="G720" s="9" t="s">
        <v>689</v>
      </c>
      <c r="H720" s="9"/>
      <c r="I720" s="32"/>
      <c r="J720" s="8" t="s">
        <v>690</v>
      </c>
      <c r="K720" s="29"/>
      <c r="L720" s="29"/>
      <c r="M720" s="57"/>
      <c r="N72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0" s="7" t="str">
        <f>IF(Infra[[#This Row],[railml 2.4 existence]]=TRUE, INDEX(core[Constraints],MATCH(Infra[[#This Row],[Full path]],core[Full path],0)),
IF(Infra[[#This Row],[nor existence]]&lt;&gt;"",INDEX(nor[Constraints],MATCH(Infra[[#This Row],[nor existence]],nor[Full path],0)),""))</f>
        <v>optional</v>
      </c>
      <c r="Q7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0" s="7" t="str">
        <f>IF(ISBLANK(Infra[[#This Row],[Attribute]]),"",
IF(Infra[[#This Row],[railml 2.4 existence]]=TRUE, INDEX(core[Excel type],MATCH(Infra[[#This Row],[Full path]],core[Full path],0)),
IF(Infra[[#This Row],[nor existence]]&lt;&gt;"", INDEX(nor[Excel type],MATCH(Infra[[#This Row],[nor existence]],nor[Full path],0)),"")))</f>
        <v>[string]</v>
      </c>
      <c r="S720" s="9" t="str">
        <f>IF(AND(NOT(ISBLANK(Infra[[#This Row],[Attribute]])),LEFT(Infra[[#This Row],[Value]],1)="[",OR(Infra[[#This Row],[railml 2.4 existence]]=TRUE,Infra[[#This Row],[nor existence]]=TRUE)),IF(Infra[[#This Row],[Value]]=Infra[[#This Row],[type]],"OK","Wrong type"),"")</f>
        <v/>
      </c>
      <c r="T720" s="7" t="str">
        <f>IF(ISBLANK(Infra[[#This Row],[Attribute]]),"",
IF(Infra[[#This Row],[railml 2.4 existence]]=TRUE, INDEX(core[Restriction],MATCH(Infra[[#This Row],[Full path]],core[Full path],0)),
IF(Infra[[#This Row],[nor existence]]&lt;&gt;"", INDEX(nor[Restriction],MATCH(Infra[[#This Row],[nor existence]],nor[Full path],0)),"")))</f>
        <v/>
      </c>
      <c r="U7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1" spans="1:21" x14ac:dyDescent="0.25">
      <c r="A72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1" s="23" t="s">
        <v>595</v>
      </c>
      <c r="E721" s="49" t="s">
        <v>500</v>
      </c>
      <c r="F721" s="7" t="s">
        <v>628</v>
      </c>
      <c r="G721" s="9" t="s">
        <v>691</v>
      </c>
      <c r="H721" s="9"/>
      <c r="I721" s="32"/>
      <c r="J721" s="8" t="s">
        <v>692</v>
      </c>
      <c r="K721" s="29"/>
      <c r="L721" s="29"/>
      <c r="M721" s="57"/>
      <c r="N72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1" s="7" t="str">
        <f>IF(Infra[[#This Row],[railml 2.4 existence]]=TRUE, INDEX(core[Constraints],MATCH(Infra[[#This Row],[Full path]],core[Full path],0)),
IF(Infra[[#This Row],[nor existence]]&lt;&gt;"",INDEX(nor[Constraints],MATCH(Infra[[#This Row],[nor existence]],nor[Full path],0)),""))</f>
        <v>optional</v>
      </c>
      <c r="Q7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1" s="7" t="str">
        <f>IF(ISBLANK(Infra[[#This Row],[Attribute]]),"",
IF(Infra[[#This Row],[railml 2.4 existence]]=TRUE, INDEX(core[Excel type],MATCH(Infra[[#This Row],[Full path]],core[Full path],0)),
IF(Infra[[#This Row],[nor existence]]&lt;&gt;"", INDEX(nor[Excel type],MATCH(Infra[[#This Row],[nor existence]],nor[Full path],0)),"")))</f>
        <v>[string]</v>
      </c>
      <c r="S721" s="9" t="str">
        <f>IF(AND(NOT(ISBLANK(Infra[[#This Row],[Attribute]])),LEFT(Infra[[#This Row],[Value]],1)="[",OR(Infra[[#This Row],[railml 2.4 existence]]=TRUE,Infra[[#This Row],[nor existence]]=TRUE)),IF(Infra[[#This Row],[Value]]=Infra[[#This Row],[type]],"OK","Wrong type"),"")</f>
        <v/>
      </c>
      <c r="T721" s="7" t="str">
        <f>IF(ISBLANK(Infra[[#This Row],[Attribute]]),"",
IF(Infra[[#This Row],[railml 2.4 existence]]=TRUE, INDEX(core[Restriction],MATCH(Infra[[#This Row],[Full path]],core[Full path],0)),
IF(Infra[[#This Row],[nor existence]]&lt;&gt;"", INDEX(nor[Restriction],MATCH(Infra[[#This Row],[nor existence]],nor[Full path],0)),"")))</f>
        <v/>
      </c>
      <c r="U7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2" spans="1:21" x14ac:dyDescent="0.25">
      <c r="A72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2" s="23" t="s">
        <v>595</v>
      </c>
      <c r="E722" s="49" t="s">
        <v>500</v>
      </c>
      <c r="F722" s="7" t="s">
        <v>628</v>
      </c>
      <c r="G722" s="9" t="s">
        <v>693</v>
      </c>
      <c r="H722" s="9"/>
      <c r="I722" s="32"/>
      <c r="J722" s="8" t="s">
        <v>694</v>
      </c>
      <c r="K722" s="29"/>
      <c r="L722" s="29"/>
      <c r="M722" s="57"/>
      <c r="N72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2" s="7" t="str">
        <f>IF(Infra[[#This Row],[railml 2.4 existence]]=TRUE, INDEX(core[Constraints],MATCH(Infra[[#This Row],[Full path]],core[Full path],0)),
IF(Infra[[#This Row],[nor existence]]&lt;&gt;"",INDEX(nor[Constraints],MATCH(Infra[[#This Row],[nor existence]],nor[Full path],0)),""))</f>
        <v>optional</v>
      </c>
      <c r="Q7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2" s="7" t="str">
        <f>IF(ISBLANK(Infra[[#This Row],[Attribute]]),"",
IF(Infra[[#This Row],[railml 2.4 existence]]=TRUE, INDEX(core[Excel type],MATCH(Infra[[#This Row],[Full path]],core[Full path],0)),
IF(Infra[[#This Row],[nor existence]]&lt;&gt;"", INDEX(nor[Excel type],MATCH(Infra[[#This Row],[nor existence]],nor[Full path],0)),"")))</f>
        <v>[string]</v>
      </c>
      <c r="S722" s="9" t="str">
        <f>IF(AND(NOT(ISBLANK(Infra[[#This Row],[Attribute]])),LEFT(Infra[[#This Row],[Value]],1)="[",OR(Infra[[#This Row],[railml 2.4 existence]]=TRUE,Infra[[#This Row],[nor existence]]=TRUE)),IF(Infra[[#This Row],[Value]]=Infra[[#This Row],[type]],"OK","Wrong type"),"")</f>
        <v/>
      </c>
      <c r="T722" s="7" t="str">
        <f>IF(ISBLANK(Infra[[#This Row],[Attribute]]),"",
IF(Infra[[#This Row],[railml 2.4 existence]]=TRUE, INDEX(core[Restriction],MATCH(Infra[[#This Row],[Full path]],core[Full path],0)),
IF(Infra[[#This Row],[nor existence]]&lt;&gt;"", INDEX(nor[Restriction],MATCH(Infra[[#This Row],[nor existence]],nor[Full path],0)),"")))</f>
        <v/>
      </c>
      <c r="U7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3" spans="1:21" x14ac:dyDescent="0.25">
      <c r="A72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3" s="23" t="s">
        <v>595</v>
      </c>
      <c r="E723" s="49" t="s">
        <v>500</v>
      </c>
      <c r="F723" s="7" t="s">
        <v>628</v>
      </c>
      <c r="G723" s="9" t="s">
        <v>695</v>
      </c>
      <c r="H723" s="9"/>
      <c r="I723" s="32"/>
      <c r="J723" s="8" t="s">
        <v>696</v>
      </c>
      <c r="K723" s="29"/>
      <c r="L723" s="29"/>
      <c r="M723" s="57"/>
      <c r="N72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3" s="7" t="str">
        <f>IF(Infra[[#This Row],[railml 2.4 existence]]=TRUE, INDEX(core[Constraints],MATCH(Infra[[#This Row],[Full path]],core[Full path],0)),
IF(Infra[[#This Row],[nor existence]]&lt;&gt;"",INDEX(nor[Constraints],MATCH(Infra[[#This Row],[nor existence]],nor[Full path],0)),""))</f>
        <v>optional</v>
      </c>
      <c r="Q7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3" s="7" t="str">
        <f>IF(ISBLANK(Infra[[#This Row],[Attribute]]),"",
IF(Infra[[#This Row],[railml 2.4 existence]]=TRUE, INDEX(core[Excel type],MATCH(Infra[[#This Row],[Full path]],core[Full path],0)),
IF(Infra[[#This Row],[nor existence]]&lt;&gt;"", INDEX(nor[Excel type],MATCH(Infra[[#This Row],[nor existence]],nor[Full path],0)),"")))</f>
        <v>[string]</v>
      </c>
      <c r="S723" s="9" t="str">
        <f>IF(AND(NOT(ISBLANK(Infra[[#This Row],[Attribute]])),LEFT(Infra[[#This Row],[Value]],1)="[",OR(Infra[[#This Row],[railml 2.4 existence]]=TRUE,Infra[[#This Row],[nor existence]]=TRUE)),IF(Infra[[#This Row],[Value]]=Infra[[#This Row],[type]],"OK","Wrong type"),"")</f>
        <v/>
      </c>
      <c r="T723" s="7" t="str">
        <f>IF(ISBLANK(Infra[[#This Row],[Attribute]]),"",
IF(Infra[[#This Row],[railml 2.4 existence]]=TRUE, INDEX(core[Restriction],MATCH(Infra[[#This Row],[Full path]],core[Full path],0)),
IF(Infra[[#This Row],[nor existence]]&lt;&gt;"", INDEX(nor[Restriction],MATCH(Infra[[#This Row],[nor existence]],nor[Full path],0)),"")))</f>
        <v/>
      </c>
      <c r="U7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4" spans="1:21" x14ac:dyDescent="0.25">
      <c r="A72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4" s="23" t="s">
        <v>595</v>
      </c>
      <c r="E724" s="49" t="s">
        <v>500</v>
      </c>
      <c r="F724" s="7" t="s">
        <v>628</v>
      </c>
      <c r="G724" s="9" t="s">
        <v>697</v>
      </c>
      <c r="H724" s="9"/>
      <c r="I724" s="32"/>
      <c r="J724" s="8" t="s">
        <v>698</v>
      </c>
      <c r="K724" s="29"/>
      <c r="L724" s="29"/>
      <c r="M724" s="57"/>
      <c r="N72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4" s="7" t="str">
        <f>IF(Infra[[#This Row],[railml 2.4 existence]]=TRUE, INDEX(core[Constraints],MATCH(Infra[[#This Row],[Full path]],core[Full path],0)),
IF(Infra[[#This Row],[nor existence]]&lt;&gt;"",INDEX(nor[Constraints],MATCH(Infra[[#This Row],[nor existence]],nor[Full path],0)),""))</f>
        <v>optional</v>
      </c>
      <c r="Q7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4" s="7" t="str">
        <f>IF(ISBLANK(Infra[[#This Row],[Attribute]]),"",
IF(Infra[[#This Row],[railml 2.4 existence]]=TRUE, INDEX(core[Excel type],MATCH(Infra[[#This Row],[Full path]],core[Full path],0)),
IF(Infra[[#This Row],[nor existence]]&lt;&gt;"", INDEX(nor[Excel type],MATCH(Infra[[#This Row],[nor existence]],nor[Full path],0)),"")))</f>
        <v>[string]</v>
      </c>
      <c r="S724" s="9" t="str">
        <f>IF(AND(NOT(ISBLANK(Infra[[#This Row],[Attribute]])),LEFT(Infra[[#This Row],[Value]],1)="[",OR(Infra[[#This Row],[railml 2.4 existence]]=TRUE,Infra[[#This Row],[nor existence]]=TRUE)),IF(Infra[[#This Row],[Value]]=Infra[[#This Row],[type]],"OK","Wrong type"),"")</f>
        <v/>
      </c>
      <c r="T724" s="7" t="str">
        <f>IF(ISBLANK(Infra[[#This Row],[Attribute]]),"",
IF(Infra[[#This Row],[railml 2.4 existence]]=TRUE, INDEX(core[Restriction],MATCH(Infra[[#This Row],[Full path]],core[Full path],0)),
IF(Infra[[#This Row],[nor existence]]&lt;&gt;"", INDEX(nor[Restriction],MATCH(Infra[[#This Row],[nor existence]],nor[Full path],0)),"")))</f>
        <v/>
      </c>
      <c r="U7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5" spans="1:21" x14ac:dyDescent="0.25">
      <c r="A72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5" s="23" t="s">
        <v>595</v>
      </c>
      <c r="E725" s="49" t="s">
        <v>500</v>
      </c>
      <c r="F725" s="7" t="s">
        <v>628</v>
      </c>
      <c r="G725" s="9" t="s">
        <v>699</v>
      </c>
      <c r="H725" s="9"/>
      <c r="I725" s="32"/>
      <c r="J725" s="8" t="s">
        <v>700</v>
      </c>
      <c r="K725" s="29"/>
      <c r="L725" s="29"/>
      <c r="M725" s="57"/>
      <c r="N72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5" s="7" t="str">
        <f>IF(Infra[[#This Row],[railml 2.4 existence]]=TRUE, INDEX(core[Constraints],MATCH(Infra[[#This Row],[Full path]],core[Full path],0)),
IF(Infra[[#This Row],[nor existence]]&lt;&gt;"",INDEX(nor[Constraints],MATCH(Infra[[#This Row],[nor existence]],nor[Full path],0)),""))</f>
        <v>optional</v>
      </c>
      <c r="Q7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5" s="7" t="str">
        <f>IF(ISBLANK(Infra[[#This Row],[Attribute]]),"",
IF(Infra[[#This Row],[railml 2.4 existence]]=TRUE, INDEX(core[Excel type],MATCH(Infra[[#This Row],[Full path]],core[Full path],0)),
IF(Infra[[#This Row],[nor existence]]&lt;&gt;"", INDEX(nor[Excel type],MATCH(Infra[[#This Row],[nor existence]],nor[Full path],0)),"")))</f>
        <v>[string]</v>
      </c>
      <c r="S725" s="9" t="str">
        <f>IF(AND(NOT(ISBLANK(Infra[[#This Row],[Attribute]])),LEFT(Infra[[#This Row],[Value]],1)="[",OR(Infra[[#This Row],[railml 2.4 existence]]=TRUE,Infra[[#This Row],[nor existence]]=TRUE)),IF(Infra[[#This Row],[Value]]=Infra[[#This Row],[type]],"OK","Wrong type"),"")</f>
        <v/>
      </c>
      <c r="T725" s="7" t="str">
        <f>IF(ISBLANK(Infra[[#This Row],[Attribute]]),"",
IF(Infra[[#This Row],[railml 2.4 existence]]=TRUE, INDEX(core[Restriction],MATCH(Infra[[#This Row],[Full path]],core[Full path],0)),
IF(Infra[[#This Row],[nor existence]]&lt;&gt;"", INDEX(nor[Restriction],MATCH(Infra[[#This Row],[nor existence]],nor[Full path],0)),"")))</f>
        <v/>
      </c>
      <c r="U7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6" spans="1:21" x14ac:dyDescent="0.25">
      <c r="A72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6" s="23" t="s">
        <v>595</v>
      </c>
      <c r="E726" s="49" t="s">
        <v>500</v>
      </c>
      <c r="F726" s="7" t="s">
        <v>628</v>
      </c>
      <c r="G726" s="9" t="s">
        <v>701</v>
      </c>
      <c r="H726" s="9"/>
      <c r="I726" s="32"/>
      <c r="J726" s="8" t="s">
        <v>702</v>
      </c>
      <c r="K726" s="29"/>
      <c r="L726" s="29"/>
      <c r="M726" s="57"/>
      <c r="N72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6" s="7" t="str">
        <f>IF(Infra[[#This Row],[railml 2.4 existence]]=TRUE, INDEX(core[Constraints],MATCH(Infra[[#This Row],[Full path]],core[Full path],0)),
IF(Infra[[#This Row],[nor existence]]&lt;&gt;"",INDEX(nor[Constraints],MATCH(Infra[[#This Row],[nor existence]],nor[Full path],0)),""))</f>
        <v>optional</v>
      </c>
      <c r="Q7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6" s="7" t="str">
        <f>IF(ISBLANK(Infra[[#This Row],[Attribute]]),"",
IF(Infra[[#This Row],[railml 2.4 existence]]=TRUE, INDEX(core[Excel type],MATCH(Infra[[#This Row],[Full path]],core[Full path],0)),
IF(Infra[[#This Row],[nor existence]]&lt;&gt;"", INDEX(nor[Excel type],MATCH(Infra[[#This Row],[nor existence]],nor[Full path],0)),"")))</f>
        <v>[string]</v>
      </c>
      <c r="S726" s="9" t="str">
        <f>IF(AND(NOT(ISBLANK(Infra[[#This Row],[Attribute]])),LEFT(Infra[[#This Row],[Value]],1)="[",OR(Infra[[#This Row],[railml 2.4 existence]]=TRUE,Infra[[#This Row],[nor existence]]=TRUE)),IF(Infra[[#This Row],[Value]]=Infra[[#This Row],[type]],"OK","Wrong type"),"")</f>
        <v/>
      </c>
      <c r="T726" s="7" t="str">
        <f>IF(ISBLANK(Infra[[#This Row],[Attribute]]),"",
IF(Infra[[#This Row],[railml 2.4 existence]]=TRUE, INDEX(core[Restriction],MATCH(Infra[[#This Row],[Full path]],core[Full path],0)),
IF(Infra[[#This Row],[nor existence]]&lt;&gt;"", INDEX(nor[Restriction],MATCH(Infra[[#This Row],[nor existence]],nor[Full path],0)),"")))</f>
        <v/>
      </c>
      <c r="U7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7" spans="1:21" x14ac:dyDescent="0.25">
      <c r="A72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7" s="23" t="s">
        <v>595</v>
      </c>
      <c r="E727" s="49" t="s">
        <v>500</v>
      </c>
      <c r="F727" s="7" t="s">
        <v>628</v>
      </c>
      <c r="G727" s="9" t="s">
        <v>703</v>
      </c>
      <c r="H727" s="9"/>
      <c r="I727" s="32"/>
      <c r="J727" s="8" t="s">
        <v>704</v>
      </c>
      <c r="K727" s="29"/>
      <c r="L727" s="29"/>
      <c r="M727" s="57"/>
      <c r="N72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7" s="7" t="str">
        <f>IF(Infra[[#This Row],[railml 2.4 existence]]=TRUE, INDEX(core[Constraints],MATCH(Infra[[#This Row],[Full path]],core[Full path],0)),
IF(Infra[[#This Row],[nor existence]]&lt;&gt;"",INDEX(nor[Constraints],MATCH(Infra[[#This Row],[nor existence]],nor[Full path],0)),""))</f>
        <v>optional</v>
      </c>
      <c r="Q7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7" s="7" t="str">
        <f>IF(ISBLANK(Infra[[#This Row],[Attribute]]),"",
IF(Infra[[#This Row],[railml 2.4 existence]]=TRUE, INDEX(core[Excel type],MATCH(Infra[[#This Row],[Full path]],core[Full path],0)),
IF(Infra[[#This Row],[nor existence]]&lt;&gt;"", INDEX(nor[Excel type],MATCH(Infra[[#This Row],[nor existence]],nor[Full path],0)),"")))</f>
        <v>[string]</v>
      </c>
      <c r="S727" s="9" t="str">
        <f>IF(AND(NOT(ISBLANK(Infra[[#This Row],[Attribute]])),LEFT(Infra[[#This Row],[Value]],1)="[",OR(Infra[[#This Row],[railml 2.4 existence]]=TRUE,Infra[[#This Row],[nor existence]]=TRUE)),IF(Infra[[#This Row],[Value]]=Infra[[#This Row],[type]],"OK","Wrong type"),"")</f>
        <v/>
      </c>
      <c r="T727" s="7" t="str">
        <f>IF(ISBLANK(Infra[[#This Row],[Attribute]]),"",
IF(Infra[[#This Row],[railml 2.4 existence]]=TRUE, INDEX(core[Restriction],MATCH(Infra[[#This Row],[Full path]],core[Full path],0)),
IF(Infra[[#This Row],[nor existence]]&lt;&gt;"", INDEX(nor[Restriction],MATCH(Infra[[#This Row],[nor existence]],nor[Full path],0)),"")))</f>
        <v/>
      </c>
      <c r="U7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8" spans="1:21" x14ac:dyDescent="0.25">
      <c r="A72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8" s="23" t="s">
        <v>595</v>
      </c>
      <c r="E728" s="49" t="s">
        <v>500</v>
      </c>
      <c r="F728" s="7" t="s">
        <v>628</v>
      </c>
      <c r="G728" s="9" t="s">
        <v>705</v>
      </c>
      <c r="H728" s="9"/>
      <c r="I728" s="32"/>
      <c r="J728" s="8" t="s">
        <v>706</v>
      </c>
      <c r="K728" s="29"/>
      <c r="L728" s="29"/>
      <c r="M728" s="57"/>
      <c r="N72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8" s="7" t="str">
        <f>IF(Infra[[#This Row],[railml 2.4 existence]]=TRUE, INDEX(core[Constraints],MATCH(Infra[[#This Row],[Full path]],core[Full path],0)),
IF(Infra[[#This Row],[nor existence]]&lt;&gt;"",INDEX(nor[Constraints],MATCH(Infra[[#This Row],[nor existence]],nor[Full path],0)),""))</f>
        <v>optional</v>
      </c>
      <c r="Q7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8" s="7" t="str">
        <f>IF(ISBLANK(Infra[[#This Row],[Attribute]]),"",
IF(Infra[[#This Row],[railml 2.4 existence]]=TRUE, INDEX(core[Excel type],MATCH(Infra[[#This Row],[Full path]],core[Full path],0)),
IF(Infra[[#This Row],[nor existence]]&lt;&gt;"", INDEX(nor[Excel type],MATCH(Infra[[#This Row],[nor existence]],nor[Full path],0)),"")))</f>
        <v>[string]</v>
      </c>
      <c r="S728" s="9" t="str">
        <f>IF(AND(NOT(ISBLANK(Infra[[#This Row],[Attribute]])),LEFT(Infra[[#This Row],[Value]],1)="[",OR(Infra[[#This Row],[railml 2.4 existence]]=TRUE,Infra[[#This Row],[nor existence]]=TRUE)),IF(Infra[[#This Row],[Value]]=Infra[[#This Row],[type]],"OK","Wrong type"),"")</f>
        <v/>
      </c>
      <c r="T728" s="7" t="str">
        <f>IF(ISBLANK(Infra[[#This Row],[Attribute]]),"",
IF(Infra[[#This Row],[railml 2.4 existence]]=TRUE, INDEX(core[Restriction],MATCH(Infra[[#This Row],[Full path]],core[Full path],0)),
IF(Infra[[#This Row],[nor existence]]&lt;&gt;"", INDEX(nor[Restriction],MATCH(Infra[[#This Row],[nor existence]],nor[Full path],0)),"")))</f>
        <v/>
      </c>
      <c r="U7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29" spans="1:21" x14ac:dyDescent="0.25">
      <c r="A72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29" s="23" t="s">
        <v>595</v>
      </c>
      <c r="E729" s="49" t="s">
        <v>500</v>
      </c>
      <c r="F729" s="7" t="s">
        <v>628</v>
      </c>
      <c r="G729" s="9" t="s">
        <v>707</v>
      </c>
      <c r="H729" s="9"/>
      <c r="I729" s="32"/>
      <c r="J729" s="8" t="s">
        <v>708</v>
      </c>
      <c r="K729" s="29"/>
      <c r="L729" s="29"/>
      <c r="M729" s="57"/>
      <c r="N72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29" s="7" t="str">
        <f>IF(Infra[[#This Row],[railml 2.4 existence]]=TRUE, INDEX(core[Constraints],MATCH(Infra[[#This Row],[Full path]],core[Full path],0)),
IF(Infra[[#This Row],[nor existence]]&lt;&gt;"",INDEX(nor[Constraints],MATCH(Infra[[#This Row],[nor existence]],nor[Full path],0)),""))</f>
        <v>optional</v>
      </c>
      <c r="Q7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29" s="7" t="str">
        <f>IF(ISBLANK(Infra[[#This Row],[Attribute]]),"",
IF(Infra[[#This Row],[railml 2.4 existence]]=TRUE, INDEX(core[Excel type],MATCH(Infra[[#This Row],[Full path]],core[Full path],0)),
IF(Infra[[#This Row],[nor existence]]&lt;&gt;"", INDEX(nor[Excel type],MATCH(Infra[[#This Row],[nor existence]],nor[Full path],0)),"")))</f>
        <v>[string]</v>
      </c>
      <c r="S729" s="9" t="str">
        <f>IF(AND(NOT(ISBLANK(Infra[[#This Row],[Attribute]])),LEFT(Infra[[#This Row],[Value]],1)="[",OR(Infra[[#This Row],[railml 2.4 existence]]=TRUE,Infra[[#This Row],[nor existence]]=TRUE)),IF(Infra[[#This Row],[Value]]=Infra[[#This Row],[type]],"OK","Wrong type"),"")</f>
        <v/>
      </c>
      <c r="T729" s="7" t="str">
        <f>IF(ISBLANK(Infra[[#This Row],[Attribute]]),"",
IF(Infra[[#This Row],[railml 2.4 existence]]=TRUE, INDEX(core[Restriction],MATCH(Infra[[#This Row],[Full path]],core[Full path],0)),
IF(Infra[[#This Row],[nor existence]]&lt;&gt;"", INDEX(nor[Restriction],MATCH(Infra[[#This Row],[nor existence]],nor[Full path],0)),"")))</f>
        <v/>
      </c>
      <c r="U7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0" spans="1:21" x14ac:dyDescent="0.25">
      <c r="A73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0" s="23" t="s">
        <v>595</v>
      </c>
      <c r="E730" s="49" t="s">
        <v>500</v>
      </c>
      <c r="F730" s="7" t="s">
        <v>628</v>
      </c>
      <c r="G730" s="9" t="s">
        <v>709</v>
      </c>
      <c r="H730" s="9"/>
      <c r="I730" s="32"/>
      <c r="J730" s="8" t="s">
        <v>710</v>
      </c>
      <c r="K730" s="29"/>
      <c r="L730" s="29"/>
      <c r="M730" s="57"/>
      <c r="N73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0" s="7" t="str">
        <f>IF(Infra[[#This Row],[railml 2.4 existence]]=TRUE, INDEX(core[Constraints],MATCH(Infra[[#This Row],[Full path]],core[Full path],0)),
IF(Infra[[#This Row],[nor existence]]&lt;&gt;"",INDEX(nor[Constraints],MATCH(Infra[[#This Row],[nor existence]],nor[Full path],0)),""))</f>
        <v>optional</v>
      </c>
      <c r="Q7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0" s="7" t="str">
        <f>IF(ISBLANK(Infra[[#This Row],[Attribute]]),"",
IF(Infra[[#This Row],[railml 2.4 existence]]=TRUE, INDEX(core[Excel type],MATCH(Infra[[#This Row],[Full path]],core[Full path],0)),
IF(Infra[[#This Row],[nor existence]]&lt;&gt;"", INDEX(nor[Excel type],MATCH(Infra[[#This Row],[nor existence]],nor[Full path],0)),"")))</f>
        <v>[string]</v>
      </c>
      <c r="S730" s="9" t="str">
        <f>IF(AND(NOT(ISBLANK(Infra[[#This Row],[Attribute]])),LEFT(Infra[[#This Row],[Value]],1)="[",OR(Infra[[#This Row],[railml 2.4 existence]]=TRUE,Infra[[#This Row],[nor existence]]=TRUE)),IF(Infra[[#This Row],[Value]]=Infra[[#This Row],[type]],"OK","Wrong type"),"")</f>
        <v/>
      </c>
      <c r="T730" s="7" t="str">
        <f>IF(ISBLANK(Infra[[#This Row],[Attribute]]),"",
IF(Infra[[#This Row],[railml 2.4 existence]]=TRUE, INDEX(core[Restriction],MATCH(Infra[[#This Row],[Full path]],core[Full path],0)),
IF(Infra[[#This Row],[nor existence]]&lt;&gt;"", INDEX(nor[Restriction],MATCH(Infra[[#This Row],[nor existence]],nor[Full path],0)),"")))</f>
        <v/>
      </c>
      <c r="U7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1" spans="1:21" x14ac:dyDescent="0.25">
      <c r="A73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1" s="23" t="s">
        <v>595</v>
      </c>
      <c r="E731" s="49" t="s">
        <v>500</v>
      </c>
      <c r="F731" s="7" t="s">
        <v>628</v>
      </c>
      <c r="G731" s="9" t="s">
        <v>711</v>
      </c>
      <c r="H731" s="9"/>
      <c r="I731" s="32"/>
      <c r="J731" s="8" t="s">
        <v>712</v>
      </c>
      <c r="K731" s="29"/>
      <c r="L731" s="29"/>
      <c r="M731" s="57"/>
      <c r="N73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1" s="7" t="str">
        <f>IF(Infra[[#This Row],[railml 2.4 existence]]=TRUE, INDEX(core[Constraints],MATCH(Infra[[#This Row],[Full path]],core[Full path],0)),
IF(Infra[[#This Row],[nor existence]]&lt;&gt;"",INDEX(nor[Constraints],MATCH(Infra[[#This Row],[nor existence]],nor[Full path],0)),""))</f>
        <v>optional</v>
      </c>
      <c r="Q7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1" s="7" t="str">
        <f>IF(ISBLANK(Infra[[#This Row],[Attribute]]),"",
IF(Infra[[#This Row],[railml 2.4 existence]]=TRUE, INDEX(core[Excel type],MATCH(Infra[[#This Row],[Full path]],core[Full path],0)),
IF(Infra[[#This Row],[nor existence]]&lt;&gt;"", INDEX(nor[Excel type],MATCH(Infra[[#This Row],[nor existence]],nor[Full path],0)),"")))</f>
        <v>[string]</v>
      </c>
      <c r="S731" s="9" t="str">
        <f>IF(AND(NOT(ISBLANK(Infra[[#This Row],[Attribute]])),LEFT(Infra[[#This Row],[Value]],1)="[",OR(Infra[[#This Row],[railml 2.4 existence]]=TRUE,Infra[[#This Row],[nor existence]]=TRUE)),IF(Infra[[#This Row],[Value]]=Infra[[#This Row],[type]],"OK","Wrong type"),"")</f>
        <v/>
      </c>
      <c r="T731" s="7" t="str">
        <f>IF(ISBLANK(Infra[[#This Row],[Attribute]]),"",
IF(Infra[[#This Row],[railml 2.4 existence]]=TRUE, INDEX(core[Restriction],MATCH(Infra[[#This Row],[Full path]],core[Full path],0)),
IF(Infra[[#This Row],[nor existence]]&lt;&gt;"", INDEX(nor[Restriction],MATCH(Infra[[#This Row],[nor existence]],nor[Full path],0)),"")))</f>
        <v/>
      </c>
      <c r="U7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2" spans="1:21" x14ac:dyDescent="0.25">
      <c r="A73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2" s="23" t="s">
        <v>595</v>
      </c>
      <c r="E732" s="49" t="s">
        <v>500</v>
      </c>
      <c r="F732" s="7" t="s">
        <v>628</v>
      </c>
      <c r="G732" s="9" t="s">
        <v>713</v>
      </c>
      <c r="H732" s="9"/>
      <c r="I732" s="32"/>
      <c r="J732" s="8" t="s">
        <v>714</v>
      </c>
      <c r="K732" s="29"/>
      <c r="L732" s="29"/>
      <c r="M732" s="57"/>
      <c r="N73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2" s="7" t="str">
        <f>IF(Infra[[#This Row],[railml 2.4 existence]]=TRUE, INDEX(core[Constraints],MATCH(Infra[[#This Row],[Full path]],core[Full path],0)),
IF(Infra[[#This Row],[nor existence]]&lt;&gt;"",INDEX(nor[Constraints],MATCH(Infra[[#This Row],[nor existence]],nor[Full path],0)),""))</f>
        <v>optional</v>
      </c>
      <c r="Q7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2" s="7" t="str">
        <f>IF(ISBLANK(Infra[[#This Row],[Attribute]]),"",
IF(Infra[[#This Row],[railml 2.4 existence]]=TRUE, INDEX(core[Excel type],MATCH(Infra[[#This Row],[Full path]],core[Full path],0)),
IF(Infra[[#This Row],[nor existence]]&lt;&gt;"", INDEX(nor[Excel type],MATCH(Infra[[#This Row],[nor existence]],nor[Full path],0)),"")))</f>
        <v>[string]</v>
      </c>
      <c r="S732" s="9" t="str">
        <f>IF(AND(NOT(ISBLANK(Infra[[#This Row],[Attribute]])),LEFT(Infra[[#This Row],[Value]],1)="[",OR(Infra[[#This Row],[railml 2.4 existence]]=TRUE,Infra[[#This Row],[nor existence]]=TRUE)),IF(Infra[[#This Row],[Value]]=Infra[[#This Row],[type]],"OK","Wrong type"),"")</f>
        <v/>
      </c>
      <c r="T732" s="7" t="str">
        <f>IF(ISBLANK(Infra[[#This Row],[Attribute]]),"",
IF(Infra[[#This Row],[railml 2.4 existence]]=TRUE, INDEX(core[Restriction],MATCH(Infra[[#This Row],[Full path]],core[Full path],0)),
IF(Infra[[#This Row],[nor existence]]&lt;&gt;"", INDEX(nor[Restriction],MATCH(Infra[[#This Row],[nor existence]],nor[Full path],0)),"")))</f>
        <v/>
      </c>
      <c r="U7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3" spans="1:21" x14ac:dyDescent="0.25">
      <c r="A73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3" s="23" t="s">
        <v>595</v>
      </c>
      <c r="E733" s="49" t="s">
        <v>500</v>
      </c>
      <c r="F733" s="7" t="s">
        <v>628</v>
      </c>
      <c r="G733" s="9" t="s">
        <v>715</v>
      </c>
      <c r="H733" s="9"/>
      <c r="I733" s="32"/>
      <c r="J733" s="8" t="s">
        <v>716</v>
      </c>
      <c r="K733" s="29"/>
      <c r="L733" s="29"/>
      <c r="M733" s="57"/>
      <c r="N73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3" s="7" t="str">
        <f>IF(Infra[[#This Row],[railml 2.4 existence]]=TRUE, INDEX(core[Constraints],MATCH(Infra[[#This Row],[Full path]],core[Full path],0)),
IF(Infra[[#This Row],[nor existence]]&lt;&gt;"",INDEX(nor[Constraints],MATCH(Infra[[#This Row],[nor existence]],nor[Full path],0)),""))</f>
        <v>optional</v>
      </c>
      <c r="Q7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3" s="7" t="str">
        <f>IF(ISBLANK(Infra[[#This Row],[Attribute]]),"",
IF(Infra[[#This Row],[railml 2.4 existence]]=TRUE, INDEX(core[Excel type],MATCH(Infra[[#This Row],[Full path]],core[Full path],0)),
IF(Infra[[#This Row],[nor existence]]&lt;&gt;"", INDEX(nor[Excel type],MATCH(Infra[[#This Row],[nor existence]],nor[Full path],0)),"")))</f>
        <v>[string]</v>
      </c>
      <c r="S733" s="9" t="str">
        <f>IF(AND(NOT(ISBLANK(Infra[[#This Row],[Attribute]])),LEFT(Infra[[#This Row],[Value]],1)="[",OR(Infra[[#This Row],[railml 2.4 existence]]=TRUE,Infra[[#This Row],[nor existence]]=TRUE)),IF(Infra[[#This Row],[Value]]=Infra[[#This Row],[type]],"OK","Wrong type"),"")</f>
        <v/>
      </c>
      <c r="T733" s="7" t="str">
        <f>IF(ISBLANK(Infra[[#This Row],[Attribute]]),"",
IF(Infra[[#This Row],[railml 2.4 existence]]=TRUE, INDEX(core[Restriction],MATCH(Infra[[#This Row],[Full path]],core[Full path],0)),
IF(Infra[[#This Row],[nor existence]]&lt;&gt;"", INDEX(nor[Restriction],MATCH(Infra[[#This Row],[nor existence]],nor[Full path],0)),"")))</f>
        <v/>
      </c>
      <c r="U7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4" spans="1:21" x14ac:dyDescent="0.25">
      <c r="A73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4" s="23" t="s">
        <v>595</v>
      </c>
      <c r="E734" s="49" t="s">
        <v>500</v>
      </c>
      <c r="F734" s="7" t="s">
        <v>628</v>
      </c>
      <c r="G734" s="9" t="s">
        <v>717</v>
      </c>
      <c r="H734" s="9"/>
      <c r="I734" s="32"/>
      <c r="J734" s="8" t="s">
        <v>718</v>
      </c>
      <c r="K734" s="29"/>
      <c r="L734" s="29"/>
      <c r="M734" s="57"/>
      <c r="N73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4" s="7" t="str">
        <f>IF(Infra[[#This Row],[railml 2.4 existence]]=TRUE, INDEX(core[Constraints],MATCH(Infra[[#This Row],[Full path]],core[Full path],0)),
IF(Infra[[#This Row],[nor existence]]&lt;&gt;"",INDEX(nor[Constraints],MATCH(Infra[[#This Row],[nor existence]],nor[Full path],0)),""))</f>
        <v>optional</v>
      </c>
      <c r="Q7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4" s="7" t="str">
        <f>IF(ISBLANK(Infra[[#This Row],[Attribute]]),"",
IF(Infra[[#This Row],[railml 2.4 existence]]=TRUE, INDEX(core[Excel type],MATCH(Infra[[#This Row],[Full path]],core[Full path],0)),
IF(Infra[[#This Row],[nor existence]]&lt;&gt;"", INDEX(nor[Excel type],MATCH(Infra[[#This Row],[nor existence]],nor[Full path],0)),"")))</f>
        <v>[string]</v>
      </c>
      <c r="S734" s="9" t="str">
        <f>IF(AND(NOT(ISBLANK(Infra[[#This Row],[Attribute]])),LEFT(Infra[[#This Row],[Value]],1)="[",OR(Infra[[#This Row],[railml 2.4 existence]]=TRUE,Infra[[#This Row],[nor existence]]=TRUE)),IF(Infra[[#This Row],[Value]]=Infra[[#This Row],[type]],"OK","Wrong type"),"")</f>
        <v/>
      </c>
      <c r="T734" s="7" t="str">
        <f>IF(ISBLANK(Infra[[#This Row],[Attribute]]),"",
IF(Infra[[#This Row],[railml 2.4 existence]]=TRUE, INDEX(core[Restriction],MATCH(Infra[[#This Row],[Full path]],core[Full path],0)),
IF(Infra[[#This Row],[nor existence]]&lt;&gt;"", INDEX(nor[Restriction],MATCH(Infra[[#This Row],[nor existence]],nor[Full path],0)),"")))</f>
        <v/>
      </c>
      <c r="U7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5" spans="1:21" x14ac:dyDescent="0.25">
      <c r="A73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5" s="23" t="s">
        <v>595</v>
      </c>
      <c r="E735" s="49" t="s">
        <v>500</v>
      </c>
      <c r="F735" s="7" t="s">
        <v>628</v>
      </c>
      <c r="G735" s="9" t="s">
        <v>719</v>
      </c>
      <c r="H735" s="9"/>
      <c r="I735" s="32"/>
      <c r="J735" s="8" t="s">
        <v>720</v>
      </c>
      <c r="K735" s="29"/>
      <c r="L735" s="29"/>
      <c r="M735" s="57"/>
      <c r="N73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5" s="7" t="str">
        <f>IF(Infra[[#This Row],[railml 2.4 existence]]=TRUE, INDEX(core[Constraints],MATCH(Infra[[#This Row],[Full path]],core[Full path],0)),
IF(Infra[[#This Row],[nor existence]]&lt;&gt;"",INDEX(nor[Constraints],MATCH(Infra[[#This Row],[nor existence]],nor[Full path],0)),""))</f>
        <v>optional</v>
      </c>
      <c r="Q7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5" s="7" t="str">
        <f>IF(ISBLANK(Infra[[#This Row],[Attribute]]),"",
IF(Infra[[#This Row],[railml 2.4 existence]]=TRUE, INDEX(core[Excel type],MATCH(Infra[[#This Row],[Full path]],core[Full path],0)),
IF(Infra[[#This Row],[nor existence]]&lt;&gt;"", INDEX(nor[Excel type],MATCH(Infra[[#This Row],[nor existence]],nor[Full path],0)),"")))</f>
        <v>[string]</v>
      </c>
      <c r="S735" s="9" t="str">
        <f>IF(AND(NOT(ISBLANK(Infra[[#This Row],[Attribute]])),LEFT(Infra[[#This Row],[Value]],1)="[",OR(Infra[[#This Row],[railml 2.4 existence]]=TRUE,Infra[[#This Row],[nor existence]]=TRUE)),IF(Infra[[#This Row],[Value]]=Infra[[#This Row],[type]],"OK","Wrong type"),"")</f>
        <v/>
      </c>
      <c r="T735" s="7" t="str">
        <f>IF(ISBLANK(Infra[[#This Row],[Attribute]]),"",
IF(Infra[[#This Row],[railml 2.4 existence]]=TRUE, INDEX(core[Restriction],MATCH(Infra[[#This Row],[Full path]],core[Full path],0)),
IF(Infra[[#This Row],[nor existence]]&lt;&gt;"", INDEX(nor[Restriction],MATCH(Infra[[#This Row],[nor existence]],nor[Full path],0)),"")))</f>
        <v/>
      </c>
      <c r="U7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6" spans="1:21" x14ac:dyDescent="0.25">
      <c r="A73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6" s="23" t="s">
        <v>595</v>
      </c>
      <c r="E736" s="49" t="s">
        <v>500</v>
      </c>
      <c r="F736" s="7" t="s">
        <v>628</v>
      </c>
      <c r="G736" s="9" t="s">
        <v>721</v>
      </c>
      <c r="H736" s="9"/>
      <c r="I736" s="32"/>
      <c r="J736" s="8" t="s">
        <v>638</v>
      </c>
      <c r="K736" s="29"/>
      <c r="L736" s="29"/>
      <c r="M736" s="57"/>
      <c r="N73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6" s="7" t="str">
        <f>IF(Infra[[#This Row],[railml 2.4 existence]]=TRUE, INDEX(core[Constraints],MATCH(Infra[[#This Row],[Full path]],core[Full path],0)),
IF(Infra[[#This Row],[nor existence]]&lt;&gt;"",INDEX(nor[Constraints],MATCH(Infra[[#This Row],[nor existence]],nor[Full path],0)),""))</f>
        <v>optional</v>
      </c>
      <c r="Q7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6" s="7" t="str">
        <f>IF(ISBLANK(Infra[[#This Row],[Attribute]]),"",
IF(Infra[[#This Row],[railml 2.4 existence]]=TRUE, INDEX(core[Excel type],MATCH(Infra[[#This Row],[Full path]],core[Full path],0)),
IF(Infra[[#This Row],[nor existence]]&lt;&gt;"", INDEX(nor[Excel type],MATCH(Infra[[#This Row],[nor existence]],nor[Full path],0)),"")))</f>
        <v>[string]</v>
      </c>
      <c r="S736" s="9" t="str">
        <f>IF(AND(NOT(ISBLANK(Infra[[#This Row],[Attribute]])),LEFT(Infra[[#This Row],[Value]],1)="[",OR(Infra[[#This Row],[railml 2.4 existence]]=TRUE,Infra[[#This Row],[nor existence]]=TRUE)),IF(Infra[[#This Row],[Value]]=Infra[[#This Row],[type]],"OK","Wrong type"),"")</f>
        <v/>
      </c>
      <c r="T736" s="7" t="str">
        <f>IF(ISBLANK(Infra[[#This Row],[Attribute]]),"",
IF(Infra[[#This Row],[railml 2.4 existence]]=TRUE, INDEX(core[Restriction],MATCH(Infra[[#This Row],[Full path]],core[Full path],0)),
IF(Infra[[#This Row],[nor existence]]&lt;&gt;"", INDEX(nor[Restriction],MATCH(Infra[[#This Row],[nor existence]],nor[Full path],0)),"")))</f>
        <v/>
      </c>
      <c r="U7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7" spans="1:21" x14ac:dyDescent="0.25">
      <c r="A73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7" s="23" t="s">
        <v>595</v>
      </c>
      <c r="E737" s="49" t="s">
        <v>500</v>
      </c>
      <c r="F737" s="7" t="s">
        <v>628</v>
      </c>
      <c r="G737" s="9" t="s">
        <v>722</v>
      </c>
      <c r="H737" s="9"/>
      <c r="I737" s="32"/>
      <c r="J737" s="8" t="s">
        <v>723</v>
      </c>
      <c r="K737" s="29"/>
      <c r="L737" s="29"/>
      <c r="M737" s="57"/>
      <c r="N7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7" s="7" t="str">
        <f>IF(Infra[[#This Row],[railml 2.4 existence]]=TRUE, INDEX(core[Constraints],MATCH(Infra[[#This Row],[Full path]],core[Full path],0)),
IF(Infra[[#This Row],[nor existence]]&lt;&gt;"",INDEX(nor[Constraints],MATCH(Infra[[#This Row],[nor existence]],nor[Full path],0)),""))</f>
        <v>optional</v>
      </c>
      <c r="Q7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7" s="7" t="str">
        <f>IF(ISBLANK(Infra[[#This Row],[Attribute]]),"",
IF(Infra[[#This Row],[railml 2.4 existence]]=TRUE, INDEX(core[Excel type],MATCH(Infra[[#This Row],[Full path]],core[Full path],0)),
IF(Infra[[#This Row],[nor existence]]&lt;&gt;"", INDEX(nor[Excel type],MATCH(Infra[[#This Row],[nor existence]],nor[Full path],0)),"")))</f>
        <v>[string]</v>
      </c>
      <c r="S737" s="9" t="str">
        <f>IF(AND(NOT(ISBLANK(Infra[[#This Row],[Attribute]])),LEFT(Infra[[#This Row],[Value]],1)="[",OR(Infra[[#This Row],[railml 2.4 existence]]=TRUE,Infra[[#This Row],[nor existence]]=TRUE)),IF(Infra[[#This Row],[Value]]=Infra[[#This Row],[type]],"OK","Wrong type"),"")</f>
        <v/>
      </c>
      <c r="T737" s="7" t="str">
        <f>IF(ISBLANK(Infra[[#This Row],[Attribute]]),"",
IF(Infra[[#This Row],[railml 2.4 existence]]=TRUE, INDEX(core[Restriction],MATCH(Infra[[#This Row],[Full path]],core[Full path],0)),
IF(Infra[[#This Row],[nor existence]]&lt;&gt;"", INDEX(nor[Restriction],MATCH(Infra[[#This Row],[nor existence]],nor[Full path],0)),"")))</f>
        <v/>
      </c>
      <c r="U7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8" spans="1:21" x14ac:dyDescent="0.25">
      <c r="A73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8" s="23" t="s">
        <v>595</v>
      </c>
      <c r="E738" s="49" t="s">
        <v>500</v>
      </c>
      <c r="F738" s="7" t="s">
        <v>628</v>
      </c>
      <c r="G738" s="9" t="s">
        <v>724</v>
      </c>
      <c r="H738" s="9"/>
      <c r="I738" s="32"/>
      <c r="J738" s="8" t="s">
        <v>725</v>
      </c>
      <c r="K738" s="29"/>
      <c r="L738" s="29"/>
      <c r="M738" s="57"/>
      <c r="N73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8" s="7" t="str">
        <f>IF(Infra[[#This Row],[railml 2.4 existence]]=TRUE, INDEX(core[Constraints],MATCH(Infra[[#This Row],[Full path]],core[Full path],0)),
IF(Infra[[#This Row],[nor existence]]&lt;&gt;"",INDEX(nor[Constraints],MATCH(Infra[[#This Row],[nor existence]],nor[Full path],0)),""))</f>
        <v>optional</v>
      </c>
      <c r="Q7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8" s="7" t="str">
        <f>IF(ISBLANK(Infra[[#This Row],[Attribute]]),"",
IF(Infra[[#This Row],[railml 2.4 existence]]=TRUE, INDEX(core[Excel type],MATCH(Infra[[#This Row],[Full path]],core[Full path],0)),
IF(Infra[[#This Row],[nor existence]]&lt;&gt;"", INDEX(nor[Excel type],MATCH(Infra[[#This Row],[nor existence]],nor[Full path],0)),"")))</f>
        <v>[string]</v>
      </c>
      <c r="S738" s="9" t="str">
        <f>IF(AND(NOT(ISBLANK(Infra[[#This Row],[Attribute]])),LEFT(Infra[[#This Row],[Value]],1)="[",OR(Infra[[#This Row],[railml 2.4 existence]]=TRUE,Infra[[#This Row],[nor existence]]=TRUE)),IF(Infra[[#This Row],[Value]]=Infra[[#This Row],[type]],"OK","Wrong type"),"")</f>
        <v/>
      </c>
      <c r="T738" s="7" t="str">
        <f>IF(ISBLANK(Infra[[#This Row],[Attribute]]),"",
IF(Infra[[#This Row],[railml 2.4 existence]]=TRUE, INDEX(core[Restriction],MATCH(Infra[[#This Row],[Full path]],core[Full path],0)),
IF(Infra[[#This Row],[nor existence]]&lt;&gt;"", INDEX(nor[Restriction],MATCH(Infra[[#This Row],[nor existence]],nor[Full path],0)),"")))</f>
        <v/>
      </c>
      <c r="U7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39" spans="1:21" x14ac:dyDescent="0.25">
      <c r="A73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39" s="23" t="s">
        <v>595</v>
      </c>
      <c r="E739" s="49" t="s">
        <v>500</v>
      </c>
      <c r="F739" s="7" t="s">
        <v>628</v>
      </c>
      <c r="G739" s="9" t="s">
        <v>726</v>
      </c>
      <c r="H739" s="9"/>
      <c r="I739" s="32"/>
      <c r="J739" s="8" t="s">
        <v>727</v>
      </c>
      <c r="K739" s="29"/>
      <c r="L739" s="29"/>
      <c r="M739" s="57"/>
      <c r="N73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39" s="7" t="str">
        <f>IF(Infra[[#This Row],[railml 2.4 existence]]=TRUE, INDEX(core[Constraints],MATCH(Infra[[#This Row],[Full path]],core[Full path],0)),
IF(Infra[[#This Row],[nor existence]]&lt;&gt;"",INDEX(nor[Constraints],MATCH(Infra[[#This Row],[nor existence]],nor[Full path],0)),""))</f>
        <v>optional</v>
      </c>
      <c r="Q7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39" s="7" t="str">
        <f>IF(ISBLANK(Infra[[#This Row],[Attribute]]),"",
IF(Infra[[#This Row],[railml 2.4 existence]]=TRUE, INDEX(core[Excel type],MATCH(Infra[[#This Row],[Full path]],core[Full path],0)),
IF(Infra[[#This Row],[nor existence]]&lt;&gt;"", INDEX(nor[Excel type],MATCH(Infra[[#This Row],[nor existence]],nor[Full path],0)),"")))</f>
        <v>[string]</v>
      </c>
      <c r="S739" s="9" t="str">
        <f>IF(AND(NOT(ISBLANK(Infra[[#This Row],[Attribute]])),LEFT(Infra[[#This Row],[Value]],1)="[",OR(Infra[[#This Row],[railml 2.4 existence]]=TRUE,Infra[[#This Row],[nor existence]]=TRUE)),IF(Infra[[#This Row],[Value]]=Infra[[#This Row],[type]],"OK","Wrong type"),"")</f>
        <v/>
      </c>
      <c r="T739" s="7" t="str">
        <f>IF(ISBLANK(Infra[[#This Row],[Attribute]]),"",
IF(Infra[[#This Row],[railml 2.4 existence]]=TRUE, INDEX(core[Restriction],MATCH(Infra[[#This Row],[Full path]],core[Full path],0)),
IF(Infra[[#This Row],[nor existence]]&lt;&gt;"", INDEX(nor[Restriction],MATCH(Infra[[#This Row],[nor existence]],nor[Full path],0)),"")))</f>
        <v/>
      </c>
      <c r="U7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0" spans="1:21" x14ac:dyDescent="0.25">
      <c r="A74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0" s="23" t="s">
        <v>595</v>
      </c>
      <c r="E740" s="49" t="s">
        <v>500</v>
      </c>
      <c r="F740" s="7" t="s">
        <v>628</v>
      </c>
      <c r="G740" s="78" t="s">
        <v>3786</v>
      </c>
      <c r="H740" s="9"/>
      <c r="I740" s="32"/>
      <c r="J740" s="8" t="s">
        <v>728</v>
      </c>
      <c r="K740" s="78" t="s">
        <v>3781</v>
      </c>
      <c r="L740" s="29"/>
      <c r="M740" s="57"/>
      <c r="N74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0" s="7" t="str">
        <f>IF(Infra[[#This Row],[railml 2.4 existence]]=TRUE, INDEX(core[Constraints],MATCH(Infra[[#This Row],[Full path]],core[Full path],0)),
IF(Infra[[#This Row],[nor existence]]&lt;&gt;"",INDEX(nor[Constraints],MATCH(Infra[[#This Row],[nor existence]],nor[Full path],0)),""))</f>
        <v>optional</v>
      </c>
      <c r="Q7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0" s="7" t="str">
        <f>IF(ISBLANK(Infra[[#This Row],[Attribute]]),"",
IF(Infra[[#This Row],[railml 2.4 existence]]=TRUE, INDEX(core[Excel type],MATCH(Infra[[#This Row],[Full path]],core[Full path],0)),
IF(Infra[[#This Row],[nor existence]]&lt;&gt;"", INDEX(nor[Excel type],MATCH(Infra[[#This Row],[nor existence]],nor[Full path],0)),"")))</f>
        <v>[string]</v>
      </c>
      <c r="S740" s="9" t="str">
        <f>IF(AND(NOT(ISBLANK(Infra[[#This Row],[Attribute]])),LEFT(Infra[[#This Row],[Value]],1)="[",OR(Infra[[#This Row],[railml 2.4 existence]]=TRUE,Infra[[#This Row],[nor existence]]=TRUE)),IF(Infra[[#This Row],[Value]]=Infra[[#This Row],[type]],"OK","Wrong type"),"")</f>
        <v/>
      </c>
      <c r="T740" s="7" t="str">
        <f>IF(ISBLANK(Infra[[#This Row],[Attribute]]),"",
IF(Infra[[#This Row],[railml 2.4 existence]]=TRUE, INDEX(core[Restriction],MATCH(Infra[[#This Row],[Full path]],core[Full path],0)),
IF(Infra[[#This Row],[nor existence]]&lt;&gt;"", INDEX(nor[Restriction],MATCH(Infra[[#This Row],[nor existence]],nor[Full path],0)),"")))</f>
        <v/>
      </c>
      <c r="U7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1" spans="1:21" x14ac:dyDescent="0.25">
      <c r="A74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1" s="23" t="s">
        <v>595</v>
      </c>
      <c r="E741" s="49" t="s">
        <v>500</v>
      </c>
      <c r="F741" s="7" t="s">
        <v>628</v>
      </c>
      <c r="G741" s="9" t="s">
        <v>729</v>
      </c>
      <c r="H741" s="9"/>
      <c r="I741" s="32"/>
      <c r="J741" s="8" t="s">
        <v>730</v>
      </c>
      <c r="K741" s="29"/>
      <c r="L741" s="29"/>
      <c r="M741" s="57"/>
      <c r="N74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1" s="7" t="str">
        <f>IF(Infra[[#This Row],[railml 2.4 existence]]=TRUE, INDEX(core[Constraints],MATCH(Infra[[#This Row],[Full path]],core[Full path],0)),
IF(Infra[[#This Row],[nor existence]]&lt;&gt;"",INDEX(nor[Constraints],MATCH(Infra[[#This Row],[nor existence]],nor[Full path],0)),""))</f>
        <v>optional</v>
      </c>
      <c r="Q7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1" s="7" t="str">
        <f>IF(ISBLANK(Infra[[#This Row],[Attribute]]),"",
IF(Infra[[#This Row],[railml 2.4 existence]]=TRUE, INDEX(core[Excel type],MATCH(Infra[[#This Row],[Full path]],core[Full path],0)),
IF(Infra[[#This Row],[nor existence]]&lt;&gt;"", INDEX(nor[Excel type],MATCH(Infra[[#This Row],[nor existence]],nor[Full path],0)),"")))</f>
        <v>[string]</v>
      </c>
      <c r="S741" s="9" t="str">
        <f>IF(AND(NOT(ISBLANK(Infra[[#This Row],[Attribute]])),LEFT(Infra[[#This Row],[Value]],1)="[",OR(Infra[[#This Row],[railml 2.4 existence]]=TRUE,Infra[[#This Row],[nor existence]]=TRUE)),IF(Infra[[#This Row],[Value]]=Infra[[#This Row],[type]],"OK","Wrong type"),"")</f>
        <v/>
      </c>
      <c r="T741" s="7" t="str">
        <f>IF(ISBLANK(Infra[[#This Row],[Attribute]]),"",
IF(Infra[[#This Row],[railml 2.4 existence]]=TRUE, INDEX(core[Restriction],MATCH(Infra[[#This Row],[Full path]],core[Full path],0)),
IF(Infra[[#This Row],[nor existence]]&lt;&gt;"", INDEX(nor[Restriction],MATCH(Infra[[#This Row],[nor existence]],nor[Full path],0)),"")))</f>
        <v/>
      </c>
      <c r="U7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2" spans="1:21" x14ac:dyDescent="0.25">
      <c r="A74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2" s="23" t="s">
        <v>595</v>
      </c>
      <c r="E742" s="49" t="s">
        <v>500</v>
      </c>
      <c r="F742" s="7" t="s">
        <v>628</v>
      </c>
      <c r="G742" s="9" t="s">
        <v>731</v>
      </c>
      <c r="H742" s="9"/>
      <c r="I742" s="32"/>
      <c r="J742" s="8" t="s">
        <v>732</v>
      </c>
      <c r="K742" s="29"/>
      <c r="L742" s="29"/>
      <c r="M742" s="57"/>
      <c r="N74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2" s="7" t="str">
        <f>IF(Infra[[#This Row],[railml 2.4 existence]]=TRUE, INDEX(core[Constraints],MATCH(Infra[[#This Row],[Full path]],core[Full path],0)),
IF(Infra[[#This Row],[nor existence]]&lt;&gt;"",INDEX(nor[Constraints],MATCH(Infra[[#This Row],[nor existence]],nor[Full path],0)),""))</f>
        <v>optional</v>
      </c>
      <c r="Q7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2" s="7" t="str">
        <f>IF(ISBLANK(Infra[[#This Row],[Attribute]]),"",
IF(Infra[[#This Row],[railml 2.4 existence]]=TRUE, INDEX(core[Excel type],MATCH(Infra[[#This Row],[Full path]],core[Full path],0)),
IF(Infra[[#This Row],[nor existence]]&lt;&gt;"", INDEX(nor[Excel type],MATCH(Infra[[#This Row],[nor existence]],nor[Full path],0)),"")))</f>
        <v>[string]</v>
      </c>
      <c r="S742" s="9" t="str">
        <f>IF(AND(NOT(ISBLANK(Infra[[#This Row],[Attribute]])),LEFT(Infra[[#This Row],[Value]],1)="[",OR(Infra[[#This Row],[railml 2.4 existence]]=TRUE,Infra[[#This Row],[nor existence]]=TRUE)),IF(Infra[[#This Row],[Value]]=Infra[[#This Row],[type]],"OK","Wrong type"),"")</f>
        <v/>
      </c>
      <c r="T742" s="7" t="str">
        <f>IF(ISBLANK(Infra[[#This Row],[Attribute]]),"",
IF(Infra[[#This Row],[railml 2.4 existence]]=TRUE, INDEX(core[Restriction],MATCH(Infra[[#This Row],[Full path]],core[Full path],0)),
IF(Infra[[#This Row],[nor existence]]&lt;&gt;"", INDEX(nor[Restriction],MATCH(Infra[[#This Row],[nor existence]],nor[Full path],0)),"")))</f>
        <v/>
      </c>
      <c r="U7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3" spans="1:21" x14ac:dyDescent="0.25">
      <c r="A74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3" s="23" t="s">
        <v>595</v>
      </c>
      <c r="E743" s="49" t="s">
        <v>500</v>
      </c>
      <c r="F743" s="7" t="s">
        <v>628</v>
      </c>
      <c r="G743" s="9" t="s">
        <v>733</v>
      </c>
      <c r="H743" s="9"/>
      <c r="I743" s="32"/>
      <c r="J743" s="8" t="s">
        <v>734</v>
      </c>
      <c r="K743" s="29"/>
      <c r="L743" s="29"/>
      <c r="M743" s="57"/>
      <c r="N74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3" s="7" t="str">
        <f>IF(Infra[[#This Row],[railml 2.4 existence]]=TRUE, INDEX(core[Constraints],MATCH(Infra[[#This Row],[Full path]],core[Full path],0)),
IF(Infra[[#This Row],[nor existence]]&lt;&gt;"",INDEX(nor[Constraints],MATCH(Infra[[#This Row],[nor existence]],nor[Full path],0)),""))</f>
        <v>optional</v>
      </c>
      <c r="Q7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3" s="7" t="str">
        <f>IF(ISBLANK(Infra[[#This Row],[Attribute]]),"",
IF(Infra[[#This Row],[railml 2.4 existence]]=TRUE, INDEX(core[Excel type],MATCH(Infra[[#This Row],[Full path]],core[Full path],0)),
IF(Infra[[#This Row],[nor existence]]&lt;&gt;"", INDEX(nor[Excel type],MATCH(Infra[[#This Row],[nor existence]],nor[Full path],0)),"")))</f>
        <v>[string]</v>
      </c>
      <c r="S743" s="9" t="str">
        <f>IF(AND(NOT(ISBLANK(Infra[[#This Row],[Attribute]])),LEFT(Infra[[#This Row],[Value]],1)="[",OR(Infra[[#This Row],[railml 2.4 existence]]=TRUE,Infra[[#This Row],[nor existence]]=TRUE)),IF(Infra[[#This Row],[Value]]=Infra[[#This Row],[type]],"OK","Wrong type"),"")</f>
        <v/>
      </c>
      <c r="T743" s="7" t="str">
        <f>IF(ISBLANK(Infra[[#This Row],[Attribute]]),"",
IF(Infra[[#This Row],[railml 2.4 existence]]=TRUE, INDEX(core[Restriction],MATCH(Infra[[#This Row],[Full path]],core[Full path],0)),
IF(Infra[[#This Row],[nor existence]]&lt;&gt;"", INDEX(nor[Restriction],MATCH(Infra[[#This Row],[nor existence]],nor[Full path],0)),"")))</f>
        <v/>
      </c>
      <c r="U7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4" spans="1:21" x14ac:dyDescent="0.25">
      <c r="A74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4" s="23" t="s">
        <v>595</v>
      </c>
      <c r="E744" s="49" t="s">
        <v>500</v>
      </c>
      <c r="F744" s="7" t="s">
        <v>628</v>
      </c>
      <c r="G744" s="9" t="s">
        <v>735</v>
      </c>
      <c r="H744" s="9"/>
      <c r="I744" s="32"/>
      <c r="J744" s="8" t="s">
        <v>736</v>
      </c>
      <c r="K744" s="29"/>
      <c r="L744" s="29"/>
      <c r="M744" s="57"/>
      <c r="N74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4" s="7" t="str">
        <f>IF(Infra[[#This Row],[railml 2.4 existence]]=TRUE, INDEX(core[Constraints],MATCH(Infra[[#This Row],[Full path]],core[Full path],0)),
IF(Infra[[#This Row],[nor existence]]&lt;&gt;"",INDEX(nor[Constraints],MATCH(Infra[[#This Row],[nor existence]],nor[Full path],0)),""))</f>
        <v>optional</v>
      </c>
      <c r="Q7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4" s="7" t="str">
        <f>IF(ISBLANK(Infra[[#This Row],[Attribute]]),"",
IF(Infra[[#This Row],[railml 2.4 existence]]=TRUE, INDEX(core[Excel type],MATCH(Infra[[#This Row],[Full path]],core[Full path],0)),
IF(Infra[[#This Row],[nor existence]]&lt;&gt;"", INDEX(nor[Excel type],MATCH(Infra[[#This Row],[nor existence]],nor[Full path],0)),"")))</f>
        <v>[string]</v>
      </c>
      <c r="S744" s="9" t="str">
        <f>IF(AND(NOT(ISBLANK(Infra[[#This Row],[Attribute]])),LEFT(Infra[[#This Row],[Value]],1)="[",OR(Infra[[#This Row],[railml 2.4 existence]]=TRUE,Infra[[#This Row],[nor existence]]=TRUE)),IF(Infra[[#This Row],[Value]]=Infra[[#This Row],[type]],"OK","Wrong type"),"")</f>
        <v/>
      </c>
      <c r="T744" s="7" t="str">
        <f>IF(ISBLANK(Infra[[#This Row],[Attribute]]),"",
IF(Infra[[#This Row],[railml 2.4 existence]]=TRUE, INDEX(core[Restriction],MATCH(Infra[[#This Row],[Full path]],core[Full path],0)),
IF(Infra[[#This Row],[nor existence]]&lt;&gt;"", INDEX(nor[Restriction],MATCH(Infra[[#This Row],[nor existence]],nor[Full path],0)),"")))</f>
        <v/>
      </c>
      <c r="U7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5" spans="1:21" x14ac:dyDescent="0.25">
      <c r="A74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5" s="23" t="s">
        <v>595</v>
      </c>
      <c r="E745" s="49" t="s">
        <v>500</v>
      </c>
      <c r="F745" s="7" t="s">
        <v>628</v>
      </c>
      <c r="G745" s="9" t="s">
        <v>737</v>
      </c>
      <c r="H745" s="9"/>
      <c r="I745" s="32"/>
      <c r="J745" s="8" t="s">
        <v>738</v>
      </c>
      <c r="K745" s="29"/>
      <c r="L745" s="29"/>
      <c r="M745" s="57"/>
      <c r="N74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5" s="7" t="str">
        <f>IF(Infra[[#This Row],[railml 2.4 existence]]=TRUE, INDEX(core[Constraints],MATCH(Infra[[#This Row],[Full path]],core[Full path],0)),
IF(Infra[[#This Row],[nor existence]]&lt;&gt;"",INDEX(nor[Constraints],MATCH(Infra[[#This Row],[nor existence]],nor[Full path],0)),""))</f>
        <v>optional</v>
      </c>
      <c r="Q7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5" s="7" t="str">
        <f>IF(ISBLANK(Infra[[#This Row],[Attribute]]),"",
IF(Infra[[#This Row],[railml 2.4 existence]]=TRUE, INDEX(core[Excel type],MATCH(Infra[[#This Row],[Full path]],core[Full path],0)),
IF(Infra[[#This Row],[nor existence]]&lt;&gt;"", INDEX(nor[Excel type],MATCH(Infra[[#This Row],[nor existence]],nor[Full path],0)),"")))</f>
        <v>[string]</v>
      </c>
      <c r="S745" s="9" t="str">
        <f>IF(AND(NOT(ISBLANK(Infra[[#This Row],[Attribute]])),LEFT(Infra[[#This Row],[Value]],1)="[",OR(Infra[[#This Row],[railml 2.4 existence]]=TRUE,Infra[[#This Row],[nor existence]]=TRUE)),IF(Infra[[#This Row],[Value]]=Infra[[#This Row],[type]],"OK","Wrong type"),"")</f>
        <v/>
      </c>
      <c r="T745" s="7" t="str">
        <f>IF(ISBLANK(Infra[[#This Row],[Attribute]]),"",
IF(Infra[[#This Row],[railml 2.4 existence]]=TRUE, INDEX(core[Restriction],MATCH(Infra[[#This Row],[Full path]],core[Full path],0)),
IF(Infra[[#This Row],[nor existence]]&lt;&gt;"", INDEX(nor[Restriction],MATCH(Infra[[#This Row],[nor existence]],nor[Full path],0)),"")))</f>
        <v/>
      </c>
      <c r="U7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6" spans="1:21" x14ac:dyDescent="0.25">
      <c r="A74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6" s="23" t="s">
        <v>595</v>
      </c>
      <c r="E746" s="49" t="s">
        <v>500</v>
      </c>
      <c r="F746" s="7" t="s">
        <v>628</v>
      </c>
      <c r="G746" s="9" t="s">
        <v>739</v>
      </c>
      <c r="H746" s="9"/>
      <c r="I746" s="32"/>
      <c r="J746" s="8" t="s">
        <v>740</v>
      </c>
      <c r="K746" s="29"/>
      <c r="L746" s="29"/>
      <c r="M746" s="57"/>
      <c r="N7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6" s="7" t="str">
        <f>IF(Infra[[#This Row],[railml 2.4 existence]]=TRUE, INDEX(core[Constraints],MATCH(Infra[[#This Row],[Full path]],core[Full path],0)),
IF(Infra[[#This Row],[nor existence]]&lt;&gt;"",INDEX(nor[Constraints],MATCH(Infra[[#This Row],[nor existence]],nor[Full path],0)),""))</f>
        <v>optional</v>
      </c>
      <c r="Q7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6" s="7" t="str">
        <f>IF(ISBLANK(Infra[[#This Row],[Attribute]]),"",
IF(Infra[[#This Row],[railml 2.4 existence]]=TRUE, INDEX(core[Excel type],MATCH(Infra[[#This Row],[Full path]],core[Full path],0)),
IF(Infra[[#This Row],[nor existence]]&lt;&gt;"", INDEX(nor[Excel type],MATCH(Infra[[#This Row],[nor existence]],nor[Full path],0)),"")))</f>
        <v>[string]</v>
      </c>
      <c r="S746" s="9" t="str">
        <f>IF(AND(NOT(ISBLANK(Infra[[#This Row],[Attribute]])),LEFT(Infra[[#This Row],[Value]],1)="[",OR(Infra[[#This Row],[railml 2.4 existence]]=TRUE,Infra[[#This Row],[nor existence]]=TRUE)),IF(Infra[[#This Row],[Value]]=Infra[[#This Row],[type]],"OK","Wrong type"),"")</f>
        <v/>
      </c>
      <c r="T746" s="7" t="str">
        <f>IF(ISBLANK(Infra[[#This Row],[Attribute]]),"",
IF(Infra[[#This Row],[railml 2.4 existence]]=TRUE, INDEX(core[Restriction],MATCH(Infra[[#This Row],[Full path]],core[Full path],0)),
IF(Infra[[#This Row],[nor existence]]&lt;&gt;"", INDEX(nor[Restriction],MATCH(Infra[[#This Row],[nor existence]],nor[Full path],0)),"")))</f>
        <v/>
      </c>
      <c r="U7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7" spans="1:21" x14ac:dyDescent="0.25">
      <c r="A74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7" s="23" t="s">
        <v>595</v>
      </c>
      <c r="E747" s="49" t="s">
        <v>500</v>
      </c>
      <c r="F747" s="7" t="s">
        <v>628</v>
      </c>
      <c r="G747" s="9" t="s">
        <v>741</v>
      </c>
      <c r="H747" s="9"/>
      <c r="I747" s="32"/>
      <c r="J747" s="8" t="s">
        <v>742</v>
      </c>
      <c r="K747" s="29"/>
      <c r="L747" s="29"/>
      <c r="M747" s="57"/>
      <c r="N74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7" s="7" t="str">
        <f>IF(Infra[[#This Row],[railml 2.4 existence]]=TRUE, INDEX(core[Constraints],MATCH(Infra[[#This Row],[Full path]],core[Full path],0)),
IF(Infra[[#This Row],[nor existence]]&lt;&gt;"",INDEX(nor[Constraints],MATCH(Infra[[#This Row],[nor existence]],nor[Full path],0)),""))</f>
        <v>optional</v>
      </c>
      <c r="Q7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7" s="7" t="str">
        <f>IF(ISBLANK(Infra[[#This Row],[Attribute]]),"",
IF(Infra[[#This Row],[railml 2.4 existence]]=TRUE, INDEX(core[Excel type],MATCH(Infra[[#This Row],[Full path]],core[Full path],0)),
IF(Infra[[#This Row],[nor existence]]&lt;&gt;"", INDEX(nor[Excel type],MATCH(Infra[[#This Row],[nor existence]],nor[Full path],0)),"")))</f>
        <v>[string]</v>
      </c>
      <c r="S747" s="9" t="str">
        <f>IF(AND(NOT(ISBLANK(Infra[[#This Row],[Attribute]])),LEFT(Infra[[#This Row],[Value]],1)="[",OR(Infra[[#This Row],[railml 2.4 existence]]=TRUE,Infra[[#This Row],[nor existence]]=TRUE)),IF(Infra[[#This Row],[Value]]=Infra[[#This Row],[type]],"OK","Wrong type"),"")</f>
        <v/>
      </c>
      <c r="T747" s="7" t="str">
        <f>IF(ISBLANK(Infra[[#This Row],[Attribute]]),"",
IF(Infra[[#This Row],[railml 2.4 existence]]=TRUE, INDEX(core[Restriction],MATCH(Infra[[#This Row],[Full path]],core[Full path],0)),
IF(Infra[[#This Row],[nor existence]]&lt;&gt;"", INDEX(nor[Restriction],MATCH(Infra[[#This Row],[nor existence]],nor[Full path],0)),"")))</f>
        <v/>
      </c>
      <c r="U7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8" spans="1:21" x14ac:dyDescent="0.25">
      <c r="A74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8" s="23" t="s">
        <v>595</v>
      </c>
      <c r="E748" s="49" t="s">
        <v>500</v>
      </c>
      <c r="F748" s="7" t="s">
        <v>628</v>
      </c>
      <c r="G748" s="9" t="s">
        <v>743</v>
      </c>
      <c r="H748" s="9"/>
      <c r="I748" s="32"/>
      <c r="J748" s="8" t="s">
        <v>744</v>
      </c>
      <c r="K748" s="29"/>
      <c r="L748" s="29"/>
      <c r="M748" s="57"/>
      <c r="N74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8" s="7" t="str">
        <f>IF(Infra[[#This Row],[railml 2.4 existence]]=TRUE, INDEX(core[Constraints],MATCH(Infra[[#This Row],[Full path]],core[Full path],0)),
IF(Infra[[#This Row],[nor existence]]&lt;&gt;"",INDEX(nor[Constraints],MATCH(Infra[[#This Row],[nor existence]],nor[Full path],0)),""))</f>
        <v>optional</v>
      </c>
      <c r="Q7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8" s="7" t="str">
        <f>IF(ISBLANK(Infra[[#This Row],[Attribute]]),"",
IF(Infra[[#This Row],[railml 2.4 existence]]=TRUE, INDEX(core[Excel type],MATCH(Infra[[#This Row],[Full path]],core[Full path],0)),
IF(Infra[[#This Row],[nor existence]]&lt;&gt;"", INDEX(nor[Excel type],MATCH(Infra[[#This Row],[nor existence]],nor[Full path],0)),"")))</f>
        <v>[string]</v>
      </c>
      <c r="S748" s="9" t="str">
        <f>IF(AND(NOT(ISBLANK(Infra[[#This Row],[Attribute]])),LEFT(Infra[[#This Row],[Value]],1)="[",OR(Infra[[#This Row],[railml 2.4 existence]]=TRUE,Infra[[#This Row],[nor existence]]=TRUE)),IF(Infra[[#This Row],[Value]]=Infra[[#This Row],[type]],"OK","Wrong type"),"")</f>
        <v/>
      </c>
      <c r="T748" s="7" t="str">
        <f>IF(ISBLANK(Infra[[#This Row],[Attribute]]),"",
IF(Infra[[#This Row],[railml 2.4 existence]]=TRUE, INDEX(core[Restriction],MATCH(Infra[[#This Row],[Full path]],core[Full path],0)),
IF(Infra[[#This Row],[nor existence]]&lt;&gt;"", INDEX(nor[Restriction],MATCH(Infra[[#This Row],[nor existence]],nor[Full path],0)),"")))</f>
        <v/>
      </c>
      <c r="U7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49" spans="1:21" x14ac:dyDescent="0.25">
      <c r="A74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49" s="23" t="s">
        <v>595</v>
      </c>
      <c r="E749" s="49" t="s">
        <v>500</v>
      </c>
      <c r="F749" s="7" t="s">
        <v>628</v>
      </c>
      <c r="G749" s="9" t="s">
        <v>745</v>
      </c>
      <c r="H749" s="9"/>
      <c r="I749" s="32"/>
      <c r="J749" s="8" t="s">
        <v>746</v>
      </c>
      <c r="K749" s="29"/>
      <c r="L749" s="29"/>
      <c r="M749" s="57"/>
      <c r="N74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49" s="7" t="str">
        <f>IF(Infra[[#This Row],[railml 2.4 existence]]=TRUE, INDEX(core[Constraints],MATCH(Infra[[#This Row],[Full path]],core[Full path],0)),
IF(Infra[[#This Row],[nor existence]]&lt;&gt;"",INDEX(nor[Constraints],MATCH(Infra[[#This Row],[nor existence]],nor[Full path],0)),""))</f>
        <v>optional</v>
      </c>
      <c r="Q7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49" s="7" t="str">
        <f>IF(ISBLANK(Infra[[#This Row],[Attribute]]),"",
IF(Infra[[#This Row],[railml 2.4 existence]]=TRUE, INDEX(core[Excel type],MATCH(Infra[[#This Row],[Full path]],core[Full path],0)),
IF(Infra[[#This Row],[nor existence]]&lt;&gt;"", INDEX(nor[Excel type],MATCH(Infra[[#This Row],[nor existence]],nor[Full path],0)),"")))</f>
        <v>[string]</v>
      </c>
      <c r="S749" s="9" t="str">
        <f>IF(AND(NOT(ISBLANK(Infra[[#This Row],[Attribute]])),LEFT(Infra[[#This Row],[Value]],1)="[",OR(Infra[[#This Row],[railml 2.4 existence]]=TRUE,Infra[[#This Row],[nor existence]]=TRUE)),IF(Infra[[#This Row],[Value]]=Infra[[#This Row],[type]],"OK","Wrong type"),"")</f>
        <v/>
      </c>
      <c r="T749" s="7" t="str">
        <f>IF(ISBLANK(Infra[[#This Row],[Attribute]]),"",
IF(Infra[[#This Row],[railml 2.4 existence]]=TRUE, INDEX(core[Restriction],MATCH(Infra[[#This Row],[Full path]],core[Full path],0)),
IF(Infra[[#This Row],[nor existence]]&lt;&gt;"", INDEX(nor[Restriction],MATCH(Infra[[#This Row],[nor existence]],nor[Full path],0)),"")))</f>
        <v/>
      </c>
      <c r="U7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0" spans="1:21" x14ac:dyDescent="0.25">
      <c r="A75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0" s="23" t="s">
        <v>595</v>
      </c>
      <c r="E750" s="49" t="s">
        <v>500</v>
      </c>
      <c r="F750" s="7" t="s">
        <v>628</v>
      </c>
      <c r="G750" s="9" t="s">
        <v>747</v>
      </c>
      <c r="H750" s="9"/>
      <c r="I750" s="32"/>
      <c r="J750" s="8" t="s">
        <v>748</v>
      </c>
      <c r="K750" s="29"/>
      <c r="L750" s="29"/>
      <c r="M750" s="57"/>
      <c r="N75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0" s="7" t="str">
        <f>IF(Infra[[#This Row],[railml 2.4 existence]]=TRUE, INDEX(core[Constraints],MATCH(Infra[[#This Row],[Full path]],core[Full path],0)),
IF(Infra[[#This Row],[nor existence]]&lt;&gt;"",INDEX(nor[Constraints],MATCH(Infra[[#This Row],[nor existence]],nor[Full path],0)),""))</f>
        <v>optional</v>
      </c>
      <c r="Q7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0" s="7" t="str">
        <f>IF(ISBLANK(Infra[[#This Row],[Attribute]]),"",
IF(Infra[[#This Row],[railml 2.4 existence]]=TRUE, INDEX(core[Excel type],MATCH(Infra[[#This Row],[Full path]],core[Full path],0)),
IF(Infra[[#This Row],[nor existence]]&lt;&gt;"", INDEX(nor[Excel type],MATCH(Infra[[#This Row],[nor existence]],nor[Full path],0)),"")))</f>
        <v>[string]</v>
      </c>
      <c r="S750" s="9" t="str">
        <f>IF(AND(NOT(ISBLANK(Infra[[#This Row],[Attribute]])),LEFT(Infra[[#This Row],[Value]],1)="[",OR(Infra[[#This Row],[railml 2.4 existence]]=TRUE,Infra[[#This Row],[nor existence]]=TRUE)),IF(Infra[[#This Row],[Value]]=Infra[[#This Row],[type]],"OK","Wrong type"),"")</f>
        <v/>
      </c>
      <c r="T750" s="7" t="str">
        <f>IF(ISBLANK(Infra[[#This Row],[Attribute]]),"",
IF(Infra[[#This Row],[railml 2.4 existence]]=TRUE, INDEX(core[Restriction],MATCH(Infra[[#This Row],[Full path]],core[Full path],0)),
IF(Infra[[#This Row],[nor existence]]&lt;&gt;"", INDEX(nor[Restriction],MATCH(Infra[[#This Row],[nor existence]],nor[Full path],0)),"")))</f>
        <v/>
      </c>
      <c r="U7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1" spans="1:21" x14ac:dyDescent="0.25">
      <c r="A75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1" s="23" t="s">
        <v>595</v>
      </c>
      <c r="E751" s="49" t="s">
        <v>500</v>
      </c>
      <c r="F751" s="7" t="s">
        <v>628</v>
      </c>
      <c r="G751" s="9" t="s">
        <v>749</v>
      </c>
      <c r="H751" s="9"/>
      <c r="I751" s="32"/>
      <c r="J751" s="8" t="s">
        <v>750</v>
      </c>
      <c r="K751" s="29"/>
      <c r="L751" s="29"/>
      <c r="M751" s="57"/>
      <c r="N75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1" s="7" t="str">
        <f>IF(Infra[[#This Row],[railml 2.4 existence]]=TRUE, INDEX(core[Constraints],MATCH(Infra[[#This Row],[Full path]],core[Full path],0)),
IF(Infra[[#This Row],[nor existence]]&lt;&gt;"",INDEX(nor[Constraints],MATCH(Infra[[#This Row],[nor existence]],nor[Full path],0)),""))</f>
        <v>optional</v>
      </c>
      <c r="Q7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1" s="7" t="str">
        <f>IF(ISBLANK(Infra[[#This Row],[Attribute]]),"",
IF(Infra[[#This Row],[railml 2.4 existence]]=TRUE, INDEX(core[Excel type],MATCH(Infra[[#This Row],[Full path]],core[Full path],0)),
IF(Infra[[#This Row],[nor existence]]&lt;&gt;"", INDEX(nor[Excel type],MATCH(Infra[[#This Row],[nor existence]],nor[Full path],0)),"")))</f>
        <v>[string]</v>
      </c>
      <c r="S751" s="9" t="str">
        <f>IF(AND(NOT(ISBLANK(Infra[[#This Row],[Attribute]])),LEFT(Infra[[#This Row],[Value]],1)="[",OR(Infra[[#This Row],[railml 2.4 existence]]=TRUE,Infra[[#This Row],[nor existence]]=TRUE)),IF(Infra[[#This Row],[Value]]=Infra[[#This Row],[type]],"OK","Wrong type"),"")</f>
        <v/>
      </c>
      <c r="T751" s="7" t="str">
        <f>IF(ISBLANK(Infra[[#This Row],[Attribute]]),"",
IF(Infra[[#This Row],[railml 2.4 existence]]=TRUE, INDEX(core[Restriction],MATCH(Infra[[#This Row],[Full path]],core[Full path],0)),
IF(Infra[[#This Row],[nor existence]]&lt;&gt;"", INDEX(nor[Restriction],MATCH(Infra[[#This Row],[nor existence]],nor[Full path],0)),"")))</f>
        <v/>
      </c>
      <c r="U7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2" spans="1:21" x14ac:dyDescent="0.25">
      <c r="A75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2" s="23" t="s">
        <v>595</v>
      </c>
      <c r="E752" s="49" t="s">
        <v>500</v>
      </c>
      <c r="F752" s="7" t="s">
        <v>628</v>
      </c>
      <c r="G752" s="9" t="s">
        <v>751</v>
      </c>
      <c r="H752" s="9"/>
      <c r="I752" s="32"/>
      <c r="J752" s="8" t="s">
        <v>752</v>
      </c>
      <c r="K752" s="29"/>
      <c r="L752" s="29"/>
      <c r="M752" s="57"/>
      <c r="N75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2" s="7" t="str">
        <f>IF(Infra[[#This Row],[railml 2.4 existence]]=TRUE, INDEX(core[Constraints],MATCH(Infra[[#This Row],[Full path]],core[Full path],0)),
IF(Infra[[#This Row],[nor existence]]&lt;&gt;"",INDEX(nor[Constraints],MATCH(Infra[[#This Row],[nor existence]],nor[Full path],0)),""))</f>
        <v>optional</v>
      </c>
      <c r="Q7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2" s="7" t="str">
        <f>IF(ISBLANK(Infra[[#This Row],[Attribute]]),"",
IF(Infra[[#This Row],[railml 2.4 existence]]=TRUE, INDEX(core[Excel type],MATCH(Infra[[#This Row],[Full path]],core[Full path],0)),
IF(Infra[[#This Row],[nor existence]]&lt;&gt;"", INDEX(nor[Excel type],MATCH(Infra[[#This Row],[nor existence]],nor[Full path],0)),"")))</f>
        <v>[string]</v>
      </c>
      <c r="S752" s="9" t="str">
        <f>IF(AND(NOT(ISBLANK(Infra[[#This Row],[Attribute]])),LEFT(Infra[[#This Row],[Value]],1)="[",OR(Infra[[#This Row],[railml 2.4 existence]]=TRUE,Infra[[#This Row],[nor existence]]=TRUE)),IF(Infra[[#This Row],[Value]]=Infra[[#This Row],[type]],"OK","Wrong type"),"")</f>
        <v/>
      </c>
      <c r="T752" s="7" t="str">
        <f>IF(ISBLANK(Infra[[#This Row],[Attribute]]),"",
IF(Infra[[#This Row],[railml 2.4 existence]]=TRUE, INDEX(core[Restriction],MATCH(Infra[[#This Row],[Full path]],core[Full path],0)),
IF(Infra[[#This Row],[nor existence]]&lt;&gt;"", INDEX(nor[Restriction],MATCH(Infra[[#This Row],[nor existence]],nor[Full path],0)),"")))</f>
        <v/>
      </c>
      <c r="U7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3" spans="1:21" x14ac:dyDescent="0.25">
      <c r="A75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3" s="23" t="s">
        <v>595</v>
      </c>
      <c r="E753" s="49" t="s">
        <v>500</v>
      </c>
      <c r="F753" s="7" t="s">
        <v>628</v>
      </c>
      <c r="G753" s="9" t="s">
        <v>753</v>
      </c>
      <c r="H753" s="9"/>
      <c r="I753" s="32"/>
      <c r="J753" s="8" t="s">
        <v>754</v>
      </c>
      <c r="K753" s="29"/>
      <c r="L753" s="29"/>
      <c r="M753" s="57"/>
      <c r="N75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3" s="7" t="str">
        <f>IF(Infra[[#This Row],[railml 2.4 existence]]=TRUE, INDEX(core[Constraints],MATCH(Infra[[#This Row],[Full path]],core[Full path],0)),
IF(Infra[[#This Row],[nor existence]]&lt;&gt;"",INDEX(nor[Constraints],MATCH(Infra[[#This Row],[nor existence]],nor[Full path],0)),""))</f>
        <v>optional</v>
      </c>
      <c r="Q7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3" s="7" t="str">
        <f>IF(ISBLANK(Infra[[#This Row],[Attribute]]),"",
IF(Infra[[#This Row],[railml 2.4 existence]]=TRUE, INDEX(core[Excel type],MATCH(Infra[[#This Row],[Full path]],core[Full path],0)),
IF(Infra[[#This Row],[nor existence]]&lt;&gt;"", INDEX(nor[Excel type],MATCH(Infra[[#This Row],[nor existence]],nor[Full path],0)),"")))</f>
        <v>[string]</v>
      </c>
      <c r="S753" s="9" t="str">
        <f>IF(AND(NOT(ISBLANK(Infra[[#This Row],[Attribute]])),LEFT(Infra[[#This Row],[Value]],1)="[",OR(Infra[[#This Row],[railml 2.4 existence]]=TRUE,Infra[[#This Row],[nor existence]]=TRUE)),IF(Infra[[#This Row],[Value]]=Infra[[#This Row],[type]],"OK","Wrong type"),"")</f>
        <v/>
      </c>
      <c r="T753" s="7" t="str">
        <f>IF(ISBLANK(Infra[[#This Row],[Attribute]]),"",
IF(Infra[[#This Row],[railml 2.4 existence]]=TRUE, INDEX(core[Restriction],MATCH(Infra[[#This Row],[Full path]],core[Full path],0)),
IF(Infra[[#This Row],[nor existence]]&lt;&gt;"", INDEX(nor[Restriction],MATCH(Infra[[#This Row],[nor existence]],nor[Full path],0)),"")))</f>
        <v/>
      </c>
      <c r="U7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4" spans="1:21" x14ac:dyDescent="0.25">
      <c r="A75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4" s="23" t="s">
        <v>595</v>
      </c>
      <c r="E754" s="49" t="s">
        <v>500</v>
      </c>
      <c r="F754" s="7" t="s">
        <v>628</v>
      </c>
      <c r="G754" s="9" t="s">
        <v>755</v>
      </c>
      <c r="H754" s="9"/>
      <c r="I754" s="32"/>
      <c r="J754" s="8" t="s">
        <v>756</v>
      </c>
      <c r="K754" s="29"/>
      <c r="L754" s="29"/>
      <c r="M754" s="57"/>
      <c r="N75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4" s="7" t="str">
        <f>IF(Infra[[#This Row],[railml 2.4 existence]]=TRUE, INDEX(core[Constraints],MATCH(Infra[[#This Row],[Full path]],core[Full path],0)),
IF(Infra[[#This Row],[nor existence]]&lt;&gt;"",INDEX(nor[Constraints],MATCH(Infra[[#This Row],[nor existence]],nor[Full path],0)),""))</f>
        <v>optional</v>
      </c>
      <c r="Q7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4" s="7" t="str">
        <f>IF(ISBLANK(Infra[[#This Row],[Attribute]]),"",
IF(Infra[[#This Row],[railml 2.4 existence]]=TRUE, INDEX(core[Excel type],MATCH(Infra[[#This Row],[Full path]],core[Full path],0)),
IF(Infra[[#This Row],[nor existence]]&lt;&gt;"", INDEX(nor[Excel type],MATCH(Infra[[#This Row],[nor existence]],nor[Full path],0)),"")))</f>
        <v>[string]</v>
      </c>
      <c r="S754" s="9" t="str">
        <f>IF(AND(NOT(ISBLANK(Infra[[#This Row],[Attribute]])),LEFT(Infra[[#This Row],[Value]],1)="[",OR(Infra[[#This Row],[railml 2.4 existence]]=TRUE,Infra[[#This Row],[nor existence]]=TRUE)),IF(Infra[[#This Row],[Value]]=Infra[[#This Row],[type]],"OK","Wrong type"),"")</f>
        <v/>
      </c>
      <c r="T754" s="7" t="str">
        <f>IF(ISBLANK(Infra[[#This Row],[Attribute]]),"",
IF(Infra[[#This Row],[railml 2.4 existence]]=TRUE, INDEX(core[Restriction],MATCH(Infra[[#This Row],[Full path]],core[Full path],0)),
IF(Infra[[#This Row],[nor existence]]&lt;&gt;"", INDEX(nor[Restriction],MATCH(Infra[[#This Row],[nor existence]],nor[Full path],0)),"")))</f>
        <v/>
      </c>
      <c r="U7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5" spans="1:21" x14ac:dyDescent="0.25">
      <c r="A75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5" s="23" t="s">
        <v>595</v>
      </c>
      <c r="E755" s="49" t="s">
        <v>500</v>
      </c>
      <c r="F755" s="7" t="s">
        <v>628</v>
      </c>
      <c r="G755" s="9" t="s">
        <v>757</v>
      </c>
      <c r="H755" s="9"/>
      <c r="I755" s="32"/>
      <c r="J755" s="8" t="s">
        <v>758</v>
      </c>
      <c r="K755" s="29"/>
      <c r="L755" s="29"/>
      <c r="M755" s="57"/>
      <c r="N75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5" s="7" t="str">
        <f>IF(Infra[[#This Row],[railml 2.4 existence]]=TRUE, INDEX(core[Constraints],MATCH(Infra[[#This Row],[Full path]],core[Full path],0)),
IF(Infra[[#This Row],[nor existence]]&lt;&gt;"",INDEX(nor[Constraints],MATCH(Infra[[#This Row],[nor existence]],nor[Full path],0)),""))</f>
        <v>optional</v>
      </c>
      <c r="Q7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5" s="7" t="str">
        <f>IF(ISBLANK(Infra[[#This Row],[Attribute]]),"",
IF(Infra[[#This Row],[railml 2.4 existence]]=TRUE, INDEX(core[Excel type],MATCH(Infra[[#This Row],[Full path]],core[Full path],0)),
IF(Infra[[#This Row],[nor existence]]&lt;&gt;"", INDEX(nor[Excel type],MATCH(Infra[[#This Row],[nor existence]],nor[Full path],0)),"")))</f>
        <v>[string]</v>
      </c>
      <c r="S755" s="9" t="str">
        <f>IF(AND(NOT(ISBLANK(Infra[[#This Row],[Attribute]])),LEFT(Infra[[#This Row],[Value]],1)="[",OR(Infra[[#This Row],[railml 2.4 existence]]=TRUE,Infra[[#This Row],[nor existence]]=TRUE)),IF(Infra[[#This Row],[Value]]=Infra[[#This Row],[type]],"OK","Wrong type"),"")</f>
        <v/>
      </c>
      <c r="T755" s="7" t="str">
        <f>IF(ISBLANK(Infra[[#This Row],[Attribute]]),"",
IF(Infra[[#This Row],[railml 2.4 existence]]=TRUE, INDEX(core[Restriction],MATCH(Infra[[#This Row],[Full path]],core[Full path],0)),
IF(Infra[[#This Row],[nor existence]]&lt;&gt;"", INDEX(nor[Restriction],MATCH(Infra[[#This Row],[nor existence]],nor[Full path],0)),"")))</f>
        <v/>
      </c>
      <c r="U7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6" spans="1:21" x14ac:dyDescent="0.25">
      <c r="A75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6" s="23" t="s">
        <v>595</v>
      </c>
      <c r="E756" s="49" t="s">
        <v>500</v>
      </c>
      <c r="F756" s="7" t="s">
        <v>628</v>
      </c>
      <c r="G756" s="9" t="s">
        <v>759</v>
      </c>
      <c r="H756" s="9"/>
      <c r="I756" s="32"/>
      <c r="J756" s="8" t="s">
        <v>760</v>
      </c>
      <c r="K756" s="29"/>
      <c r="L756" s="29"/>
      <c r="M756" s="57"/>
      <c r="N75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6" s="7" t="str">
        <f>IF(Infra[[#This Row],[railml 2.4 existence]]=TRUE, INDEX(core[Constraints],MATCH(Infra[[#This Row],[Full path]],core[Full path],0)),
IF(Infra[[#This Row],[nor existence]]&lt;&gt;"",INDEX(nor[Constraints],MATCH(Infra[[#This Row],[nor existence]],nor[Full path],0)),""))</f>
        <v>optional</v>
      </c>
      <c r="Q7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6" s="7" t="str">
        <f>IF(ISBLANK(Infra[[#This Row],[Attribute]]),"",
IF(Infra[[#This Row],[railml 2.4 existence]]=TRUE, INDEX(core[Excel type],MATCH(Infra[[#This Row],[Full path]],core[Full path],0)),
IF(Infra[[#This Row],[nor existence]]&lt;&gt;"", INDEX(nor[Excel type],MATCH(Infra[[#This Row],[nor existence]],nor[Full path],0)),"")))</f>
        <v>[string]</v>
      </c>
      <c r="S756" s="9" t="str">
        <f>IF(AND(NOT(ISBLANK(Infra[[#This Row],[Attribute]])),LEFT(Infra[[#This Row],[Value]],1)="[",OR(Infra[[#This Row],[railml 2.4 existence]]=TRUE,Infra[[#This Row],[nor existence]]=TRUE)),IF(Infra[[#This Row],[Value]]=Infra[[#This Row],[type]],"OK","Wrong type"),"")</f>
        <v/>
      </c>
      <c r="T756" s="7" t="str">
        <f>IF(ISBLANK(Infra[[#This Row],[Attribute]]),"",
IF(Infra[[#This Row],[railml 2.4 existence]]=TRUE, INDEX(core[Restriction],MATCH(Infra[[#This Row],[Full path]],core[Full path],0)),
IF(Infra[[#This Row],[nor existence]]&lt;&gt;"", INDEX(nor[Restriction],MATCH(Infra[[#This Row],[nor existence]],nor[Full path],0)),"")))</f>
        <v/>
      </c>
      <c r="U7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7" spans="1:21" x14ac:dyDescent="0.25">
      <c r="A75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7" s="23" t="s">
        <v>595</v>
      </c>
      <c r="E757" s="49" t="s">
        <v>500</v>
      </c>
      <c r="F757" s="7" t="s">
        <v>628</v>
      </c>
      <c r="G757" s="9" t="s">
        <v>761</v>
      </c>
      <c r="H757" s="9"/>
      <c r="I757" s="32"/>
      <c r="J757" s="8" t="s">
        <v>762</v>
      </c>
      <c r="K757" s="29"/>
      <c r="L757" s="29"/>
      <c r="M757" s="57"/>
      <c r="N75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7" s="7" t="str">
        <f>IF(Infra[[#This Row],[railml 2.4 existence]]=TRUE, INDEX(core[Constraints],MATCH(Infra[[#This Row],[Full path]],core[Full path],0)),
IF(Infra[[#This Row],[nor existence]]&lt;&gt;"",INDEX(nor[Constraints],MATCH(Infra[[#This Row],[nor existence]],nor[Full path],0)),""))</f>
        <v>optional</v>
      </c>
      <c r="Q7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7" s="7" t="str">
        <f>IF(ISBLANK(Infra[[#This Row],[Attribute]]),"",
IF(Infra[[#This Row],[railml 2.4 existence]]=TRUE, INDEX(core[Excel type],MATCH(Infra[[#This Row],[Full path]],core[Full path],0)),
IF(Infra[[#This Row],[nor existence]]&lt;&gt;"", INDEX(nor[Excel type],MATCH(Infra[[#This Row],[nor existence]],nor[Full path],0)),"")))</f>
        <v>[string]</v>
      </c>
      <c r="S757" s="9" t="str">
        <f>IF(AND(NOT(ISBLANK(Infra[[#This Row],[Attribute]])),LEFT(Infra[[#This Row],[Value]],1)="[",OR(Infra[[#This Row],[railml 2.4 existence]]=TRUE,Infra[[#This Row],[nor existence]]=TRUE)),IF(Infra[[#This Row],[Value]]=Infra[[#This Row],[type]],"OK","Wrong type"),"")</f>
        <v/>
      </c>
      <c r="T757" s="7" t="str">
        <f>IF(ISBLANK(Infra[[#This Row],[Attribute]]),"",
IF(Infra[[#This Row],[railml 2.4 existence]]=TRUE, INDEX(core[Restriction],MATCH(Infra[[#This Row],[Full path]],core[Full path],0)),
IF(Infra[[#This Row],[nor existence]]&lt;&gt;"", INDEX(nor[Restriction],MATCH(Infra[[#This Row],[nor existence]],nor[Full path],0)),"")))</f>
        <v/>
      </c>
      <c r="U7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8" spans="1:21" x14ac:dyDescent="0.25">
      <c r="A75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8" s="23" t="s">
        <v>595</v>
      </c>
      <c r="E758" s="49" t="s">
        <v>500</v>
      </c>
      <c r="F758" s="7" t="s">
        <v>628</v>
      </c>
      <c r="G758" s="9" t="s">
        <v>763</v>
      </c>
      <c r="H758" s="9"/>
      <c r="I758" s="32"/>
      <c r="J758" s="8" t="s">
        <v>764</v>
      </c>
      <c r="K758" s="29"/>
      <c r="L758" s="29"/>
      <c r="M758" s="57"/>
      <c r="N75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8" s="7" t="str">
        <f>IF(Infra[[#This Row],[railml 2.4 existence]]=TRUE, INDEX(core[Constraints],MATCH(Infra[[#This Row],[Full path]],core[Full path],0)),
IF(Infra[[#This Row],[nor existence]]&lt;&gt;"",INDEX(nor[Constraints],MATCH(Infra[[#This Row],[nor existence]],nor[Full path],0)),""))</f>
        <v>optional</v>
      </c>
      <c r="Q7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8" s="7" t="str">
        <f>IF(ISBLANK(Infra[[#This Row],[Attribute]]),"",
IF(Infra[[#This Row],[railml 2.4 existence]]=TRUE, INDEX(core[Excel type],MATCH(Infra[[#This Row],[Full path]],core[Full path],0)),
IF(Infra[[#This Row],[nor existence]]&lt;&gt;"", INDEX(nor[Excel type],MATCH(Infra[[#This Row],[nor existence]],nor[Full path],0)),"")))</f>
        <v>[string]</v>
      </c>
      <c r="S758" s="9" t="str">
        <f>IF(AND(NOT(ISBLANK(Infra[[#This Row],[Attribute]])),LEFT(Infra[[#This Row],[Value]],1)="[",OR(Infra[[#This Row],[railml 2.4 existence]]=TRUE,Infra[[#This Row],[nor existence]]=TRUE)),IF(Infra[[#This Row],[Value]]=Infra[[#This Row],[type]],"OK","Wrong type"),"")</f>
        <v/>
      </c>
      <c r="T758" s="7" t="str">
        <f>IF(ISBLANK(Infra[[#This Row],[Attribute]]),"",
IF(Infra[[#This Row],[railml 2.4 existence]]=TRUE, INDEX(core[Restriction],MATCH(Infra[[#This Row],[Full path]],core[Full path],0)),
IF(Infra[[#This Row],[nor existence]]&lt;&gt;"", INDEX(nor[Restriction],MATCH(Infra[[#This Row],[nor existence]],nor[Full path],0)),"")))</f>
        <v/>
      </c>
      <c r="U7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59" spans="1:21" x14ac:dyDescent="0.25">
      <c r="A75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59" s="23" t="s">
        <v>595</v>
      </c>
      <c r="E759" s="49" t="s">
        <v>500</v>
      </c>
      <c r="F759" s="7" t="s">
        <v>628</v>
      </c>
      <c r="G759" s="9" t="s">
        <v>765</v>
      </c>
      <c r="H759" s="9"/>
      <c r="I759" s="32"/>
      <c r="J759" s="8" t="s">
        <v>766</v>
      </c>
      <c r="K759" s="29"/>
      <c r="L759" s="29"/>
      <c r="M759" s="57"/>
      <c r="N75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59" s="7" t="str">
        <f>IF(Infra[[#This Row],[railml 2.4 existence]]=TRUE, INDEX(core[Constraints],MATCH(Infra[[#This Row],[Full path]],core[Full path],0)),
IF(Infra[[#This Row],[nor existence]]&lt;&gt;"",INDEX(nor[Constraints],MATCH(Infra[[#This Row],[nor existence]],nor[Full path],0)),""))</f>
        <v>optional</v>
      </c>
      <c r="Q7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59" s="7" t="str">
        <f>IF(ISBLANK(Infra[[#This Row],[Attribute]]),"",
IF(Infra[[#This Row],[railml 2.4 existence]]=TRUE, INDEX(core[Excel type],MATCH(Infra[[#This Row],[Full path]],core[Full path],0)),
IF(Infra[[#This Row],[nor existence]]&lt;&gt;"", INDEX(nor[Excel type],MATCH(Infra[[#This Row],[nor existence]],nor[Full path],0)),"")))</f>
        <v>[string]</v>
      </c>
      <c r="S759" s="9" t="str">
        <f>IF(AND(NOT(ISBLANK(Infra[[#This Row],[Attribute]])),LEFT(Infra[[#This Row],[Value]],1)="[",OR(Infra[[#This Row],[railml 2.4 existence]]=TRUE,Infra[[#This Row],[nor existence]]=TRUE)),IF(Infra[[#This Row],[Value]]=Infra[[#This Row],[type]],"OK","Wrong type"),"")</f>
        <v/>
      </c>
      <c r="T759" s="7" t="str">
        <f>IF(ISBLANK(Infra[[#This Row],[Attribute]]),"",
IF(Infra[[#This Row],[railml 2.4 existence]]=TRUE, INDEX(core[Restriction],MATCH(Infra[[#This Row],[Full path]],core[Full path],0)),
IF(Infra[[#This Row],[nor existence]]&lt;&gt;"", INDEX(nor[Restriction],MATCH(Infra[[#This Row],[nor existence]],nor[Full path],0)),"")))</f>
        <v/>
      </c>
      <c r="U7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0" spans="1:21" x14ac:dyDescent="0.25">
      <c r="A76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0" s="23" t="s">
        <v>595</v>
      </c>
      <c r="E760" s="49" t="s">
        <v>500</v>
      </c>
      <c r="F760" s="7" t="s">
        <v>628</v>
      </c>
      <c r="G760" s="9" t="s">
        <v>767</v>
      </c>
      <c r="H760" s="9"/>
      <c r="I760" s="32"/>
      <c r="J760" s="8" t="s">
        <v>768</v>
      </c>
      <c r="K760" s="29"/>
      <c r="L760" s="29"/>
      <c r="M760" s="57"/>
      <c r="N76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0" s="7" t="str">
        <f>IF(Infra[[#This Row],[railml 2.4 existence]]=TRUE, INDEX(core[Constraints],MATCH(Infra[[#This Row],[Full path]],core[Full path],0)),
IF(Infra[[#This Row],[nor existence]]&lt;&gt;"",INDEX(nor[Constraints],MATCH(Infra[[#This Row],[nor existence]],nor[Full path],0)),""))</f>
        <v>optional</v>
      </c>
      <c r="Q7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0" s="7" t="str">
        <f>IF(ISBLANK(Infra[[#This Row],[Attribute]]),"",
IF(Infra[[#This Row],[railml 2.4 existence]]=TRUE, INDEX(core[Excel type],MATCH(Infra[[#This Row],[Full path]],core[Full path],0)),
IF(Infra[[#This Row],[nor existence]]&lt;&gt;"", INDEX(nor[Excel type],MATCH(Infra[[#This Row],[nor existence]],nor[Full path],0)),"")))</f>
        <v>[string]</v>
      </c>
      <c r="S760" s="9" t="str">
        <f>IF(AND(NOT(ISBLANK(Infra[[#This Row],[Attribute]])),LEFT(Infra[[#This Row],[Value]],1)="[",OR(Infra[[#This Row],[railml 2.4 existence]]=TRUE,Infra[[#This Row],[nor existence]]=TRUE)),IF(Infra[[#This Row],[Value]]=Infra[[#This Row],[type]],"OK","Wrong type"),"")</f>
        <v/>
      </c>
      <c r="T760" s="7" t="str">
        <f>IF(ISBLANK(Infra[[#This Row],[Attribute]]),"",
IF(Infra[[#This Row],[railml 2.4 existence]]=TRUE, INDEX(core[Restriction],MATCH(Infra[[#This Row],[Full path]],core[Full path],0)),
IF(Infra[[#This Row],[nor existence]]&lt;&gt;"", INDEX(nor[Restriction],MATCH(Infra[[#This Row],[nor existence]],nor[Full path],0)),"")))</f>
        <v/>
      </c>
      <c r="U7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1" spans="1:21" x14ac:dyDescent="0.25">
      <c r="A76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1" s="23" t="s">
        <v>595</v>
      </c>
      <c r="E761" s="49" t="s">
        <v>500</v>
      </c>
      <c r="F761" s="7" t="s">
        <v>628</v>
      </c>
      <c r="G761" s="9" t="s">
        <v>769</v>
      </c>
      <c r="H761" s="9"/>
      <c r="I761" s="32"/>
      <c r="J761" s="8" t="s">
        <v>770</v>
      </c>
      <c r="K761" s="29"/>
      <c r="L761" s="29"/>
      <c r="M761" s="57"/>
      <c r="N76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1" s="7" t="str">
        <f>IF(Infra[[#This Row],[railml 2.4 existence]]=TRUE, INDEX(core[Constraints],MATCH(Infra[[#This Row],[Full path]],core[Full path],0)),
IF(Infra[[#This Row],[nor existence]]&lt;&gt;"",INDEX(nor[Constraints],MATCH(Infra[[#This Row],[nor existence]],nor[Full path],0)),""))</f>
        <v>optional</v>
      </c>
      <c r="Q7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1" s="7" t="str">
        <f>IF(ISBLANK(Infra[[#This Row],[Attribute]]),"",
IF(Infra[[#This Row],[railml 2.4 existence]]=TRUE, INDEX(core[Excel type],MATCH(Infra[[#This Row],[Full path]],core[Full path],0)),
IF(Infra[[#This Row],[nor existence]]&lt;&gt;"", INDEX(nor[Excel type],MATCH(Infra[[#This Row],[nor existence]],nor[Full path],0)),"")))</f>
        <v>[string]</v>
      </c>
      <c r="S761" s="9" t="str">
        <f>IF(AND(NOT(ISBLANK(Infra[[#This Row],[Attribute]])),LEFT(Infra[[#This Row],[Value]],1)="[",OR(Infra[[#This Row],[railml 2.4 existence]]=TRUE,Infra[[#This Row],[nor existence]]=TRUE)),IF(Infra[[#This Row],[Value]]=Infra[[#This Row],[type]],"OK","Wrong type"),"")</f>
        <v/>
      </c>
      <c r="T761" s="7" t="str">
        <f>IF(ISBLANK(Infra[[#This Row],[Attribute]]),"",
IF(Infra[[#This Row],[railml 2.4 existence]]=TRUE, INDEX(core[Restriction],MATCH(Infra[[#This Row],[Full path]],core[Full path],0)),
IF(Infra[[#This Row],[nor existence]]&lt;&gt;"", INDEX(nor[Restriction],MATCH(Infra[[#This Row],[nor existence]],nor[Full path],0)),"")))</f>
        <v/>
      </c>
      <c r="U7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2" spans="1:21" x14ac:dyDescent="0.25">
      <c r="A76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2" s="23" t="s">
        <v>595</v>
      </c>
      <c r="E762" s="49" t="s">
        <v>500</v>
      </c>
      <c r="F762" s="7" t="s">
        <v>628</v>
      </c>
      <c r="G762" s="9" t="s">
        <v>771</v>
      </c>
      <c r="H762" s="9"/>
      <c r="I762" s="32"/>
      <c r="J762" s="8" t="s">
        <v>772</v>
      </c>
      <c r="K762" s="29"/>
      <c r="L762" s="29"/>
      <c r="M762" s="57"/>
      <c r="N76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2" s="7" t="str">
        <f>IF(Infra[[#This Row],[railml 2.4 existence]]=TRUE, INDEX(core[Constraints],MATCH(Infra[[#This Row],[Full path]],core[Full path],0)),
IF(Infra[[#This Row],[nor existence]]&lt;&gt;"",INDEX(nor[Constraints],MATCH(Infra[[#This Row],[nor existence]],nor[Full path],0)),""))</f>
        <v>optional</v>
      </c>
      <c r="Q7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2" s="7" t="str">
        <f>IF(ISBLANK(Infra[[#This Row],[Attribute]]),"",
IF(Infra[[#This Row],[railml 2.4 existence]]=TRUE, INDEX(core[Excel type],MATCH(Infra[[#This Row],[Full path]],core[Full path],0)),
IF(Infra[[#This Row],[nor existence]]&lt;&gt;"", INDEX(nor[Excel type],MATCH(Infra[[#This Row],[nor existence]],nor[Full path],0)),"")))</f>
        <v>[string]</v>
      </c>
      <c r="S762" s="9" t="str">
        <f>IF(AND(NOT(ISBLANK(Infra[[#This Row],[Attribute]])),LEFT(Infra[[#This Row],[Value]],1)="[",OR(Infra[[#This Row],[railml 2.4 existence]]=TRUE,Infra[[#This Row],[nor existence]]=TRUE)),IF(Infra[[#This Row],[Value]]=Infra[[#This Row],[type]],"OK","Wrong type"),"")</f>
        <v/>
      </c>
      <c r="T762" s="7" t="str">
        <f>IF(ISBLANK(Infra[[#This Row],[Attribute]]),"",
IF(Infra[[#This Row],[railml 2.4 existence]]=TRUE, INDEX(core[Restriction],MATCH(Infra[[#This Row],[Full path]],core[Full path],0)),
IF(Infra[[#This Row],[nor existence]]&lt;&gt;"", INDEX(nor[Restriction],MATCH(Infra[[#This Row],[nor existence]],nor[Full path],0)),"")))</f>
        <v/>
      </c>
      <c r="U7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3" spans="1:21" x14ac:dyDescent="0.25">
      <c r="A76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3" s="23" t="s">
        <v>595</v>
      </c>
      <c r="E763" s="49" t="s">
        <v>500</v>
      </c>
      <c r="F763" s="7" t="s">
        <v>628</v>
      </c>
      <c r="G763" s="9" t="s">
        <v>773</v>
      </c>
      <c r="H763" s="9"/>
      <c r="I763" s="32"/>
      <c r="J763" s="8" t="s">
        <v>774</v>
      </c>
      <c r="K763" s="29"/>
      <c r="L763" s="29"/>
      <c r="M763" s="57"/>
      <c r="N76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3" s="7" t="str">
        <f>IF(Infra[[#This Row],[railml 2.4 existence]]=TRUE, INDEX(core[Constraints],MATCH(Infra[[#This Row],[Full path]],core[Full path],0)),
IF(Infra[[#This Row],[nor existence]]&lt;&gt;"",INDEX(nor[Constraints],MATCH(Infra[[#This Row],[nor existence]],nor[Full path],0)),""))</f>
        <v>optional</v>
      </c>
      <c r="Q7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3" s="7" t="str">
        <f>IF(ISBLANK(Infra[[#This Row],[Attribute]]),"",
IF(Infra[[#This Row],[railml 2.4 existence]]=TRUE, INDEX(core[Excel type],MATCH(Infra[[#This Row],[Full path]],core[Full path],0)),
IF(Infra[[#This Row],[nor existence]]&lt;&gt;"", INDEX(nor[Excel type],MATCH(Infra[[#This Row],[nor existence]],nor[Full path],0)),"")))</f>
        <v>[string]</v>
      </c>
      <c r="S763" s="9" t="str">
        <f>IF(AND(NOT(ISBLANK(Infra[[#This Row],[Attribute]])),LEFT(Infra[[#This Row],[Value]],1)="[",OR(Infra[[#This Row],[railml 2.4 existence]]=TRUE,Infra[[#This Row],[nor existence]]=TRUE)),IF(Infra[[#This Row],[Value]]=Infra[[#This Row],[type]],"OK","Wrong type"),"")</f>
        <v/>
      </c>
      <c r="T763" s="7" t="str">
        <f>IF(ISBLANK(Infra[[#This Row],[Attribute]]),"",
IF(Infra[[#This Row],[railml 2.4 existence]]=TRUE, INDEX(core[Restriction],MATCH(Infra[[#This Row],[Full path]],core[Full path],0)),
IF(Infra[[#This Row],[nor existence]]&lt;&gt;"", INDEX(nor[Restriction],MATCH(Infra[[#This Row],[nor existence]],nor[Full path],0)),"")))</f>
        <v/>
      </c>
      <c r="U7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4" spans="1:21" x14ac:dyDescent="0.25">
      <c r="A76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4" s="23" t="s">
        <v>595</v>
      </c>
      <c r="E764" s="49" t="s">
        <v>500</v>
      </c>
      <c r="F764" s="7" t="s">
        <v>628</v>
      </c>
      <c r="G764" s="9" t="s">
        <v>775</v>
      </c>
      <c r="H764" s="9"/>
      <c r="I764" s="32"/>
      <c r="J764" s="8" t="s">
        <v>776</v>
      </c>
      <c r="K764" s="29"/>
      <c r="L764" s="29"/>
      <c r="M764" s="57"/>
      <c r="N76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4" s="7" t="str">
        <f>IF(Infra[[#This Row],[railml 2.4 existence]]=TRUE, INDEX(core[Constraints],MATCH(Infra[[#This Row],[Full path]],core[Full path],0)),
IF(Infra[[#This Row],[nor existence]]&lt;&gt;"",INDEX(nor[Constraints],MATCH(Infra[[#This Row],[nor existence]],nor[Full path],0)),""))</f>
        <v>optional</v>
      </c>
      <c r="Q7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4" s="7" t="str">
        <f>IF(ISBLANK(Infra[[#This Row],[Attribute]]),"",
IF(Infra[[#This Row],[railml 2.4 existence]]=TRUE, INDEX(core[Excel type],MATCH(Infra[[#This Row],[Full path]],core[Full path],0)),
IF(Infra[[#This Row],[nor existence]]&lt;&gt;"", INDEX(nor[Excel type],MATCH(Infra[[#This Row],[nor existence]],nor[Full path],0)),"")))</f>
        <v>[string]</v>
      </c>
      <c r="S764" s="9" t="str">
        <f>IF(AND(NOT(ISBLANK(Infra[[#This Row],[Attribute]])),LEFT(Infra[[#This Row],[Value]],1)="[",OR(Infra[[#This Row],[railml 2.4 existence]]=TRUE,Infra[[#This Row],[nor existence]]=TRUE)),IF(Infra[[#This Row],[Value]]=Infra[[#This Row],[type]],"OK","Wrong type"),"")</f>
        <v/>
      </c>
      <c r="T764" s="7" t="str">
        <f>IF(ISBLANK(Infra[[#This Row],[Attribute]]),"",
IF(Infra[[#This Row],[railml 2.4 existence]]=TRUE, INDEX(core[Restriction],MATCH(Infra[[#This Row],[Full path]],core[Full path],0)),
IF(Infra[[#This Row],[nor existence]]&lt;&gt;"", INDEX(nor[Restriction],MATCH(Infra[[#This Row],[nor existence]],nor[Full path],0)),"")))</f>
        <v/>
      </c>
      <c r="U7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5" spans="1:21" x14ac:dyDescent="0.25">
      <c r="A76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5" s="23" t="s">
        <v>595</v>
      </c>
      <c r="E765" s="49" t="s">
        <v>500</v>
      </c>
      <c r="F765" s="7" t="s">
        <v>628</v>
      </c>
      <c r="G765" s="9" t="s">
        <v>777</v>
      </c>
      <c r="H765" s="9"/>
      <c r="I765" s="32"/>
      <c r="J765" s="8" t="s">
        <v>778</v>
      </c>
      <c r="K765" s="29"/>
      <c r="L765" s="29"/>
      <c r="M765" s="57"/>
      <c r="N76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5" s="7" t="str">
        <f>IF(Infra[[#This Row],[railml 2.4 existence]]=TRUE, INDEX(core[Constraints],MATCH(Infra[[#This Row],[Full path]],core[Full path],0)),
IF(Infra[[#This Row],[nor existence]]&lt;&gt;"",INDEX(nor[Constraints],MATCH(Infra[[#This Row],[nor existence]],nor[Full path],0)),""))</f>
        <v>optional</v>
      </c>
      <c r="Q7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5" s="7" t="str">
        <f>IF(ISBLANK(Infra[[#This Row],[Attribute]]),"",
IF(Infra[[#This Row],[railml 2.4 existence]]=TRUE, INDEX(core[Excel type],MATCH(Infra[[#This Row],[Full path]],core[Full path],0)),
IF(Infra[[#This Row],[nor existence]]&lt;&gt;"", INDEX(nor[Excel type],MATCH(Infra[[#This Row],[nor existence]],nor[Full path],0)),"")))</f>
        <v>[string]</v>
      </c>
      <c r="S765" s="9" t="str">
        <f>IF(AND(NOT(ISBLANK(Infra[[#This Row],[Attribute]])),LEFT(Infra[[#This Row],[Value]],1)="[",OR(Infra[[#This Row],[railml 2.4 existence]]=TRUE,Infra[[#This Row],[nor existence]]=TRUE)),IF(Infra[[#This Row],[Value]]=Infra[[#This Row],[type]],"OK","Wrong type"),"")</f>
        <v/>
      </c>
      <c r="T765" s="7" t="str">
        <f>IF(ISBLANK(Infra[[#This Row],[Attribute]]),"",
IF(Infra[[#This Row],[railml 2.4 existence]]=TRUE, INDEX(core[Restriction],MATCH(Infra[[#This Row],[Full path]],core[Full path],0)),
IF(Infra[[#This Row],[nor existence]]&lt;&gt;"", INDEX(nor[Restriction],MATCH(Infra[[#This Row],[nor existence]],nor[Full path],0)),"")))</f>
        <v/>
      </c>
      <c r="U7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6" spans="1:21" x14ac:dyDescent="0.25">
      <c r="A76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6" s="23" t="s">
        <v>595</v>
      </c>
      <c r="E766" s="49" t="s">
        <v>500</v>
      </c>
      <c r="F766" s="7" t="s">
        <v>628</v>
      </c>
      <c r="G766" s="9" t="s">
        <v>779</v>
      </c>
      <c r="H766" s="9"/>
      <c r="I766" s="32"/>
      <c r="J766" s="8" t="s">
        <v>780</v>
      </c>
      <c r="K766" s="29"/>
      <c r="L766" s="29"/>
      <c r="M766" s="57"/>
      <c r="N76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6" s="7" t="str">
        <f>IF(Infra[[#This Row],[railml 2.4 existence]]=TRUE, INDEX(core[Constraints],MATCH(Infra[[#This Row],[Full path]],core[Full path],0)),
IF(Infra[[#This Row],[nor existence]]&lt;&gt;"",INDEX(nor[Constraints],MATCH(Infra[[#This Row],[nor existence]],nor[Full path],0)),""))</f>
        <v>optional</v>
      </c>
      <c r="Q7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6" s="7" t="str">
        <f>IF(ISBLANK(Infra[[#This Row],[Attribute]]),"",
IF(Infra[[#This Row],[railml 2.4 existence]]=TRUE, INDEX(core[Excel type],MATCH(Infra[[#This Row],[Full path]],core[Full path],0)),
IF(Infra[[#This Row],[nor existence]]&lt;&gt;"", INDEX(nor[Excel type],MATCH(Infra[[#This Row],[nor existence]],nor[Full path],0)),"")))</f>
        <v>[string]</v>
      </c>
      <c r="S766" s="9" t="str">
        <f>IF(AND(NOT(ISBLANK(Infra[[#This Row],[Attribute]])),LEFT(Infra[[#This Row],[Value]],1)="[",OR(Infra[[#This Row],[railml 2.4 existence]]=TRUE,Infra[[#This Row],[nor existence]]=TRUE)),IF(Infra[[#This Row],[Value]]=Infra[[#This Row],[type]],"OK","Wrong type"),"")</f>
        <v/>
      </c>
      <c r="T766" s="7" t="str">
        <f>IF(ISBLANK(Infra[[#This Row],[Attribute]]),"",
IF(Infra[[#This Row],[railml 2.4 existence]]=TRUE, INDEX(core[Restriction],MATCH(Infra[[#This Row],[Full path]],core[Full path],0)),
IF(Infra[[#This Row],[nor existence]]&lt;&gt;"", INDEX(nor[Restriction],MATCH(Infra[[#This Row],[nor existence]],nor[Full path],0)),"")))</f>
        <v/>
      </c>
      <c r="U7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7" spans="1:21" x14ac:dyDescent="0.25">
      <c r="A76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7" s="23" t="s">
        <v>595</v>
      </c>
      <c r="E767" s="49" t="s">
        <v>500</v>
      </c>
      <c r="F767" s="7" t="s">
        <v>628</v>
      </c>
      <c r="G767" s="9" t="s">
        <v>781</v>
      </c>
      <c r="H767" s="9"/>
      <c r="I767" s="32"/>
      <c r="J767" s="8" t="s">
        <v>782</v>
      </c>
      <c r="K767" s="29"/>
      <c r="L767" s="29"/>
      <c r="M767" s="57"/>
      <c r="N76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7" s="7" t="str">
        <f>IF(Infra[[#This Row],[railml 2.4 existence]]=TRUE, INDEX(core[Constraints],MATCH(Infra[[#This Row],[Full path]],core[Full path],0)),
IF(Infra[[#This Row],[nor existence]]&lt;&gt;"",INDEX(nor[Constraints],MATCH(Infra[[#This Row],[nor existence]],nor[Full path],0)),""))</f>
        <v>optional</v>
      </c>
      <c r="Q7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7" s="7" t="str">
        <f>IF(ISBLANK(Infra[[#This Row],[Attribute]]),"",
IF(Infra[[#This Row],[railml 2.4 existence]]=TRUE, INDEX(core[Excel type],MATCH(Infra[[#This Row],[Full path]],core[Full path],0)),
IF(Infra[[#This Row],[nor existence]]&lt;&gt;"", INDEX(nor[Excel type],MATCH(Infra[[#This Row],[nor existence]],nor[Full path],0)),"")))</f>
        <v>[string]</v>
      </c>
      <c r="S767" s="9" t="str">
        <f>IF(AND(NOT(ISBLANK(Infra[[#This Row],[Attribute]])),LEFT(Infra[[#This Row],[Value]],1)="[",OR(Infra[[#This Row],[railml 2.4 existence]]=TRUE,Infra[[#This Row],[nor existence]]=TRUE)),IF(Infra[[#This Row],[Value]]=Infra[[#This Row],[type]],"OK","Wrong type"),"")</f>
        <v/>
      </c>
      <c r="T767" s="7" t="str">
        <f>IF(ISBLANK(Infra[[#This Row],[Attribute]]),"",
IF(Infra[[#This Row],[railml 2.4 existence]]=TRUE, INDEX(core[Restriction],MATCH(Infra[[#This Row],[Full path]],core[Full path],0)),
IF(Infra[[#This Row],[nor existence]]&lt;&gt;"", INDEX(nor[Restriction],MATCH(Infra[[#This Row],[nor existence]],nor[Full path],0)),"")))</f>
        <v/>
      </c>
      <c r="U7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8" spans="1:21" x14ac:dyDescent="0.25">
      <c r="A76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8" s="23" t="s">
        <v>595</v>
      </c>
      <c r="E768" s="49" t="s">
        <v>500</v>
      </c>
      <c r="F768" s="7" t="s">
        <v>628</v>
      </c>
      <c r="G768" s="9" t="s">
        <v>783</v>
      </c>
      <c r="H768" s="9"/>
      <c r="I768" s="32"/>
      <c r="J768" s="8" t="s">
        <v>784</v>
      </c>
      <c r="K768" s="29"/>
      <c r="L768" s="29"/>
      <c r="M768" s="57"/>
      <c r="N76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8" s="7" t="str">
        <f>IF(Infra[[#This Row],[railml 2.4 existence]]=TRUE, INDEX(core[Constraints],MATCH(Infra[[#This Row],[Full path]],core[Full path],0)),
IF(Infra[[#This Row],[nor existence]]&lt;&gt;"",INDEX(nor[Constraints],MATCH(Infra[[#This Row],[nor existence]],nor[Full path],0)),""))</f>
        <v>optional</v>
      </c>
      <c r="Q7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8" s="7" t="str">
        <f>IF(ISBLANK(Infra[[#This Row],[Attribute]]),"",
IF(Infra[[#This Row],[railml 2.4 existence]]=TRUE, INDEX(core[Excel type],MATCH(Infra[[#This Row],[Full path]],core[Full path],0)),
IF(Infra[[#This Row],[nor existence]]&lt;&gt;"", INDEX(nor[Excel type],MATCH(Infra[[#This Row],[nor existence]],nor[Full path],0)),"")))</f>
        <v>[string]</v>
      </c>
      <c r="S768" s="9" t="str">
        <f>IF(AND(NOT(ISBLANK(Infra[[#This Row],[Attribute]])),LEFT(Infra[[#This Row],[Value]],1)="[",OR(Infra[[#This Row],[railml 2.4 existence]]=TRUE,Infra[[#This Row],[nor existence]]=TRUE)),IF(Infra[[#This Row],[Value]]=Infra[[#This Row],[type]],"OK","Wrong type"),"")</f>
        <v/>
      </c>
      <c r="T768" s="7" t="str">
        <f>IF(ISBLANK(Infra[[#This Row],[Attribute]]),"",
IF(Infra[[#This Row],[railml 2.4 existence]]=TRUE, INDEX(core[Restriction],MATCH(Infra[[#This Row],[Full path]],core[Full path],0)),
IF(Infra[[#This Row],[nor existence]]&lt;&gt;"", INDEX(nor[Restriction],MATCH(Infra[[#This Row],[nor existence]],nor[Full path],0)),"")))</f>
        <v/>
      </c>
      <c r="U7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69" spans="1:21" x14ac:dyDescent="0.25">
      <c r="A76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69" s="23" t="s">
        <v>595</v>
      </c>
      <c r="E769" s="49" t="s">
        <v>500</v>
      </c>
      <c r="F769" s="7" t="s">
        <v>628</v>
      </c>
      <c r="G769" s="78" t="s">
        <v>3792</v>
      </c>
      <c r="H769" s="9"/>
      <c r="I769" s="32"/>
      <c r="J769" s="8" t="s">
        <v>785</v>
      </c>
      <c r="K769" s="78" t="s">
        <v>3782</v>
      </c>
      <c r="L769" s="29"/>
      <c r="M769" s="57"/>
      <c r="N76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69" s="7" t="str">
        <f>IF(Infra[[#This Row],[railml 2.4 existence]]=TRUE, INDEX(core[Constraints],MATCH(Infra[[#This Row],[Full path]],core[Full path],0)),
IF(Infra[[#This Row],[nor existence]]&lt;&gt;"",INDEX(nor[Constraints],MATCH(Infra[[#This Row],[nor existence]],nor[Full path],0)),""))</f>
        <v>optional</v>
      </c>
      <c r="Q7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69" s="7" t="str">
        <f>IF(ISBLANK(Infra[[#This Row],[Attribute]]),"",
IF(Infra[[#This Row],[railml 2.4 existence]]=TRUE, INDEX(core[Excel type],MATCH(Infra[[#This Row],[Full path]],core[Full path],0)),
IF(Infra[[#This Row],[nor existence]]&lt;&gt;"", INDEX(nor[Excel type],MATCH(Infra[[#This Row],[nor existence]],nor[Full path],0)),"")))</f>
        <v>[string]</v>
      </c>
      <c r="S769" s="9" t="str">
        <f>IF(AND(NOT(ISBLANK(Infra[[#This Row],[Attribute]])),LEFT(Infra[[#This Row],[Value]],1)="[",OR(Infra[[#This Row],[railml 2.4 existence]]=TRUE,Infra[[#This Row],[nor existence]]=TRUE)),IF(Infra[[#This Row],[Value]]=Infra[[#This Row],[type]],"OK","Wrong type"),"")</f>
        <v/>
      </c>
      <c r="T769" s="7" t="str">
        <f>IF(ISBLANK(Infra[[#This Row],[Attribute]]),"",
IF(Infra[[#This Row],[railml 2.4 existence]]=TRUE, INDEX(core[Restriction],MATCH(Infra[[#This Row],[Full path]],core[Full path],0)),
IF(Infra[[#This Row],[nor existence]]&lt;&gt;"", INDEX(nor[Restriction],MATCH(Infra[[#This Row],[nor existence]],nor[Full path],0)),"")))</f>
        <v/>
      </c>
      <c r="U7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0" spans="1:21" x14ac:dyDescent="0.25">
      <c r="A77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0" s="23" t="s">
        <v>595</v>
      </c>
      <c r="E770" s="49" t="s">
        <v>500</v>
      </c>
      <c r="F770" s="7" t="s">
        <v>628</v>
      </c>
      <c r="G770" s="78" t="s">
        <v>3791</v>
      </c>
      <c r="H770" s="9"/>
      <c r="I770" s="32"/>
      <c r="J770" s="8" t="s">
        <v>786</v>
      </c>
      <c r="K770" s="78" t="s">
        <v>3783</v>
      </c>
      <c r="L770" s="29"/>
      <c r="M770" s="57"/>
      <c r="N77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0" s="7" t="str">
        <f>IF(Infra[[#This Row],[railml 2.4 existence]]=TRUE, INDEX(core[Constraints],MATCH(Infra[[#This Row],[Full path]],core[Full path],0)),
IF(Infra[[#This Row],[nor existence]]&lt;&gt;"",INDEX(nor[Constraints],MATCH(Infra[[#This Row],[nor existence]],nor[Full path],0)),""))</f>
        <v>optional</v>
      </c>
      <c r="Q7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0" s="7" t="str">
        <f>IF(ISBLANK(Infra[[#This Row],[Attribute]]),"",
IF(Infra[[#This Row],[railml 2.4 existence]]=TRUE, INDEX(core[Excel type],MATCH(Infra[[#This Row],[Full path]],core[Full path],0)),
IF(Infra[[#This Row],[nor existence]]&lt;&gt;"", INDEX(nor[Excel type],MATCH(Infra[[#This Row],[nor existence]],nor[Full path],0)),"")))</f>
        <v>[string]</v>
      </c>
      <c r="S770" s="9" t="str">
        <f>IF(AND(NOT(ISBLANK(Infra[[#This Row],[Attribute]])),LEFT(Infra[[#This Row],[Value]],1)="[",OR(Infra[[#This Row],[railml 2.4 existence]]=TRUE,Infra[[#This Row],[nor existence]]=TRUE)),IF(Infra[[#This Row],[Value]]=Infra[[#This Row],[type]],"OK","Wrong type"),"")</f>
        <v/>
      </c>
      <c r="T770" s="7" t="str">
        <f>IF(ISBLANK(Infra[[#This Row],[Attribute]]),"",
IF(Infra[[#This Row],[railml 2.4 existence]]=TRUE, INDEX(core[Restriction],MATCH(Infra[[#This Row],[Full path]],core[Full path],0)),
IF(Infra[[#This Row],[nor existence]]&lt;&gt;"", INDEX(nor[Restriction],MATCH(Infra[[#This Row],[nor existence]],nor[Full path],0)),"")))</f>
        <v/>
      </c>
      <c r="U7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1" spans="1:21" x14ac:dyDescent="0.25">
      <c r="A77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1" s="23" t="s">
        <v>595</v>
      </c>
      <c r="E771" s="49" t="s">
        <v>500</v>
      </c>
      <c r="F771" s="7" t="s">
        <v>628</v>
      </c>
      <c r="G771" s="9" t="s">
        <v>787</v>
      </c>
      <c r="H771" s="9"/>
      <c r="I771" s="32"/>
      <c r="J771" s="8" t="s">
        <v>788</v>
      </c>
      <c r="K771" s="29" t="s">
        <v>789</v>
      </c>
      <c r="L771" s="29"/>
      <c r="M771" s="57"/>
      <c r="N77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1" s="7" t="str">
        <f>IF(Infra[[#This Row],[railml 2.4 existence]]=TRUE, INDEX(core[Constraints],MATCH(Infra[[#This Row],[Full path]],core[Full path],0)),
IF(Infra[[#This Row],[nor existence]]&lt;&gt;"",INDEX(nor[Constraints],MATCH(Infra[[#This Row],[nor existence]],nor[Full path],0)),""))</f>
        <v>optional</v>
      </c>
      <c r="Q7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1" s="7" t="str">
        <f>IF(ISBLANK(Infra[[#This Row],[Attribute]]),"",
IF(Infra[[#This Row],[railml 2.4 existence]]=TRUE, INDEX(core[Excel type],MATCH(Infra[[#This Row],[Full path]],core[Full path],0)),
IF(Infra[[#This Row],[nor existence]]&lt;&gt;"", INDEX(nor[Excel type],MATCH(Infra[[#This Row],[nor existence]],nor[Full path],0)),"")))</f>
        <v>[string]</v>
      </c>
      <c r="S771" s="9" t="str">
        <f>IF(AND(NOT(ISBLANK(Infra[[#This Row],[Attribute]])),LEFT(Infra[[#This Row],[Value]],1)="[",OR(Infra[[#This Row],[railml 2.4 existence]]=TRUE,Infra[[#This Row],[nor existence]]=TRUE)),IF(Infra[[#This Row],[Value]]=Infra[[#This Row],[type]],"OK","Wrong type"),"")</f>
        <v/>
      </c>
      <c r="T771" s="7" t="str">
        <f>IF(ISBLANK(Infra[[#This Row],[Attribute]]),"",
IF(Infra[[#This Row],[railml 2.4 existence]]=TRUE, INDEX(core[Restriction],MATCH(Infra[[#This Row],[Full path]],core[Full path],0)),
IF(Infra[[#This Row],[nor existence]]&lt;&gt;"", INDEX(nor[Restriction],MATCH(Infra[[#This Row],[nor existence]],nor[Full path],0)),"")))</f>
        <v/>
      </c>
      <c r="U7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2" spans="1:21" x14ac:dyDescent="0.25">
      <c r="A77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2" s="23" t="s">
        <v>595</v>
      </c>
      <c r="E772" s="49" t="s">
        <v>500</v>
      </c>
      <c r="F772" s="7" t="s">
        <v>628</v>
      </c>
      <c r="G772" s="9" t="s">
        <v>790</v>
      </c>
      <c r="H772" s="9"/>
      <c r="I772" s="32"/>
      <c r="J772" s="8" t="s">
        <v>791</v>
      </c>
      <c r="K772" s="29"/>
      <c r="L772" s="29"/>
      <c r="M772" s="57"/>
      <c r="N77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2" s="7" t="str">
        <f>IF(Infra[[#This Row],[railml 2.4 existence]]=TRUE, INDEX(core[Constraints],MATCH(Infra[[#This Row],[Full path]],core[Full path],0)),
IF(Infra[[#This Row],[nor existence]]&lt;&gt;"",INDEX(nor[Constraints],MATCH(Infra[[#This Row],[nor existence]],nor[Full path],0)),""))</f>
        <v>optional</v>
      </c>
      <c r="Q7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2" s="7" t="str">
        <f>IF(ISBLANK(Infra[[#This Row],[Attribute]]),"",
IF(Infra[[#This Row],[railml 2.4 existence]]=TRUE, INDEX(core[Excel type],MATCH(Infra[[#This Row],[Full path]],core[Full path],0)),
IF(Infra[[#This Row],[nor existence]]&lt;&gt;"", INDEX(nor[Excel type],MATCH(Infra[[#This Row],[nor existence]],nor[Full path],0)),"")))</f>
        <v>[string]</v>
      </c>
      <c r="S772" s="9" t="str">
        <f>IF(AND(NOT(ISBLANK(Infra[[#This Row],[Attribute]])),LEFT(Infra[[#This Row],[Value]],1)="[",OR(Infra[[#This Row],[railml 2.4 existence]]=TRUE,Infra[[#This Row],[nor existence]]=TRUE)),IF(Infra[[#This Row],[Value]]=Infra[[#This Row],[type]],"OK","Wrong type"),"")</f>
        <v/>
      </c>
      <c r="T772" s="7" t="str">
        <f>IF(ISBLANK(Infra[[#This Row],[Attribute]]),"",
IF(Infra[[#This Row],[railml 2.4 existence]]=TRUE, INDEX(core[Restriction],MATCH(Infra[[#This Row],[Full path]],core[Full path],0)),
IF(Infra[[#This Row],[nor existence]]&lt;&gt;"", INDEX(nor[Restriction],MATCH(Infra[[#This Row],[nor existence]],nor[Full path],0)),"")))</f>
        <v/>
      </c>
      <c r="U7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3" spans="1:21" x14ac:dyDescent="0.25">
      <c r="A77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3" s="23" t="s">
        <v>595</v>
      </c>
      <c r="E773" s="49" t="s">
        <v>500</v>
      </c>
      <c r="F773" s="7" t="s">
        <v>628</v>
      </c>
      <c r="G773" s="78" t="s">
        <v>3787</v>
      </c>
      <c r="H773" s="9"/>
      <c r="I773" s="32"/>
      <c r="J773" s="8" t="s">
        <v>792</v>
      </c>
      <c r="K773" s="78" t="s">
        <v>3784</v>
      </c>
      <c r="L773" s="29"/>
      <c r="M773" s="57"/>
      <c r="N77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3" s="7" t="str">
        <f>IF(Infra[[#This Row],[railml 2.4 existence]]=TRUE, INDEX(core[Constraints],MATCH(Infra[[#This Row],[Full path]],core[Full path],0)),
IF(Infra[[#This Row],[nor existence]]&lt;&gt;"",INDEX(nor[Constraints],MATCH(Infra[[#This Row],[nor existence]],nor[Full path],0)),""))</f>
        <v>optional</v>
      </c>
      <c r="Q7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3" s="7" t="str">
        <f>IF(ISBLANK(Infra[[#This Row],[Attribute]]),"",
IF(Infra[[#This Row],[railml 2.4 existence]]=TRUE, INDEX(core[Excel type],MATCH(Infra[[#This Row],[Full path]],core[Full path],0)),
IF(Infra[[#This Row],[nor existence]]&lt;&gt;"", INDEX(nor[Excel type],MATCH(Infra[[#This Row],[nor existence]],nor[Full path],0)),"")))</f>
        <v>[string]</v>
      </c>
      <c r="S773" s="9" t="str">
        <f>IF(AND(NOT(ISBLANK(Infra[[#This Row],[Attribute]])),LEFT(Infra[[#This Row],[Value]],1)="[",OR(Infra[[#This Row],[railml 2.4 existence]]=TRUE,Infra[[#This Row],[nor existence]]=TRUE)),IF(Infra[[#This Row],[Value]]=Infra[[#This Row],[type]],"OK","Wrong type"),"")</f>
        <v/>
      </c>
      <c r="T773" s="7" t="str">
        <f>IF(ISBLANK(Infra[[#This Row],[Attribute]]),"",
IF(Infra[[#This Row],[railml 2.4 existence]]=TRUE, INDEX(core[Restriction],MATCH(Infra[[#This Row],[Full path]],core[Full path],0)),
IF(Infra[[#This Row],[nor existence]]&lt;&gt;"", INDEX(nor[Restriction],MATCH(Infra[[#This Row],[nor existence]],nor[Full path],0)),"")))</f>
        <v/>
      </c>
      <c r="U7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4" spans="1:21" x14ac:dyDescent="0.25">
      <c r="A77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4" s="23" t="s">
        <v>595</v>
      </c>
      <c r="E774" s="49" t="s">
        <v>500</v>
      </c>
      <c r="F774" s="7" t="s">
        <v>628</v>
      </c>
      <c r="G774" s="78" t="s">
        <v>3790</v>
      </c>
      <c r="H774" s="9"/>
      <c r="I774" s="32"/>
      <c r="J774" s="8" t="s">
        <v>793</v>
      </c>
      <c r="K774" s="78" t="s">
        <v>3785</v>
      </c>
      <c r="L774" s="29"/>
      <c r="M774" s="57"/>
      <c r="N77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4" s="7" t="str">
        <f>IF(Infra[[#This Row],[railml 2.4 existence]]=TRUE, INDEX(core[Constraints],MATCH(Infra[[#This Row],[Full path]],core[Full path],0)),
IF(Infra[[#This Row],[nor existence]]&lt;&gt;"",INDEX(nor[Constraints],MATCH(Infra[[#This Row],[nor existence]],nor[Full path],0)),""))</f>
        <v>optional</v>
      </c>
      <c r="Q7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4" s="7" t="str">
        <f>IF(ISBLANK(Infra[[#This Row],[Attribute]]),"",
IF(Infra[[#This Row],[railml 2.4 existence]]=TRUE, INDEX(core[Excel type],MATCH(Infra[[#This Row],[Full path]],core[Full path],0)),
IF(Infra[[#This Row],[nor existence]]&lt;&gt;"", INDEX(nor[Excel type],MATCH(Infra[[#This Row],[nor existence]],nor[Full path],0)),"")))</f>
        <v>[string]</v>
      </c>
      <c r="S774" s="9" t="str">
        <f>IF(AND(NOT(ISBLANK(Infra[[#This Row],[Attribute]])),LEFT(Infra[[#This Row],[Value]],1)="[",OR(Infra[[#This Row],[railml 2.4 existence]]=TRUE,Infra[[#This Row],[nor existence]]=TRUE)),IF(Infra[[#This Row],[Value]]=Infra[[#This Row],[type]],"OK","Wrong type"),"")</f>
        <v/>
      </c>
      <c r="T774" s="7" t="str">
        <f>IF(ISBLANK(Infra[[#This Row],[Attribute]]),"",
IF(Infra[[#This Row],[railml 2.4 existence]]=TRUE, INDEX(core[Restriction],MATCH(Infra[[#This Row],[Full path]],core[Full path],0)),
IF(Infra[[#This Row],[nor existence]]&lt;&gt;"", INDEX(nor[Restriction],MATCH(Infra[[#This Row],[nor existence]],nor[Full path],0)),"")))</f>
        <v/>
      </c>
      <c r="U7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5" spans="1:21" x14ac:dyDescent="0.25">
      <c r="A77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5" s="23" t="s">
        <v>595</v>
      </c>
      <c r="E775" s="49" t="s">
        <v>500</v>
      </c>
      <c r="F775" s="7" t="s">
        <v>628</v>
      </c>
      <c r="G775" s="9" t="s">
        <v>794</v>
      </c>
      <c r="H775" s="9"/>
      <c r="I775" s="32"/>
      <c r="J775" s="8" t="s">
        <v>795</v>
      </c>
      <c r="K775" s="29"/>
      <c r="L775" s="29"/>
      <c r="M775" s="57"/>
      <c r="N7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5" s="7" t="str">
        <f>IF(Infra[[#This Row],[railml 2.4 existence]]=TRUE, INDEX(core[Constraints],MATCH(Infra[[#This Row],[Full path]],core[Full path],0)),
IF(Infra[[#This Row],[nor existence]]&lt;&gt;"",INDEX(nor[Constraints],MATCH(Infra[[#This Row],[nor existence]],nor[Full path],0)),""))</f>
        <v>optional</v>
      </c>
      <c r="Q7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5" s="7" t="str">
        <f>IF(ISBLANK(Infra[[#This Row],[Attribute]]),"",
IF(Infra[[#This Row],[railml 2.4 existence]]=TRUE, INDEX(core[Excel type],MATCH(Infra[[#This Row],[Full path]],core[Full path],0)),
IF(Infra[[#This Row],[nor existence]]&lt;&gt;"", INDEX(nor[Excel type],MATCH(Infra[[#This Row],[nor existence]],nor[Full path],0)),"")))</f>
        <v>[string]</v>
      </c>
      <c r="S775" s="9" t="str">
        <f>IF(AND(NOT(ISBLANK(Infra[[#This Row],[Attribute]])),LEFT(Infra[[#This Row],[Value]],1)="[",OR(Infra[[#This Row],[railml 2.4 existence]]=TRUE,Infra[[#This Row],[nor existence]]=TRUE)),IF(Infra[[#This Row],[Value]]=Infra[[#This Row],[type]],"OK","Wrong type"),"")</f>
        <v/>
      </c>
      <c r="T775" s="7" t="str">
        <f>IF(ISBLANK(Infra[[#This Row],[Attribute]]),"",
IF(Infra[[#This Row],[railml 2.4 existence]]=TRUE, INDEX(core[Restriction],MATCH(Infra[[#This Row],[Full path]],core[Full path],0)),
IF(Infra[[#This Row],[nor existence]]&lt;&gt;"", INDEX(nor[Restriction],MATCH(Infra[[#This Row],[nor existence]],nor[Full path],0)),"")))</f>
        <v/>
      </c>
      <c r="U7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6" spans="1:21" x14ac:dyDescent="0.25">
      <c r="A77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6" s="23" t="s">
        <v>595</v>
      </c>
      <c r="E776" s="49" t="s">
        <v>500</v>
      </c>
      <c r="F776" s="7" t="s">
        <v>628</v>
      </c>
      <c r="G776" s="9" t="s">
        <v>796</v>
      </c>
      <c r="H776" s="9"/>
      <c r="I776" s="32"/>
      <c r="J776" s="8" t="s">
        <v>780</v>
      </c>
      <c r="K776" s="29"/>
      <c r="L776" s="29"/>
      <c r="M776" s="57"/>
      <c r="N77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6" s="7" t="str">
        <f>IF(Infra[[#This Row],[railml 2.4 existence]]=TRUE, INDEX(core[Constraints],MATCH(Infra[[#This Row],[Full path]],core[Full path],0)),
IF(Infra[[#This Row],[nor existence]]&lt;&gt;"",INDEX(nor[Constraints],MATCH(Infra[[#This Row],[nor existence]],nor[Full path],0)),""))</f>
        <v>optional</v>
      </c>
      <c r="Q7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6" s="7" t="str">
        <f>IF(ISBLANK(Infra[[#This Row],[Attribute]]),"",
IF(Infra[[#This Row],[railml 2.4 existence]]=TRUE, INDEX(core[Excel type],MATCH(Infra[[#This Row],[Full path]],core[Full path],0)),
IF(Infra[[#This Row],[nor existence]]&lt;&gt;"", INDEX(nor[Excel type],MATCH(Infra[[#This Row],[nor existence]],nor[Full path],0)),"")))</f>
        <v>[string]</v>
      </c>
      <c r="S776" s="9" t="str">
        <f>IF(AND(NOT(ISBLANK(Infra[[#This Row],[Attribute]])),LEFT(Infra[[#This Row],[Value]],1)="[",OR(Infra[[#This Row],[railml 2.4 existence]]=TRUE,Infra[[#This Row],[nor existence]]=TRUE)),IF(Infra[[#This Row],[Value]]=Infra[[#This Row],[type]],"OK","Wrong type"),"")</f>
        <v/>
      </c>
      <c r="T776" s="7" t="str">
        <f>IF(ISBLANK(Infra[[#This Row],[Attribute]]),"",
IF(Infra[[#This Row],[railml 2.4 existence]]=TRUE, INDEX(core[Restriction],MATCH(Infra[[#This Row],[Full path]],core[Full path],0)),
IF(Infra[[#This Row],[nor existence]]&lt;&gt;"", INDEX(nor[Restriction],MATCH(Infra[[#This Row],[nor existence]],nor[Full path],0)),"")))</f>
        <v/>
      </c>
      <c r="U7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7" spans="1:21" ht="30" x14ac:dyDescent="0.25">
      <c r="A77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7" s="23" t="s">
        <v>595</v>
      </c>
      <c r="E777" s="49" t="s">
        <v>500</v>
      </c>
      <c r="F777" s="7" t="s">
        <v>628</v>
      </c>
      <c r="G777" s="9" t="s">
        <v>797</v>
      </c>
      <c r="H777" s="9"/>
      <c r="I777" s="32"/>
      <c r="J777" s="8" t="s">
        <v>798</v>
      </c>
      <c r="K777" s="29"/>
      <c r="L777" s="29"/>
      <c r="M777" s="57"/>
      <c r="N77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7" s="7" t="str">
        <f>IF(Infra[[#This Row],[railml 2.4 existence]]=TRUE, INDEX(core[Constraints],MATCH(Infra[[#This Row],[Full path]],core[Full path],0)),
IF(Infra[[#This Row],[nor existence]]&lt;&gt;"",INDEX(nor[Constraints],MATCH(Infra[[#This Row],[nor existence]],nor[Full path],0)),""))</f>
        <v>optional</v>
      </c>
      <c r="Q7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7" s="7" t="str">
        <f>IF(ISBLANK(Infra[[#This Row],[Attribute]]),"",
IF(Infra[[#This Row],[railml 2.4 existence]]=TRUE, INDEX(core[Excel type],MATCH(Infra[[#This Row],[Full path]],core[Full path],0)),
IF(Infra[[#This Row],[nor existence]]&lt;&gt;"", INDEX(nor[Excel type],MATCH(Infra[[#This Row],[nor existence]],nor[Full path],0)),"")))</f>
        <v>[string]</v>
      </c>
      <c r="S777" s="9" t="str">
        <f>IF(AND(NOT(ISBLANK(Infra[[#This Row],[Attribute]])),LEFT(Infra[[#This Row],[Value]],1)="[",OR(Infra[[#This Row],[railml 2.4 existence]]=TRUE,Infra[[#This Row],[nor existence]]=TRUE)),IF(Infra[[#This Row],[Value]]=Infra[[#This Row],[type]],"OK","Wrong type"),"")</f>
        <v/>
      </c>
      <c r="T777" s="7" t="str">
        <f>IF(ISBLANK(Infra[[#This Row],[Attribute]]),"",
IF(Infra[[#This Row],[railml 2.4 existence]]=TRUE, INDEX(core[Restriction],MATCH(Infra[[#This Row],[Full path]],core[Full path],0)),
IF(Infra[[#This Row],[nor existence]]&lt;&gt;"", INDEX(nor[Restriction],MATCH(Infra[[#This Row],[nor existence]],nor[Full path],0)),"")))</f>
        <v/>
      </c>
      <c r="U7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8" spans="1:21" x14ac:dyDescent="0.25">
      <c r="A77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8" s="23" t="s">
        <v>595</v>
      </c>
      <c r="E778" s="49" t="s">
        <v>500</v>
      </c>
      <c r="F778" s="7" t="s">
        <v>628</v>
      </c>
      <c r="G778" s="9" t="s">
        <v>799</v>
      </c>
      <c r="H778" s="9"/>
      <c r="I778" s="32"/>
      <c r="J778" s="8" t="s">
        <v>344</v>
      </c>
      <c r="K778" s="29"/>
      <c r="L778" s="29"/>
      <c r="M778" s="57"/>
      <c r="N77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8" s="7" t="str">
        <f>IF(Infra[[#This Row],[railml 2.4 existence]]=TRUE, INDEX(core[Constraints],MATCH(Infra[[#This Row],[Full path]],core[Full path],0)),
IF(Infra[[#This Row],[nor existence]]&lt;&gt;"",INDEX(nor[Constraints],MATCH(Infra[[#This Row],[nor existence]],nor[Full path],0)),""))</f>
        <v>optional</v>
      </c>
      <c r="Q7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8" s="7" t="str">
        <f>IF(ISBLANK(Infra[[#This Row],[Attribute]]),"",
IF(Infra[[#This Row],[railml 2.4 existence]]=TRUE, INDEX(core[Excel type],MATCH(Infra[[#This Row],[Full path]],core[Full path],0)),
IF(Infra[[#This Row],[nor existence]]&lt;&gt;"", INDEX(nor[Excel type],MATCH(Infra[[#This Row],[nor existence]],nor[Full path],0)),"")))</f>
        <v>[string]</v>
      </c>
      <c r="S778" s="9" t="str">
        <f>IF(AND(NOT(ISBLANK(Infra[[#This Row],[Attribute]])),LEFT(Infra[[#This Row],[Value]],1)="[",OR(Infra[[#This Row],[railml 2.4 existence]]=TRUE,Infra[[#This Row],[nor existence]]=TRUE)),IF(Infra[[#This Row],[Value]]=Infra[[#This Row],[type]],"OK","Wrong type"),"")</f>
        <v/>
      </c>
      <c r="T778" s="7" t="str">
        <f>IF(ISBLANK(Infra[[#This Row],[Attribute]]),"",
IF(Infra[[#This Row],[railml 2.4 existence]]=TRUE, INDEX(core[Restriction],MATCH(Infra[[#This Row],[Full path]],core[Full path],0)),
IF(Infra[[#This Row],[nor existence]]&lt;&gt;"", INDEX(nor[Restriction],MATCH(Infra[[#This Row],[nor existence]],nor[Full path],0)),"")))</f>
        <v/>
      </c>
      <c r="U7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79" spans="1:21" x14ac:dyDescent="0.25">
      <c r="A77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79" s="23" t="s">
        <v>595</v>
      </c>
      <c r="E779" s="49" t="s">
        <v>500</v>
      </c>
      <c r="F779" s="7" t="s">
        <v>628</v>
      </c>
      <c r="G779" s="9" t="s">
        <v>800</v>
      </c>
      <c r="H779" s="9"/>
      <c r="I779" s="32"/>
      <c r="J779" s="8" t="s">
        <v>801</v>
      </c>
      <c r="K779" s="29"/>
      <c r="L779" s="29"/>
      <c r="M779" s="57"/>
      <c r="N77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79" s="7" t="str">
        <f>IF(Infra[[#This Row],[railml 2.4 existence]]=TRUE, INDEX(core[Constraints],MATCH(Infra[[#This Row],[Full path]],core[Full path],0)),
IF(Infra[[#This Row],[nor existence]]&lt;&gt;"",INDEX(nor[Constraints],MATCH(Infra[[#This Row],[nor existence]],nor[Full path],0)),""))</f>
        <v>optional</v>
      </c>
      <c r="Q7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79" s="7" t="str">
        <f>IF(ISBLANK(Infra[[#This Row],[Attribute]]),"",
IF(Infra[[#This Row],[railml 2.4 existence]]=TRUE, INDEX(core[Excel type],MATCH(Infra[[#This Row],[Full path]],core[Full path],0)),
IF(Infra[[#This Row],[nor existence]]&lt;&gt;"", INDEX(nor[Excel type],MATCH(Infra[[#This Row],[nor existence]],nor[Full path],0)),"")))</f>
        <v>[string]</v>
      </c>
      <c r="S779" s="9" t="str">
        <f>IF(AND(NOT(ISBLANK(Infra[[#This Row],[Attribute]])),LEFT(Infra[[#This Row],[Value]],1)="[",OR(Infra[[#This Row],[railml 2.4 existence]]=TRUE,Infra[[#This Row],[nor existence]]=TRUE)),IF(Infra[[#This Row],[Value]]=Infra[[#This Row],[type]],"OK","Wrong type"),"")</f>
        <v/>
      </c>
      <c r="T779" s="7" t="str">
        <f>IF(ISBLANK(Infra[[#This Row],[Attribute]]),"",
IF(Infra[[#This Row],[railml 2.4 existence]]=TRUE, INDEX(core[Restriction],MATCH(Infra[[#This Row],[Full path]],core[Full path],0)),
IF(Infra[[#This Row],[nor existence]]&lt;&gt;"", INDEX(nor[Restriction],MATCH(Infra[[#This Row],[nor existence]],nor[Full path],0)),"")))</f>
        <v/>
      </c>
      <c r="U7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0" spans="1:21" x14ac:dyDescent="0.25">
      <c r="A78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0" s="23" t="s">
        <v>595</v>
      </c>
      <c r="E780" s="49" t="s">
        <v>500</v>
      </c>
      <c r="F780" s="7" t="s">
        <v>628</v>
      </c>
      <c r="G780" s="9" t="s">
        <v>802</v>
      </c>
      <c r="H780" s="9"/>
      <c r="I780" s="32"/>
      <c r="J780" s="8" t="s">
        <v>803</v>
      </c>
      <c r="K780" s="29"/>
      <c r="L780" s="29"/>
      <c r="M780" s="57"/>
      <c r="N78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0" s="7" t="str">
        <f>IF(Infra[[#This Row],[railml 2.4 existence]]=TRUE, INDEX(core[Constraints],MATCH(Infra[[#This Row],[Full path]],core[Full path],0)),
IF(Infra[[#This Row],[nor existence]]&lt;&gt;"",INDEX(nor[Constraints],MATCH(Infra[[#This Row],[nor existence]],nor[Full path],0)),""))</f>
        <v>optional</v>
      </c>
      <c r="Q7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0" s="7" t="str">
        <f>IF(ISBLANK(Infra[[#This Row],[Attribute]]),"",
IF(Infra[[#This Row],[railml 2.4 existence]]=TRUE, INDEX(core[Excel type],MATCH(Infra[[#This Row],[Full path]],core[Full path],0)),
IF(Infra[[#This Row],[nor existence]]&lt;&gt;"", INDEX(nor[Excel type],MATCH(Infra[[#This Row],[nor existence]],nor[Full path],0)),"")))</f>
        <v>[string]</v>
      </c>
      <c r="S780" s="9" t="str">
        <f>IF(AND(NOT(ISBLANK(Infra[[#This Row],[Attribute]])),LEFT(Infra[[#This Row],[Value]],1)="[",OR(Infra[[#This Row],[railml 2.4 existence]]=TRUE,Infra[[#This Row],[nor existence]]=TRUE)),IF(Infra[[#This Row],[Value]]=Infra[[#This Row],[type]],"OK","Wrong type"),"")</f>
        <v/>
      </c>
      <c r="T780" s="7" t="str">
        <f>IF(ISBLANK(Infra[[#This Row],[Attribute]]),"",
IF(Infra[[#This Row],[railml 2.4 existence]]=TRUE, INDEX(core[Restriction],MATCH(Infra[[#This Row],[Full path]],core[Full path],0)),
IF(Infra[[#This Row],[nor existence]]&lt;&gt;"", INDEX(nor[Restriction],MATCH(Infra[[#This Row],[nor existence]],nor[Full path],0)),"")))</f>
        <v/>
      </c>
      <c r="U7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1" spans="1:21" x14ac:dyDescent="0.25">
      <c r="A78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1" s="23" t="s">
        <v>595</v>
      </c>
      <c r="E781" s="49" t="s">
        <v>500</v>
      </c>
      <c r="F781" s="7" t="s">
        <v>628</v>
      </c>
      <c r="G781" s="9" t="s">
        <v>804</v>
      </c>
      <c r="H781" s="9"/>
      <c r="I781" s="32"/>
      <c r="J781" s="8" t="s">
        <v>805</v>
      </c>
      <c r="K781" s="29"/>
      <c r="L781" s="29"/>
      <c r="M781" s="57"/>
      <c r="N78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1" s="7" t="str">
        <f>IF(Infra[[#This Row],[railml 2.4 existence]]=TRUE, INDEX(core[Constraints],MATCH(Infra[[#This Row],[Full path]],core[Full path],0)),
IF(Infra[[#This Row],[nor existence]]&lt;&gt;"",INDEX(nor[Constraints],MATCH(Infra[[#This Row],[nor existence]],nor[Full path],0)),""))</f>
        <v>optional</v>
      </c>
      <c r="Q7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1" s="7" t="str">
        <f>IF(ISBLANK(Infra[[#This Row],[Attribute]]),"",
IF(Infra[[#This Row],[railml 2.4 existence]]=TRUE, INDEX(core[Excel type],MATCH(Infra[[#This Row],[Full path]],core[Full path],0)),
IF(Infra[[#This Row],[nor existence]]&lt;&gt;"", INDEX(nor[Excel type],MATCH(Infra[[#This Row],[nor existence]],nor[Full path],0)),"")))</f>
        <v>[string]</v>
      </c>
      <c r="S781" s="9" t="str">
        <f>IF(AND(NOT(ISBLANK(Infra[[#This Row],[Attribute]])),LEFT(Infra[[#This Row],[Value]],1)="[",OR(Infra[[#This Row],[railml 2.4 existence]]=TRUE,Infra[[#This Row],[nor existence]]=TRUE)),IF(Infra[[#This Row],[Value]]=Infra[[#This Row],[type]],"OK","Wrong type"),"")</f>
        <v/>
      </c>
      <c r="T781" s="7" t="str">
        <f>IF(ISBLANK(Infra[[#This Row],[Attribute]]),"",
IF(Infra[[#This Row],[railml 2.4 existence]]=TRUE, INDEX(core[Restriction],MATCH(Infra[[#This Row],[Full path]],core[Full path],0)),
IF(Infra[[#This Row],[nor existence]]&lt;&gt;"", INDEX(nor[Restriction],MATCH(Infra[[#This Row],[nor existence]],nor[Full path],0)),"")))</f>
        <v/>
      </c>
      <c r="U7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2" spans="1:21" x14ac:dyDescent="0.25">
      <c r="A78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2" s="23" t="s">
        <v>595</v>
      </c>
      <c r="E782" s="49" t="s">
        <v>500</v>
      </c>
      <c r="F782" s="7" t="s">
        <v>628</v>
      </c>
      <c r="G782" s="9" t="s">
        <v>806</v>
      </c>
      <c r="H782" s="9"/>
      <c r="I782" s="32"/>
      <c r="J782" s="8" t="s">
        <v>807</v>
      </c>
      <c r="K782" s="29"/>
      <c r="L782" s="29"/>
      <c r="M782" s="57"/>
      <c r="N78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2" s="7" t="str">
        <f>IF(Infra[[#This Row],[railml 2.4 existence]]=TRUE, INDEX(core[Constraints],MATCH(Infra[[#This Row],[Full path]],core[Full path],0)),
IF(Infra[[#This Row],[nor existence]]&lt;&gt;"",INDEX(nor[Constraints],MATCH(Infra[[#This Row],[nor existence]],nor[Full path],0)),""))</f>
        <v>optional</v>
      </c>
      <c r="Q7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2" s="7" t="str">
        <f>IF(ISBLANK(Infra[[#This Row],[Attribute]]),"",
IF(Infra[[#This Row],[railml 2.4 existence]]=TRUE, INDEX(core[Excel type],MATCH(Infra[[#This Row],[Full path]],core[Full path],0)),
IF(Infra[[#This Row],[nor existence]]&lt;&gt;"", INDEX(nor[Excel type],MATCH(Infra[[#This Row],[nor existence]],nor[Full path],0)),"")))</f>
        <v>[string]</v>
      </c>
      <c r="S782" s="9" t="str">
        <f>IF(AND(NOT(ISBLANK(Infra[[#This Row],[Attribute]])),LEFT(Infra[[#This Row],[Value]],1)="[",OR(Infra[[#This Row],[railml 2.4 existence]]=TRUE,Infra[[#This Row],[nor existence]]=TRUE)),IF(Infra[[#This Row],[Value]]=Infra[[#This Row],[type]],"OK","Wrong type"),"")</f>
        <v/>
      </c>
      <c r="T782" s="7" t="str">
        <f>IF(ISBLANK(Infra[[#This Row],[Attribute]]),"",
IF(Infra[[#This Row],[railml 2.4 existence]]=TRUE, INDEX(core[Restriction],MATCH(Infra[[#This Row],[Full path]],core[Full path],0)),
IF(Infra[[#This Row],[nor existence]]&lt;&gt;"", INDEX(nor[Restriction],MATCH(Infra[[#This Row],[nor existence]],nor[Full path],0)),"")))</f>
        <v/>
      </c>
      <c r="U7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3" spans="1:21" x14ac:dyDescent="0.25">
      <c r="A78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3" s="23" t="s">
        <v>595</v>
      </c>
      <c r="E783" s="49" t="s">
        <v>500</v>
      </c>
      <c r="F783" s="7" t="s">
        <v>628</v>
      </c>
      <c r="G783" s="9" t="s">
        <v>808</v>
      </c>
      <c r="H783" s="9"/>
      <c r="I783" s="32"/>
      <c r="J783" s="8" t="s">
        <v>809</v>
      </c>
      <c r="K783" s="29"/>
      <c r="L783" s="29"/>
      <c r="M783" s="57"/>
      <c r="N78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3" s="7" t="str">
        <f>IF(Infra[[#This Row],[railml 2.4 existence]]=TRUE, INDEX(core[Constraints],MATCH(Infra[[#This Row],[Full path]],core[Full path],0)),
IF(Infra[[#This Row],[nor existence]]&lt;&gt;"",INDEX(nor[Constraints],MATCH(Infra[[#This Row],[nor existence]],nor[Full path],0)),""))</f>
        <v>optional</v>
      </c>
      <c r="Q7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3" s="7" t="str">
        <f>IF(ISBLANK(Infra[[#This Row],[Attribute]]),"",
IF(Infra[[#This Row],[railml 2.4 existence]]=TRUE, INDEX(core[Excel type],MATCH(Infra[[#This Row],[Full path]],core[Full path],0)),
IF(Infra[[#This Row],[nor existence]]&lt;&gt;"", INDEX(nor[Excel type],MATCH(Infra[[#This Row],[nor existence]],nor[Full path],0)),"")))</f>
        <v>[string]</v>
      </c>
      <c r="S783" s="9" t="str">
        <f>IF(AND(NOT(ISBLANK(Infra[[#This Row],[Attribute]])),LEFT(Infra[[#This Row],[Value]],1)="[",OR(Infra[[#This Row],[railml 2.4 existence]]=TRUE,Infra[[#This Row],[nor existence]]=TRUE)),IF(Infra[[#This Row],[Value]]=Infra[[#This Row],[type]],"OK","Wrong type"),"")</f>
        <v/>
      </c>
      <c r="T783" s="7" t="str">
        <f>IF(ISBLANK(Infra[[#This Row],[Attribute]]),"",
IF(Infra[[#This Row],[railml 2.4 existence]]=TRUE, INDEX(core[Restriction],MATCH(Infra[[#This Row],[Full path]],core[Full path],0)),
IF(Infra[[#This Row],[nor existence]]&lt;&gt;"", INDEX(nor[Restriction],MATCH(Infra[[#This Row],[nor existence]],nor[Full path],0)),"")))</f>
        <v/>
      </c>
      <c r="U7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4" spans="1:21" x14ac:dyDescent="0.25">
      <c r="A78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4" s="23" t="s">
        <v>595</v>
      </c>
      <c r="E784" s="49" t="s">
        <v>500</v>
      </c>
      <c r="F784" s="7" t="s">
        <v>628</v>
      </c>
      <c r="G784" s="9" t="s">
        <v>810</v>
      </c>
      <c r="H784" s="9"/>
      <c r="I784" s="32"/>
      <c r="J784" s="8" t="s">
        <v>811</v>
      </c>
      <c r="K784" s="29"/>
      <c r="L784" s="29"/>
      <c r="M784" s="57"/>
      <c r="N78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4" s="7" t="str">
        <f>IF(Infra[[#This Row],[railml 2.4 existence]]=TRUE, INDEX(core[Constraints],MATCH(Infra[[#This Row],[Full path]],core[Full path],0)),
IF(Infra[[#This Row],[nor existence]]&lt;&gt;"",INDEX(nor[Constraints],MATCH(Infra[[#This Row],[nor existence]],nor[Full path],0)),""))</f>
        <v>optional</v>
      </c>
      <c r="Q7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4" s="7" t="str">
        <f>IF(ISBLANK(Infra[[#This Row],[Attribute]]),"",
IF(Infra[[#This Row],[railml 2.4 existence]]=TRUE, INDEX(core[Excel type],MATCH(Infra[[#This Row],[Full path]],core[Full path],0)),
IF(Infra[[#This Row],[nor existence]]&lt;&gt;"", INDEX(nor[Excel type],MATCH(Infra[[#This Row],[nor existence]],nor[Full path],0)),"")))</f>
        <v>[string]</v>
      </c>
      <c r="S784" s="9" t="str">
        <f>IF(AND(NOT(ISBLANK(Infra[[#This Row],[Attribute]])),LEFT(Infra[[#This Row],[Value]],1)="[",OR(Infra[[#This Row],[railml 2.4 existence]]=TRUE,Infra[[#This Row],[nor existence]]=TRUE)),IF(Infra[[#This Row],[Value]]=Infra[[#This Row],[type]],"OK","Wrong type"),"")</f>
        <v/>
      </c>
      <c r="T784" s="7" t="str">
        <f>IF(ISBLANK(Infra[[#This Row],[Attribute]]),"",
IF(Infra[[#This Row],[railml 2.4 existence]]=TRUE, INDEX(core[Restriction],MATCH(Infra[[#This Row],[Full path]],core[Full path],0)),
IF(Infra[[#This Row],[nor existence]]&lt;&gt;"", INDEX(nor[Restriction],MATCH(Infra[[#This Row],[nor existence]],nor[Full path],0)),"")))</f>
        <v/>
      </c>
      <c r="U7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5" spans="1:21" x14ac:dyDescent="0.25">
      <c r="A78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5" s="23" t="s">
        <v>595</v>
      </c>
      <c r="E785" s="49" t="s">
        <v>500</v>
      </c>
      <c r="F785" s="7" t="s">
        <v>628</v>
      </c>
      <c r="G785" s="9" t="s">
        <v>812</v>
      </c>
      <c r="H785" s="9"/>
      <c r="I785" s="32"/>
      <c r="J785" s="8" t="s">
        <v>813</v>
      </c>
      <c r="K785" s="29"/>
      <c r="L785" s="29"/>
      <c r="M785" s="57"/>
      <c r="N78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5" s="7" t="str">
        <f>IF(Infra[[#This Row],[railml 2.4 existence]]=TRUE, INDEX(core[Constraints],MATCH(Infra[[#This Row],[Full path]],core[Full path],0)),
IF(Infra[[#This Row],[nor existence]]&lt;&gt;"",INDEX(nor[Constraints],MATCH(Infra[[#This Row],[nor existence]],nor[Full path],0)),""))</f>
        <v>optional</v>
      </c>
      <c r="Q7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5" s="7" t="str">
        <f>IF(ISBLANK(Infra[[#This Row],[Attribute]]),"",
IF(Infra[[#This Row],[railml 2.4 existence]]=TRUE, INDEX(core[Excel type],MATCH(Infra[[#This Row],[Full path]],core[Full path],0)),
IF(Infra[[#This Row],[nor existence]]&lt;&gt;"", INDEX(nor[Excel type],MATCH(Infra[[#This Row],[nor existence]],nor[Full path],0)),"")))</f>
        <v>[string]</v>
      </c>
      <c r="S785" s="9" t="str">
        <f>IF(AND(NOT(ISBLANK(Infra[[#This Row],[Attribute]])),LEFT(Infra[[#This Row],[Value]],1)="[",OR(Infra[[#This Row],[railml 2.4 existence]]=TRUE,Infra[[#This Row],[nor existence]]=TRUE)),IF(Infra[[#This Row],[Value]]=Infra[[#This Row],[type]],"OK","Wrong type"),"")</f>
        <v/>
      </c>
      <c r="T785" s="7" t="str">
        <f>IF(ISBLANK(Infra[[#This Row],[Attribute]]),"",
IF(Infra[[#This Row],[railml 2.4 existence]]=TRUE, INDEX(core[Restriction],MATCH(Infra[[#This Row],[Full path]],core[Full path],0)),
IF(Infra[[#This Row],[nor existence]]&lt;&gt;"", INDEX(nor[Restriction],MATCH(Infra[[#This Row],[nor existence]],nor[Full path],0)),"")))</f>
        <v/>
      </c>
      <c r="U7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6" spans="1:21" x14ac:dyDescent="0.25">
      <c r="A78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infrastructure/tracks/track/ocsElements/signals/signal/@ruleCode</v>
      </c>
      <c r="B7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6" s="23" t="s">
        <v>595</v>
      </c>
      <c r="E786" s="49" t="s">
        <v>500</v>
      </c>
      <c r="F786" s="7" t="s">
        <v>628</v>
      </c>
      <c r="G786" s="78" t="s">
        <v>3789</v>
      </c>
      <c r="H786" s="9"/>
      <c r="I786" s="32"/>
      <c r="J786" s="8" t="s">
        <v>814</v>
      </c>
      <c r="K786" s="78" t="s">
        <v>3788</v>
      </c>
      <c r="L786" s="29"/>
      <c r="M786" s="57"/>
      <c r="N78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6" s="7" t="str">
        <f>IF(Infra[[#This Row],[railml 2.4 existence]]=TRUE, INDEX(core[Constraints],MATCH(Infra[[#This Row],[Full path]],core[Full path],0)),
IF(Infra[[#This Row],[nor existence]]&lt;&gt;"",INDEX(nor[Constraints],MATCH(Infra[[#This Row],[nor existence]],nor[Full path],0)),""))</f>
        <v>optional</v>
      </c>
      <c r="Q7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6" s="7" t="str">
        <f>IF(ISBLANK(Infra[[#This Row],[Attribute]]),"",
IF(Infra[[#This Row],[railml 2.4 existence]]=TRUE, INDEX(core[Excel type],MATCH(Infra[[#This Row],[Full path]],core[Full path],0)),
IF(Infra[[#This Row],[nor existence]]&lt;&gt;"", INDEX(nor[Excel type],MATCH(Infra[[#This Row],[nor existence]],nor[Full path],0)),"")))</f>
        <v>[string]</v>
      </c>
      <c r="S786" s="9" t="str">
        <f>IF(AND(NOT(ISBLANK(Infra[[#This Row],[Attribute]])),LEFT(Infra[[#This Row],[Value]],1)="[",OR(Infra[[#This Row],[railml 2.4 existence]]=TRUE,Infra[[#This Row],[nor existence]]=TRUE)),IF(Infra[[#This Row],[Value]]=Infra[[#This Row],[type]],"OK","Wrong type"),"")</f>
        <v/>
      </c>
      <c r="T786" s="7" t="str">
        <f>IF(ISBLANK(Infra[[#This Row],[Attribute]]),"",
IF(Infra[[#This Row],[railml 2.4 existence]]=TRUE, INDEX(core[Restriction],MATCH(Infra[[#This Row],[Full path]],core[Full path],0)),
IF(Infra[[#This Row],[nor existence]]&lt;&gt;"", INDEX(nor[Restriction],MATCH(Infra[[#This Row],[nor existence]],nor[Full path],0)),"")))</f>
        <v/>
      </c>
      <c r="U7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87" spans="1:21" ht="30" x14ac:dyDescent="0.25">
      <c r="A78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infrastructure/tracks/track/ocsElements/signals/signal/@sight</v>
      </c>
      <c r="B7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7" s="24" t="s">
        <v>595</v>
      </c>
      <c r="E787" s="17" t="s">
        <v>500</v>
      </c>
      <c r="F787" s="7" t="s">
        <v>815</v>
      </c>
      <c r="G787" s="7" t="s">
        <v>233</v>
      </c>
      <c r="H787" s="9" t="s">
        <v>29</v>
      </c>
      <c r="I787" s="35"/>
      <c r="J787" s="8" t="s">
        <v>816</v>
      </c>
      <c r="K787" s="7"/>
      <c r="L787" s="7"/>
      <c r="M787" s="7"/>
      <c r="N78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7" s="7" t="str">
        <f>IF(Infra[[#This Row],[railml 2.4 existence]]=TRUE, INDEX(core[Constraints],MATCH(Infra[[#This Row],[Full path]],core[Full path],0)),
IF(Infra[[#This Row],[nor existence]]&lt;&gt;"",INDEX(nor[Constraints],MATCH(Infra[[#This Row],[nor existence]],nor[Full path],0)),""))</f>
        <v>optional</v>
      </c>
      <c r="Q7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87" s="7" t="str">
        <f>IF(ISBLANK(Infra[[#This Row],[Attribute]]),"",
IF(Infra[[#This Row],[railml 2.4 existence]]=TRUE, INDEX(core[Excel type],MATCH(Infra[[#This Row],[Full path]],core[Full path],0)),
IF(Infra[[#This Row],[nor existence]]&lt;&gt;"", INDEX(nor[Excel type],MATCH(Infra[[#This Row],[nor existence]],nor[Full path],0)),"")))</f>
        <v>[decimal]</v>
      </c>
      <c r="S787" s="7" t="str">
        <f>IF(AND(NOT(ISBLANK(Infra[[#This Row],[Attribute]])),LEFT(Infra[[#This Row],[Value]],1)="[",OR(Infra[[#This Row],[railml 2.4 existence]]=TRUE,Infra[[#This Row],[nor existence]]=TRUE)),IF(Infra[[#This Row],[Value]]=Infra[[#This Row],[type]],"OK","Wrong type"),"")</f>
        <v>OK</v>
      </c>
      <c r="T787" s="7" t="str">
        <f>IF(ISBLANK(Infra[[#This Row],[Attribute]]),"",
IF(Infra[[#This Row],[railml 2.4 existence]]=TRUE, INDEX(core[Restriction],MATCH(Infra[[#This Row],[Full path]],core[Full path],0)),
IF(Infra[[#This Row],[nor existence]]&lt;&gt;"", INDEX(nor[Restriction],MATCH(Infra[[#This Row],[nor existence]],nor[Full path],0)),"")))</f>
        <v>xs:fractionDigits=6</v>
      </c>
      <c r="U7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88" spans="1:21" x14ac:dyDescent="0.25">
      <c r="A78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infrastructure/tracks/track/ocsElements/signals/signal/@sigSystem</v>
      </c>
      <c r="B7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8"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8" s="24" t="s">
        <v>595</v>
      </c>
      <c r="E788" s="17" t="s">
        <v>500</v>
      </c>
      <c r="F788" s="7" t="s">
        <v>817</v>
      </c>
      <c r="G788" s="9" t="s">
        <v>25</v>
      </c>
      <c r="H788" s="9" t="s">
        <v>29</v>
      </c>
      <c r="I788" s="35"/>
      <c r="J788" s="8"/>
      <c r="K788" s="7"/>
      <c r="L788" s="7"/>
      <c r="M788" s="7"/>
      <c r="N7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8" s="7" t="str">
        <f>IF(Infra[[#This Row],[railml 2.4 existence]]=TRUE, INDEX(core[Constraints],MATCH(Infra[[#This Row],[Full path]],core[Full path],0)),
IF(Infra[[#This Row],[nor existence]]&lt;&gt;"",INDEX(nor[Constraints],MATCH(Infra[[#This Row],[nor existence]],nor[Full path],0)),""))</f>
        <v>optional</v>
      </c>
      <c r="Q7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88" s="7" t="str">
        <f>IF(ISBLANK(Infra[[#This Row],[Attribute]]),"",
IF(Infra[[#This Row],[railml 2.4 existence]]=TRUE, INDEX(core[Excel type],MATCH(Infra[[#This Row],[Full path]],core[Full path],0)),
IF(Infra[[#This Row],[nor existence]]&lt;&gt;"", INDEX(nor[Excel type],MATCH(Infra[[#This Row],[nor existence]],nor[Full path],0)),"")))</f>
        <v>[string]</v>
      </c>
      <c r="S788" s="7" t="str">
        <f>IF(AND(NOT(ISBLANK(Infra[[#This Row],[Attribute]])),LEFT(Infra[[#This Row],[Value]],1)="[",OR(Infra[[#This Row],[railml 2.4 existence]]=TRUE,Infra[[#This Row],[nor existence]]=TRUE)),IF(Infra[[#This Row],[Value]]=Infra[[#This Row],[type]],"OK","Wrong type"),"")</f>
        <v>OK</v>
      </c>
      <c r="T788" s="7" t="str">
        <f>IF(ISBLANK(Infra[[#This Row],[Attribute]]),"",
IF(Infra[[#This Row],[railml 2.4 existence]]=TRUE, INDEX(core[Restriction],MATCH(Infra[[#This Row],[Full path]],core[Full path],0)),
IF(Infra[[#This Row],[nor existence]]&lt;&gt;"", INDEX(nor[Restriction],MATCH(Infra[[#This Row],[nor existence]],nor[Full path],0)),"")))</f>
        <v/>
      </c>
      <c r="U7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89" spans="1:21" ht="30" x14ac:dyDescent="0.25">
      <c r="A78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infrastructure/tracks/track/ocsElements/signals/signal/@sigSystem</v>
      </c>
      <c r="B7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89"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89" s="24" t="s">
        <v>595</v>
      </c>
      <c r="E789" s="17" t="s">
        <v>500</v>
      </c>
      <c r="F789" s="7" t="s">
        <v>817</v>
      </c>
      <c r="G789" s="9" t="s">
        <v>818</v>
      </c>
      <c r="H789" s="9"/>
      <c r="I789" s="35"/>
      <c r="J789" s="8" t="s">
        <v>819</v>
      </c>
      <c r="K789" s="7"/>
      <c r="L789" s="7"/>
      <c r="M789" s="7"/>
      <c r="N78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89" s="7" t="str">
        <f>IF(Infra[[#This Row],[railml 2.4 existence]]=TRUE, INDEX(core[Constraints],MATCH(Infra[[#This Row],[Full path]],core[Full path],0)),
IF(Infra[[#This Row],[nor existence]]&lt;&gt;"",INDEX(nor[Constraints],MATCH(Infra[[#This Row],[nor existence]],nor[Full path],0)),""))</f>
        <v>optional</v>
      </c>
      <c r="Q7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89" s="7" t="str">
        <f>IF(ISBLANK(Infra[[#This Row],[Attribute]]),"",
IF(Infra[[#This Row],[railml 2.4 existence]]=TRUE, INDEX(core[Excel type],MATCH(Infra[[#This Row],[Full path]],core[Full path],0)),
IF(Infra[[#This Row],[nor existence]]&lt;&gt;"", INDEX(nor[Excel type],MATCH(Infra[[#This Row],[nor existence]],nor[Full path],0)),"")))</f>
        <v>[string]</v>
      </c>
      <c r="S789" s="7" t="str">
        <f>IF(AND(NOT(ISBLANK(Infra[[#This Row],[Attribute]])),LEFT(Infra[[#This Row],[Value]],1)="[",OR(Infra[[#This Row],[railml 2.4 existence]]=TRUE,Infra[[#This Row],[nor existence]]=TRUE)),IF(Infra[[#This Row],[Value]]=Infra[[#This Row],[type]],"OK","Wrong type"),"")</f>
        <v/>
      </c>
      <c r="T789" s="7" t="str">
        <f>IF(ISBLANK(Infra[[#This Row],[Attribute]]),"",
IF(Infra[[#This Row],[railml 2.4 existence]]=TRUE, INDEX(core[Restriction],MATCH(Infra[[#This Row],[Full path]],core[Full path],0)),
IF(Infra[[#This Row],[nor existence]]&lt;&gt;"", INDEX(nor[Restriction],MATCH(Infra[[#This Row],[nor existence]],nor[Full path],0)),"")))</f>
        <v/>
      </c>
      <c r="U7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0" spans="1:21" ht="90" x14ac:dyDescent="0.25">
      <c r="A79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infrastructure/tracks/track/ocsElements/signals/signal/@sigSystem</v>
      </c>
      <c r="B7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0" s="24" t="s">
        <v>595</v>
      </c>
      <c r="E790" s="17" t="s">
        <v>500</v>
      </c>
      <c r="F790" s="7" t="s">
        <v>817</v>
      </c>
      <c r="G790" s="9" t="s">
        <v>820</v>
      </c>
      <c r="H790" s="9" t="s">
        <v>29</v>
      </c>
      <c r="I790" s="35"/>
      <c r="J790" s="8" t="s">
        <v>821</v>
      </c>
      <c r="K790" s="7"/>
      <c r="L790" s="29"/>
      <c r="M790" s="29"/>
      <c r="N79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0" s="7" t="str">
        <f>IF(Infra[[#This Row],[railml 2.4 existence]]=TRUE, INDEX(core[Constraints],MATCH(Infra[[#This Row],[Full path]],core[Full path],0)),
IF(Infra[[#This Row],[nor existence]]&lt;&gt;"",INDEX(nor[Constraints],MATCH(Infra[[#This Row],[nor existence]],nor[Full path],0)),""))</f>
        <v>optional</v>
      </c>
      <c r="Q7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0" s="7" t="str">
        <f>IF(ISBLANK(Infra[[#This Row],[Attribute]]),"",
IF(Infra[[#This Row],[railml 2.4 existence]]=TRUE, INDEX(core[Excel type],MATCH(Infra[[#This Row],[Full path]],core[Full path],0)),
IF(Infra[[#This Row],[nor existence]]&lt;&gt;"", INDEX(nor[Excel type],MATCH(Infra[[#This Row],[nor existence]],nor[Full path],0)),"")))</f>
        <v>[string]</v>
      </c>
      <c r="S790" s="7" t="str">
        <f>IF(AND(NOT(ISBLANK(Infra[[#This Row],[Attribute]])),LEFT(Infra[[#This Row],[Value]],1)="[",OR(Infra[[#This Row],[railml 2.4 existence]]=TRUE,Infra[[#This Row],[nor existence]]=TRUE)),IF(Infra[[#This Row],[Value]]=Infra[[#This Row],[type]],"OK","Wrong type"),"")</f>
        <v/>
      </c>
      <c r="T790" s="7" t="str">
        <f>IF(ISBLANK(Infra[[#This Row],[Attribute]]),"",
IF(Infra[[#This Row],[railml 2.4 existence]]=TRUE, INDEX(core[Restriction],MATCH(Infra[[#This Row],[Full path]],core[Full path],0)),
IF(Infra[[#This Row],[nor existence]]&lt;&gt;"", INDEX(nor[Restriction],MATCH(Infra[[#This Row],[nor existence]],nor[Full path],0)),"")))</f>
        <v/>
      </c>
      <c r="U7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1" spans="1:21" ht="30" x14ac:dyDescent="0.25">
      <c r="A79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infrastructure/tracks/track/ocsElements/signals/signal/@switchable</v>
      </c>
      <c r="B7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1"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1" s="24" t="s">
        <v>595</v>
      </c>
      <c r="E791" s="17" t="s">
        <v>500</v>
      </c>
      <c r="F791" s="7" t="s">
        <v>822</v>
      </c>
      <c r="G791" s="24" t="s">
        <v>125</v>
      </c>
      <c r="H791" s="9" t="s">
        <v>23</v>
      </c>
      <c r="I791" s="35"/>
      <c r="J791" s="8" t="s">
        <v>823</v>
      </c>
      <c r="K791" s="7"/>
      <c r="L791" s="7"/>
      <c r="M791" s="7"/>
      <c r="N79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1" s="7" t="str">
        <f>IF(Infra[[#This Row],[railml 2.4 existence]]=TRUE, INDEX(core[Constraints],MATCH(Infra[[#This Row],[Full path]],core[Full path],0)),
IF(Infra[[#This Row],[nor existence]]&lt;&gt;"",INDEX(nor[Constraints],MATCH(Infra[[#This Row],[nor existence]],nor[Full path],0)),""))</f>
        <v>optional</v>
      </c>
      <c r="Q7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91" s="7" t="str">
        <f>IF(ISBLANK(Infra[[#This Row],[Attribute]]),"",
IF(Infra[[#This Row],[railml 2.4 existence]]=TRUE, INDEX(core[Excel type],MATCH(Infra[[#This Row],[Full path]],core[Full path],0)),
IF(Infra[[#This Row],[nor existence]]&lt;&gt;"", INDEX(nor[Excel type],MATCH(Infra[[#This Row],[nor existence]],nor[Full path],0)),"")))</f>
        <v>[boolean]</v>
      </c>
      <c r="S791" s="7" t="str">
        <f>IF(AND(NOT(ISBLANK(Infra[[#This Row],[Attribute]])),LEFT(Infra[[#This Row],[Value]],1)="[",OR(Infra[[#This Row],[railml 2.4 existence]]=TRUE,Infra[[#This Row],[nor existence]]=TRUE)),IF(Infra[[#This Row],[Value]]=Infra[[#This Row],[type]],"OK","Wrong type"),"")</f>
        <v>OK</v>
      </c>
      <c r="T791" s="7" t="str">
        <f>IF(ISBLANK(Infra[[#This Row],[Attribute]]),"",
IF(Infra[[#This Row],[railml 2.4 existence]]=TRUE, INDEX(core[Restriction],MATCH(Infra[[#This Row],[Full path]],core[Full path],0)),
IF(Infra[[#This Row],[nor existence]]&lt;&gt;"", INDEX(nor[Restriction],MATCH(Infra[[#This Row],[nor existence]],nor[Full path],0)),"")))</f>
        <v/>
      </c>
      <c r="U7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92" spans="1:21" ht="45" x14ac:dyDescent="0.25">
      <c r="A79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infrastructure/tracks/track/ocsElements/signals/signal/@type</v>
      </c>
      <c r="B7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2"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2" s="24" t="s">
        <v>595</v>
      </c>
      <c r="E792" s="17" t="s">
        <v>500</v>
      </c>
      <c r="F792" s="7" t="s">
        <v>17</v>
      </c>
      <c r="G792" s="7" t="s">
        <v>37</v>
      </c>
      <c r="H792" s="9" t="s">
        <v>29</v>
      </c>
      <c r="I792" s="35"/>
      <c r="J792" s="8" t="s">
        <v>824</v>
      </c>
      <c r="K792" s="7"/>
      <c r="L792" s="7"/>
      <c r="M792" s="7"/>
      <c r="N79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2" s="7" t="str">
        <f>IF(Infra[[#This Row],[railml 2.4 existence]]=TRUE, INDEX(core[Constraints],MATCH(Infra[[#This Row],[Full path]],core[Full path],0)),
IF(Infra[[#This Row],[nor existence]]&lt;&gt;"",INDEX(nor[Constraints],MATCH(Infra[[#This Row],[nor existence]],nor[Full path],0)),""))</f>
        <v>optional</v>
      </c>
      <c r="Q7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92" s="7" t="str">
        <f>IF(ISBLANK(Infra[[#This Row],[Attribute]]),"",
IF(Infra[[#This Row],[railml 2.4 existence]]=TRUE, INDEX(core[Excel type],MATCH(Infra[[#This Row],[Full path]],core[Full path],0)),
IF(Infra[[#This Row],[nor existence]]&lt;&gt;"", INDEX(nor[Excel type],MATCH(Infra[[#This Row],[nor existence]],nor[Full path],0)),"")))</f>
        <v>[enum]</v>
      </c>
      <c r="S792" s="7" t="str">
        <f>IF(AND(NOT(ISBLANK(Infra[[#This Row],[Attribute]])),LEFT(Infra[[#This Row],[Value]],1)="[",OR(Infra[[#This Row],[railml 2.4 existence]]=TRUE,Infra[[#This Row],[nor existence]]=TRUE)),IF(Infra[[#This Row],[Value]]=Infra[[#This Row],[type]],"OK","Wrong type"),"")</f>
        <v>OK</v>
      </c>
      <c r="T792" s="7" t="str">
        <f>IF(ISBLANK(Infra[[#This Row],[Attribute]]),"",
IF(Infra[[#This Row],[railml 2.4 existence]]=TRUE, INDEX(core[Restriction],MATCH(Infra[[#This Row],[Full path]],core[Full path],0)),
IF(Infra[[#This Row],[nor existence]]&lt;&gt;"", INDEX(nor[Restriction],MATCH(Infra[[#This Row],[nor existence]],nor[Full path],0)),"")))</f>
        <v>"main", "distant", "repeater", "combined", "shunting", "other:*"</v>
      </c>
      <c r="U7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793" spans="1:21" ht="90" x14ac:dyDescent="0.25">
      <c r="A79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infrastructure/tracks/track/ocsElements/signals/signal/@type</v>
      </c>
      <c r="B7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3"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3" s="24" t="s">
        <v>595</v>
      </c>
      <c r="E793" s="17" t="s">
        <v>500</v>
      </c>
      <c r="F793" s="7" t="s">
        <v>17</v>
      </c>
      <c r="G793" s="7" t="s">
        <v>825</v>
      </c>
      <c r="H793" s="9"/>
      <c r="I793" s="35"/>
      <c r="J793" s="8" t="s">
        <v>826</v>
      </c>
      <c r="K793" s="7" t="s">
        <v>827</v>
      </c>
      <c r="L793" s="7"/>
      <c r="M793" s="7"/>
      <c r="N79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3" s="7" t="str">
        <f>IF(Infra[[#This Row],[railml 2.4 existence]]=TRUE, INDEX(core[Constraints],MATCH(Infra[[#This Row],[Full path]],core[Full path],0)),
IF(Infra[[#This Row],[nor existence]]&lt;&gt;"",INDEX(nor[Constraints],MATCH(Infra[[#This Row],[nor existence]],nor[Full path],0)),""))</f>
        <v>optional</v>
      </c>
      <c r="Q7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3" s="7" t="str">
        <f>IF(ISBLANK(Infra[[#This Row],[Attribute]]),"",
IF(Infra[[#This Row],[railml 2.4 existence]]=TRUE, INDEX(core[Excel type],MATCH(Infra[[#This Row],[Full path]],core[Full path],0)),
IF(Infra[[#This Row],[nor existence]]&lt;&gt;"", INDEX(nor[Excel type],MATCH(Infra[[#This Row],[nor existence]],nor[Full path],0)),"")))</f>
        <v>[enum]</v>
      </c>
      <c r="S793" s="7" t="str">
        <f>IF(AND(NOT(ISBLANK(Infra[[#This Row],[Attribute]])),LEFT(Infra[[#This Row],[Value]],1)="[",OR(Infra[[#This Row],[railml 2.4 existence]]=TRUE,Infra[[#This Row],[nor existence]]=TRUE)),IF(Infra[[#This Row],[Value]]=Infra[[#This Row],[type]],"OK","Wrong type"),"")</f>
        <v/>
      </c>
      <c r="T793" s="7" t="str">
        <f>IF(ISBLANK(Infra[[#This Row],[Attribute]]),"",
IF(Infra[[#This Row],[railml 2.4 existence]]=TRUE, INDEX(core[Restriction],MATCH(Infra[[#This Row],[Full path]],core[Full path],0)),
IF(Infra[[#This Row],[nor existence]]&lt;&gt;"", INDEX(nor[Restriction],MATCH(Infra[[#This Row],[nor existence]],nor[Full path],0)),"")))</f>
        <v>"main", "distant", "repeater", "combined", "shunting", "other:*"</v>
      </c>
      <c r="U7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4" spans="1:21" ht="30" x14ac:dyDescent="0.25">
      <c r="A79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infrastructure/tracks/track/ocsElements/signals/signal/@type</v>
      </c>
      <c r="B7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4"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4" s="24" t="s">
        <v>595</v>
      </c>
      <c r="E794" s="17" t="s">
        <v>500</v>
      </c>
      <c r="F794" s="7" t="s">
        <v>17</v>
      </c>
      <c r="G794" s="7" t="s">
        <v>828</v>
      </c>
      <c r="H794" s="9"/>
      <c r="I794" s="35"/>
      <c r="J794" s="8" t="s">
        <v>829</v>
      </c>
      <c r="K794" s="7"/>
      <c r="L794" s="7"/>
      <c r="M794" s="7"/>
      <c r="N79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4" s="7" t="str">
        <f>IF(Infra[[#This Row],[railml 2.4 existence]]=TRUE, INDEX(core[Constraints],MATCH(Infra[[#This Row],[Full path]],core[Full path],0)),
IF(Infra[[#This Row],[nor existence]]&lt;&gt;"",INDEX(nor[Constraints],MATCH(Infra[[#This Row],[nor existence]],nor[Full path],0)),""))</f>
        <v>optional</v>
      </c>
      <c r="Q7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4" s="7" t="str">
        <f>IF(ISBLANK(Infra[[#This Row],[Attribute]]),"",
IF(Infra[[#This Row],[railml 2.4 existence]]=TRUE, INDEX(core[Excel type],MATCH(Infra[[#This Row],[Full path]],core[Full path],0)),
IF(Infra[[#This Row],[nor existence]]&lt;&gt;"", INDEX(nor[Excel type],MATCH(Infra[[#This Row],[nor existence]],nor[Full path],0)),"")))</f>
        <v>[enum]</v>
      </c>
      <c r="S794" s="7" t="str">
        <f>IF(AND(NOT(ISBLANK(Infra[[#This Row],[Attribute]])),LEFT(Infra[[#This Row],[Value]],1)="[",OR(Infra[[#This Row],[railml 2.4 existence]]=TRUE,Infra[[#This Row],[nor existence]]=TRUE)),IF(Infra[[#This Row],[Value]]=Infra[[#This Row],[type]],"OK","Wrong type"),"")</f>
        <v/>
      </c>
      <c r="T794" s="7" t="str">
        <f>IF(ISBLANK(Infra[[#This Row],[Attribute]]),"",
IF(Infra[[#This Row],[railml 2.4 existence]]=TRUE, INDEX(core[Restriction],MATCH(Infra[[#This Row],[Full path]],core[Full path],0)),
IF(Infra[[#This Row],[nor existence]]&lt;&gt;"", INDEX(nor[Restriction],MATCH(Infra[[#This Row],[nor existence]],nor[Full path],0)),"")))</f>
        <v>"main", "distant", "repeater", "combined", "shunting", "other:*"</v>
      </c>
      <c r="U7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5" spans="1:21" ht="30" x14ac:dyDescent="0.25">
      <c r="A79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infrastructure/tracks/track/ocsElements/signals/signal/@type</v>
      </c>
      <c r="B7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5"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5" s="24" t="s">
        <v>595</v>
      </c>
      <c r="E795" s="17" t="s">
        <v>500</v>
      </c>
      <c r="F795" s="7" t="s">
        <v>17</v>
      </c>
      <c r="G795" s="7" t="s">
        <v>830</v>
      </c>
      <c r="H795" s="9"/>
      <c r="I795" s="35"/>
      <c r="J795" s="8" t="s">
        <v>831</v>
      </c>
      <c r="K795" s="7" t="s">
        <v>832</v>
      </c>
      <c r="L795" s="7"/>
      <c r="M795" s="7"/>
      <c r="N79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5" s="7" t="str">
        <f>IF(Infra[[#This Row],[railml 2.4 existence]]=TRUE, INDEX(core[Constraints],MATCH(Infra[[#This Row],[Full path]],core[Full path],0)),
IF(Infra[[#This Row],[nor existence]]&lt;&gt;"",INDEX(nor[Constraints],MATCH(Infra[[#This Row],[nor existence]],nor[Full path],0)),""))</f>
        <v>optional</v>
      </c>
      <c r="Q7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5" s="7" t="str">
        <f>IF(ISBLANK(Infra[[#This Row],[Attribute]]),"",
IF(Infra[[#This Row],[railml 2.4 existence]]=TRUE, INDEX(core[Excel type],MATCH(Infra[[#This Row],[Full path]],core[Full path],0)),
IF(Infra[[#This Row],[nor existence]]&lt;&gt;"", INDEX(nor[Excel type],MATCH(Infra[[#This Row],[nor existence]],nor[Full path],0)),"")))</f>
        <v>[enum]</v>
      </c>
      <c r="S795" s="7" t="str">
        <f>IF(AND(NOT(ISBLANK(Infra[[#This Row],[Attribute]])),LEFT(Infra[[#This Row],[Value]],1)="[",OR(Infra[[#This Row],[railml 2.4 existence]]=TRUE,Infra[[#This Row],[nor existence]]=TRUE)),IF(Infra[[#This Row],[Value]]=Infra[[#This Row],[type]],"OK","Wrong type"),"")</f>
        <v/>
      </c>
      <c r="T795" s="7" t="str">
        <f>IF(ISBLANK(Infra[[#This Row],[Attribute]]),"",
IF(Infra[[#This Row],[railml 2.4 existence]]=TRUE, INDEX(core[Restriction],MATCH(Infra[[#This Row],[Full path]],core[Full path],0)),
IF(Infra[[#This Row],[nor existence]]&lt;&gt;"", INDEX(nor[Restriction],MATCH(Infra[[#This Row],[nor existence]],nor[Full path],0)),"")))</f>
        <v>"main", "distant", "repeater", "combined", "shunting", "other:*"</v>
      </c>
      <c r="U7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6" spans="1:21" ht="45" x14ac:dyDescent="0.25">
      <c r="A79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infrastructure/tracks/track/ocsElements/signals/signal/@type</v>
      </c>
      <c r="B7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6"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6" s="24" t="s">
        <v>595</v>
      </c>
      <c r="E796" s="17" t="s">
        <v>500</v>
      </c>
      <c r="F796" s="7" t="s">
        <v>17</v>
      </c>
      <c r="G796" s="7" t="s">
        <v>833</v>
      </c>
      <c r="H796" s="9"/>
      <c r="I796" s="35"/>
      <c r="J796" s="8" t="s">
        <v>834</v>
      </c>
      <c r="K796" s="7" t="s">
        <v>835</v>
      </c>
      <c r="L796" s="7"/>
      <c r="M796" s="7"/>
      <c r="N79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6" s="7" t="str">
        <f>IF(Infra[[#This Row],[railml 2.4 existence]]=TRUE, INDEX(core[Constraints],MATCH(Infra[[#This Row],[Full path]],core[Full path],0)),
IF(Infra[[#This Row],[nor existence]]&lt;&gt;"",INDEX(nor[Constraints],MATCH(Infra[[#This Row],[nor existence]],nor[Full path],0)),""))</f>
        <v>optional</v>
      </c>
      <c r="Q7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6" s="7" t="str">
        <f>IF(ISBLANK(Infra[[#This Row],[Attribute]]),"",
IF(Infra[[#This Row],[railml 2.4 existence]]=TRUE, INDEX(core[Excel type],MATCH(Infra[[#This Row],[Full path]],core[Full path],0)),
IF(Infra[[#This Row],[nor existence]]&lt;&gt;"", INDEX(nor[Excel type],MATCH(Infra[[#This Row],[nor existence]],nor[Full path],0)),"")))</f>
        <v>[enum]</v>
      </c>
      <c r="S796" s="7" t="str">
        <f>IF(AND(NOT(ISBLANK(Infra[[#This Row],[Attribute]])),LEFT(Infra[[#This Row],[Value]],1)="[",OR(Infra[[#This Row],[railml 2.4 existence]]=TRUE,Infra[[#This Row],[nor existence]]=TRUE)),IF(Infra[[#This Row],[Value]]=Infra[[#This Row],[type]],"OK","Wrong type"),"")</f>
        <v/>
      </c>
      <c r="T796" s="7" t="str">
        <f>IF(ISBLANK(Infra[[#This Row],[Attribute]]),"",
IF(Infra[[#This Row],[railml 2.4 existence]]=TRUE, INDEX(core[Restriction],MATCH(Infra[[#This Row],[Full path]],core[Full path],0)),
IF(Infra[[#This Row],[nor existence]]&lt;&gt;"", INDEX(nor[Restriction],MATCH(Infra[[#This Row],[nor existence]],nor[Full path],0)),"")))</f>
        <v>"main", "distant", "repeater", "combined", "shunting", "other:*"</v>
      </c>
      <c r="U7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7" spans="1:21" x14ac:dyDescent="0.25">
      <c r="A79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infrastructure/tracks/track/ocsElements/signals/signal/@type</v>
      </c>
      <c r="B7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7"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7" s="24" t="s">
        <v>595</v>
      </c>
      <c r="E797" s="17" t="s">
        <v>500</v>
      </c>
      <c r="F797" s="7" t="s">
        <v>17</v>
      </c>
      <c r="G797" s="7" t="s">
        <v>359</v>
      </c>
      <c r="H797" s="9"/>
      <c r="I797" s="35"/>
      <c r="J797" s="8" t="s">
        <v>836</v>
      </c>
      <c r="K797" s="7"/>
      <c r="L797" s="7"/>
      <c r="M797" s="7"/>
      <c r="N79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7" s="7" t="str">
        <f>IF(Infra[[#This Row],[railml 2.4 existence]]=TRUE, INDEX(core[Constraints],MATCH(Infra[[#This Row],[Full path]],core[Full path],0)),
IF(Infra[[#This Row],[nor existence]]&lt;&gt;"",INDEX(nor[Constraints],MATCH(Infra[[#This Row],[nor existence]],nor[Full path],0)),""))</f>
        <v>optional</v>
      </c>
      <c r="Q7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7" s="7" t="str">
        <f>IF(ISBLANK(Infra[[#This Row],[Attribute]]),"",
IF(Infra[[#This Row],[railml 2.4 existence]]=TRUE, INDEX(core[Excel type],MATCH(Infra[[#This Row],[Full path]],core[Full path],0)),
IF(Infra[[#This Row],[nor existence]]&lt;&gt;"", INDEX(nor[Excel type],MATCH(Infra[[#This Row],[nor existence]],nor[Full path],0)),"")))</f>
        <v>[enum]</v>
      </c>
      <c r="S797" s="7" t="str">
        <f>IF(AND(NOT(ISBLANK(Infra[[#This Row],[Attribute]])),LEFT(Infra[[#This Row],[Value]],1)="[",OR(Infra[[#This Row],[railml 2.4 existence]]=TRUE,Infra[[#This Row],[nor existence]]=TRUE)),IF(Infra[[#This Row],[Value]]=Infra[[#This Row],[type]],"OK","Wrong type"),"")</f>
        <v/>
      </c>
      <c r="T797" s="7" t="str">
        <f>IF(ISBLANK(Infra[[#This Row],[Attribute]]),"",
IF(Infra[[#This Row],[railml 2.4 existence]]=TRUE, INDEX(core[Restriction],MATCH(Infra[[#This Row],[Full path]],core[Full path],0)),
IF(Infra[[#This Row],[nor existence]]&lt;&gt;"", INDEX(nor[Restriction],MATCH(Infra[[#This Row],[nor existence]],nor[Full path],0)),"")))</f>
        <v>"main", "distant", "repeater", "combined", "shunting", "other:*"</v>
      </c>
      <c r="U7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8" spans="1:21" x14ac:dyDescent="0.25">
      <c r="A79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infrastructure/tracks/track/ocsElements/signals/signal/@type</v>
      </c>
      <c r="B7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8" s="9"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8" s="24" t="s">
        <v>595</v>
      </c>
      <c r="E798" s="17" t="s">
        <v>500</v>
      </c>
      <c r="F798" s="7" t="s">
        <v>17</v>
      </c>
      <c r="G798" s="7" t="s">
        <v>95</v>
      </c>
      <c r="H798" s="9"/>
      <c r="I798" s="35"/>
      <c r="J798" s="8"/>
      <c r="K798" s="7"/>
      <c r="L798" s="7"/>
      <c r="M798" s="7"/>
      <c r="N79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8" s="7" t="str">
        <f>IF(Infra[[#This Row],[railml 2.4 existence]]=TRUE, INDEX(core[Constraints],MATCH(Infra[[#This Row],[Full path]],core[Full path],0)),
IF(Infra[[#This Row],[nor existence]]&lt;&gt;"",INDEX(nor[Constraints],MATCH(Infra[[#This Row],[nor existence]],nor[Full path],0)),""))</f>
        <v>optional</v>
      </c>
      <c r="Q7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798" s="7" t="str">
        <f>IF(ISBLANK(Infra[[#This Row],[Attribute]]),"",
IF(Infra[[#This Row],[railml 2.4 existence]]=TRUE, INDEX(core[Excel type],MATCH(Infra[[#This Row],[Full path]],core[Full path],0)),
IF(Infra[[#This Row],[nor existence]]&lt;&gt;"", INDEX(nor[Excel type],MATCH(Infra[[#This Row],[nor existence]],nor[Full path],0)),"")))</f>
        <v>[enum]</v>
      </c>
      <c r="S798" s="7" t="str">
        <f>IF(AND(NOT(ISBLANK(Infra[[#This Row],[Attribute]])),LEFT(Infra[[#This Row],[Value]],1)="[",OR(Infra[[#This Row],[railml 2.4 existence]]=TRUE,Infra[[#This Row],[nor existence]]=TRUE)),IF(Infra[[#This Row],[Value]]=Infra[[#This Row],[type]],"OK","Wrong type"),"")</f>
        <v/>
      </c>
      <c r="T798" s="7" t="str">
        <f>IF(ISBLANK(Infra[[#This Row],[Attribute]]),"",
IF(Infra[[#This Row],[railml 2.4 existence]]=TRUE, INDEX(core[Restriction],MATCH(Infra[[#This Row],[Full path]],core[Full path],0)),
IF(Infra[[#This Row],[nor existence]]&lt;&gt;"", INDEX(nor[Restriction],MATCH(Infra[[#This Row],[nor existence]],nor[Full path],0)),"")))</f>
        <v>"main", "distant", "repeater", "combined", "shunting", "other:*"</v>
      </c>
      <c r="U7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799" spans="1:21" ht="45" x14ac:dyDescent="0.25">
      <c r="A79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infrastructure/tracks/track/ocsElements/signals/signal/@virtual</v>
      </c>
      <c r="B7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799"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799" s="24" t="s">
        <v>595</v>
      </c>
      <c r="E799" s="17" t="s">
        <v>500</v>
      </c>
      <c r="F799" s="7" t="s">
        <v>837</v>
      </c>
      <c r="G799" s="24" t="s">
        <v>125</v>
      </c>
      <c r="H799" s="9" t="s">
        <v>29</v>
      </c>
      <c r="I799" s="35"/>
      <c r="J799" s="8" t="s">
        <v>838</v>
      </c>
      <c r="K799" s="7" t="s">
        <v>839</v>
      </c>
      <c r="L799" s="7"/>
      <c r="M799" s="7"/>
      <c r="N799"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799"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799" s="15" t="str">
        <f>IF(Infra[[#This Row],[railml 2.4 existence]]=TRUE, INDEX(core[Constraints],MATCH(Infra[[#This Row],[Full path]],core[Full path],0)),
IF(Infra[[#This Row],[nor existence]]&lt;&gt;"",INDEX(nor[Constraints],MATCH(Infra[[#This Row],[nor existence]],nor[Full path],0)),""))</f>
        <v>optional</v>
      </c>
      <c r="Q799"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799" s="15" t="str">
        <f>IF(ISBLANK(Infra[[#This Row],[Attribute]]),"",
IF(Infra[[#This Row],[railml 2.4 existence]]=TRUE, INDEX(core[Excel type],MATCH(Infra[[#This Row],[Full path]],core[Full path],0)),
IF(Infra[[#This Row],[nor existence]]&lt;&gt;"", INDEX(nor[Excel type],MATCH(Infra[[#This Row],[nor existence]],nor[Full path],0)),"")))</f>
        <v>[boolean]</v>
      </c>
      <c r="S799" s="15" t="str">
        <f>IF(AND(NOT(ISBLANK(Infra[[#This Row],[Attribute]])),LEFT(Infra[[#This Row],[Value]],1)="[",OR(Infra[[#This Row],[railml 2.4 existence]]=TRUE,Infra[[#This Row],[nor existence]]=TRUE)),IF(Infra[[#This Row],[Value]]=Infra[[#This Row],[type]],"OK","Wrong type"),"")</f>
        <v>OK</v>
      </c>
      <c r="T799" s="15" t="str">
        <f>IF(ISBLANK(Infra[[#This Row],[Attribute]]),"",
IF(Infra[[#This Row],[railml 2.4 existence]]=TRUE, INDEX(core[Restriction],MATCH(Infra[[#This Row],[Full path]],core[Full path],0)),
IF(Infra[[#This Row],[nor existence]]&lt;&gt;"", INDEX(nor[Restriction],MATCH(Infra[[#This Row],[nor existence]],nor[Full path],0)),"")))</f>
        <v/>
      </c>
      <c r="U799"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0" spans="1:21" x14ac:dyDescent="0.25">
      <c r="A80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v>
      </c>
      <c r="B8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0" s="24" t="s">
        <v>595</v>
      </c>
      <c r="E800" s="17" t="s">
        <v>840</v>
      </c>
      <c r="F800" s="7"/>
      <c r="G800" s="9"/>
      <c r="H800" s="9" t="s">
        <v>29</v>
      </c>
      <c r="I800" s="32">
        <v>3</v>
      </c>
      <c r="J800" s="8"/>
      <c r="K800" s="7"/>
      <c r="L800" s="7"/>
      <c r="M800" s="7"/>
      <c r="N8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00" s="7" t="str">
        <f>IF(Infra[[#This Row],[railml 2.4 existence]]=TRUE, INDEX(core[Constraints],MATCH(Infra[[#This Row],[Full path]],core[Full path],0)),
IF(Infra[[#This Row],[nor existence]]&lt;&gt;"",INDEX(nor[Constraints],MATCH(Infra[[#This Row],[nor existence]],nor[Full path],0)),""))</f>
        <v>choice</v>
      </c>
      <c r="Q8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00" s="7" t="str">
        <f>IF(ISBLANK(Infra[[#This Row],[Attribute]]),"",
IF(Infra[[#This Row],[railml 2.4 existence]]=TRUE, INDEX(core[Excel type],MATCH(Infra[[#This Row],[Full path]],core[Full path],0)),
IF(Infra[[#This Row],[nor existence]]&lt;&gt;"", INDEX(nor[Excel type],MATCH(Infra[[#This Row],[nor existence]],nor[Full path],0)),"")))</f>
        <v/>
      </c>
      <c r="S800" s="7" t="str">
        <f>IF(AND(NOT(ISBLANK(Infra[[#This Row],[Attribute]])),LEFT(Infra[[#This Row],[Value]],1)="[",OR(Infra[[#This Row],[railml 2.4 existence]]=TRUE,Infra[[#This Row],[nor existence]]=TRUE)),IF(Infra[[#This Row],[Value]]=Infra[[#This Row],[type]],"OK","Wrong type"),"")</f>
        <v/>
      </c>
      <c r="T800" s="7" t="str">
        <f>IF(ISBLANK(Infra[[#This Row],[Attribute]]),"",
IF(Infra[[#This Row],[railml 2.4 existence]]=TRUE, INDEX(core[Restriction],MATCH(Infra[[#This Row],[Full path]],core[Full path],0)),
IF(Infra[[#This Row],[nor existence]]&lt;&gt;"", INDEX(nor[Restriction],MATCH(Infra[[#This Row],[nor existence]],nor[Full path],0)),"")))</f>
        <v/>
      </c>
      <c r="U8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1" spans="1:21" x14ac:dyDescent="0.25">
      <c r="A80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infrastructure/tracks/track/ocsElements/signals/signal/etcs</v>
      </c>
      <c r="B8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1" s="24" t="s">
        <v>841</v>
      </c>
      <c r="E801" s="17" t="s">
        <v>842</v>
      </c>
      <c r="F801" s="7"/>
      <c r="G801" s="30"/>
      <c r="H801" s="9" t="s">
        <v>29</v>
      </c>
      <c r="I801" s="35"/>
      <c r="J801" s="8"/>
      <c r="K801" s="7"/>
      <c r="L801" s="29"/>
      <c r="M801" s="29"/>
      <c r="N8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01" s="7" t="str">
        <f>IF(Infra[[#This Row],[railml 2.4 existence]]=TRUE, INDEX(core[Constraints],MATCH(Infra[[#This Row],[Full path]],core[Full path],0)),
IF(Infra[[#This Row],[nor existence]]&lt;&gt;"",INDEX(nor[Constraints],MATCH(Infra[[#This Row],[nor existence]],nor[Full path],0)),""))</f>
        <v>optional</v>
      </c>
      <c r="Q8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01" s="7" t="str">
        <f>IF(ISBLANK(Infra[[#This Row],[Attribute]]),"",
IF(Infra[[#This Row],[railml 2.4 existence]]=TRUE, INDEX(core[Excel type],MATCH(Infra[[#This Row],[Full path]],core[Full path],0)),
IF(Infra[[#This Row],[nor existence]]&lt;&gt;"", INDEX(nor[Excel type],MATCH(Infra[[#This Row],[nor existence]],nor[Full path],0)),"")))</f>
        <v/>
      </c>
      <c r="S801" s="7" t="str">
        <f>IF(AND(NOT(ISBLANK(Infra[[#This Row],[Attribute]])),LEFT(Infra[[#This Row],[Value]],1)="[",OR(Infra[[#This Row],[railml 2.4 existence]]=TRUE,Infra[[#This Row],[nor existence]]=TRUE)),IF(Infra[[#This Row],[Value]]=Infra[[#This Row],[type]],"OK","Wrong type"),"")</f>
        <v/>
      </c>
      <c r="T801" s="7" t="str">
        <f>IF(ISBLANK(Infra[[#This Row],[Attribute]]),"",
IF(Infra[[#This Row],[railml 2.4 existence]]=TRUE, INDEX(core[Restriction],MATCH(Infra[[#This Row],[Full path]],core[Full path],0)),
IF(Infra[[#This Row],[nor existence]]&lt;&gt;"", INDEX(nor[Restriction],MATCH(Infra[[#This Row],[nor existence]],nor[Full path],0)),"")))</f>
        <v/>
      </c>
      <c r="U8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2" spans="1:21" x14ac:dyDescent="0.25">
      <c r="A80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infrastructure/tracks/track/ocsElements/signals/signal/etcs/@level_2</v>
      </c>
      <c r="B8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2" s="24" t="s">
        <v>841</v>
      </c>
      <c r="E802" s="17" t="s">
        <v>842</v>
      </c>
      <c r="F802" s="7" t="s">
        <v>843</v>
      </c>
      <c r="G802" s="7" t="s">
        <v>125</v>
      </c>
      <c r="H802" s="9" t="s">
        <v>29</v>
      </c>
      <c r="I802" s="35"/>
      <c r="J802" s="8" t="s">
        <v>844</v>
      </c>
      <c r="K802" s="7"/>
      <c r="L802" s="7"/>
      <c r="M802" s="7"/>
      <c r="N8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02" s="7" t="str">
        <f>IF(Infra[[#This Row],[railml 2.4 existence]]=TRUE, INDEX(core[Constraints],MATCH(Infra[[#This Row],[Full path]],core[Full path],0)),
IF(Infra[[#This Row],[nor existence]]&lt;&gt;"",INDEX(nor[Constraints],MATCH(Infra[[#This Row],[nor existence]],nor[Full path],0)),""))</f>
        <v>optional</v>
      </c>
      <c r="Q8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02" s="7" t="str">
        <f>IF(ISBLANK(Infra[[#This Row],[Attribute]]),"",
IF(Infra[[#This Row],[railml 2.4 existence]]=TRUE, INDEX(core[Excel type],MATCH(Infra[[#This Row],[Full path]],core[Full path],0)),
IF(Infra[[#This Row],[nor existence]]&lt;&gt;"", INDEX(nor[Excel type],MATCH(Infra[[#This Row],[nor existence]],nor[Full path],0)),"")))</f>
        <v>[boolean]</v>
      </c>
      <c r="S802" s="7" t="str">
        <f>IF(AND(NOT(ISBLANK(Infra[[#This Row],[Attribute]])),LEFT(Infra[[#This Row],[Value]],1)="[",OR(Infra[[#This Row],[railml 2.4 existence]]=TRUE,Infra[[#This Row],[nor existence]]=TRUE)),IF(Infra[[#This Row],[Value]]=Infra[[#This Row],[type]],"OK","Wrong type"),"")</f>
        <v>OK</v>
      </c>
      <c r="T802" s="7" t="str">
        <f>IF(ISBLANK(Infra[[#This Row],[Attribute]]),"",
IF(Infra[[#This Row],[railml 2.4 existence]]=TRUE, INDEX(core[Restriction],MATCH(Infra[[#This Row],[Full path]],core[Full path],0)),
IF(Infra[[#This Row],[nor existence]]&lt;&gt;"", INDEX(nor[Restriction],MATCH(Infra[[#This Row],[nor existence]],nor[Full path],0)),"")))</f>
        <v/>
      </c>
      <c r="U8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3" spans="1:21" ht="30" x14ac:dyDescent="0.25">
      <c r="A80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infrastructure/tracks/track/ocsElements/signals/signal/etcs/@nor:change</v>
      </c>
      <c r="B8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3" s="23" t="s">
        <v>841</v>
      </c>
      <c r="E803" s="49" t="s">
        <v>842</v>
      </c>
      <c r="F803" s="7" t="s">
        <v>36</v>
      </c>
      <c r="G803" s="9" t="s">
        <v>37</v>
      </c>
      <c r="H803" s="9" t="s">
        <v>29</v>
      </c>
      <c r="I803" s="32"/>
      <c r="J803" s="8" t="s">
        <v>38</v>
      </c>
      <c r="K803" s="29"/>
      <c r="L803" s="29"/>
      <c r="M803" s="57"/>
      <c r="N80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03" s="7" t="str">
        <f>IF(Infra[[#This Row],[railml 2.4 existence]]=TRUE, INDEX(core[Constraints],MATCH(Infra[[#This Row],[Full path]],core[Full path],0)),
IF(Infra[[#This Row],[nor existence]]&lt;&gt;"",INDEX(nor[Constraints],MATCH(Infra[[#This Row],[nor existence]],nor[Full path],0)),""))</f>
        <v>optional</v>
      </c>
      <c r="Q8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03" s="9" t="str">
        <f>IF(ISBLANK(Infra[[#This Row],[Attribute]]),"",
IF(Infra[[#This Row],[railml 2.4 existence]]=TRUE, INDEX(core[Excel type],MATCH(Infra[[#This Row],[Full path]],core[Full path],0)),
IF(Infra[[#This Row],[nor existence]]&lt;&gt;"", INDEX(nor[Excel type],MATCH(Infra[[#This Row],[nor existence]],nor[Full path],0)),"")))</f>
        <v>[enum]</v>
      </c>
      <c r="S803" s="7" t="str">
        <f>IF(AND(NOT(ISBLANK(Infra[[#This Row],[Attribute]])),LEFT(Infra[[#This Row],[Value]],1)="[",OR(Infra[[#This Row],[railml 2.4 existence]]=TRUE,Infra[[#This Row],[nor existence]]=TRUE)),IF(Infra[[#This Row],[Value]]=Infra[[#This Row],[type]],"OK","Wrong type"),"")</f>
        <v/>
      </c>
      <c r="T803" s="7" t="str">
        <f>IF(ISBLANK(Infra[[#This Row],[Attribute]]),"",
IF(Infra[[#This Row],[railml 2.4 existence]]=TRUE, INDEX(core[Restriction],MATCH(Infra[[#This Row],[Full path]],core[Full path],0)),
IF(Infra[[#This Row],[nor existence]]&lt;&gt;"", INDEX(nor[Restriction],MATCH(Infra[[#This Row],[nor existence]],nor[Full path],0)),"")))</f>
        <v>"new", "modified", "removed"</v>
      </c>
      <c r="U8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4" spans="1:21" ht="30" x14ac:dyDescent="0.25">
      <c r="A80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infrastructure/tracks/track/ocsElements/signals/signal/etcs/@nor:change</v>
      </c>
      <c r="B8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4" s="23" t="s">
        <v>841</v>
      </c>
      <c r="E804" s="49" t="s">
        <v>842</v>
      </c>
      <c r="F804" s="7" t="s">
        <v>36</v>
      </c>
      <c r="G804" s="9" t="s">
        <v>39</v>
      </c>
      <c r="H804" s="9"/>
      <c r="I804" s="32"/>
      <c r="J804" s="8" t="s">
        <v>40</v>
      </c>
      <c r="K804" s="29"/>
      <c r="L804" s="29"/>
      <c r="M804" s="57"/>
      <c r="N80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04" s="7" t="str">
        <f>IF(Infra[[#This Row],[railml 2.4 existence]]=TRUE, INDEX(core[Constraints],MATCH(Infra[[#This Row],[Full path]],core[Full path],0)),
IF(Infra[[#This Row],[nor existence]]&lt;&gt;"",INDEX(nor[Constraints],MATCH(Infra[[#This Row],[nor existence]],nor[Full path],0)),""))</f>
        <v>optional</v>
      </c>
      <c r="Q8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04" s="9" t="str">
        <f>IF(ISBLANK(Infra[[#This Row],[Attribute]]),"",
IF(Infra[[#This Row],[railml 2.4 existence]]=TRUE, INDEX(core[Excel type],MATCH(Infra[[#This Row],[Full path]],core[Full path],0)),
IF(Infra[[#This Row],[nor existence]]&lt;&gt;"", INDEX(nor[Excel type],MATCH(Infra[[#This Row],[nor existence]],nor[Full path],0)),"")))</f>
        <v>[enum]</v>
      </c>
      <c r="S804" s="7" t="str">
        <f>IF(AND(NOT(ISBLANK(Infra[[#This Row],[Attribute]])),LEFT(Infra[[#This Row],[Value]],1)="[",OR(Infra[[#This Row],[railml 2.4 existence]]=TRUE,Infra[[#This Row],[nor existence]]=TRUE)),IF(Infra[[#This Row],[Value]]=Infra[[#This Row],[type]],"OK","Wrong type"),"")</f>
        <v/>
      </c>
      <c r="T804" s="7" t="str">
        <f>IF(ISBLANK(Infra[[#This Row],[Attribute]]),"",
IF(Infra[[#This Row],[railml 2.4 existence]]=TRUE, INDEX(core[Restriction],MATCH(Infra[[#This Row],[Full path]],core[Full path],0)),
IF(Infra[[#This Row],[nor existence]]&lt;&gt;"", INDEX(nor[Restriction],MATCH(Infra[[#This Row],[nor existence]],nor[Full path],0)),"")))</f>
        <v>"new", "modified", "removed"</v>
      </c>
      <c r="U8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5" spans="1:21" ht="30" x14ac:dyDescent="0.25">
      <c r="A80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infrastructure/tracks/track/ocsElements/signals/signal/etcs/@nor:change</v>
      </c>
      <c r="B8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5" s="23" t="s">
        <v>841</v>
      </c>
      <c r="E805" s="49" t="s">
        <v>842</v>
      </c>
      <c r="F805" s="7" t="s">
        <v>36</v>
      </c>
      <c r="G805" s="9" t="s">
        <v>41</v>
      </c>
      <c r="H805" s="9"/>
      <c r="I805" s="32"/>
      <c r="J805" s="8" t="s">
        <v>42</v>
      </c>
      <c r="K805" s="29"/>
      <c r="L805" s="29"/>
      <c r="M805" s="57"/>
      <c r="N80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05" s="7" t="str">
        <f>IF(Infra[[#This Row],[railml 2.4 existence]]=TRUE, INDEX(core[Constraints],MATCH(Infra[[#This Row],[Full path]],core[Full path],0)),
IF(Infra[[#This Row],[nor existence]]&lt;&gt;"",INDEX(nor[Constraints],MATCH(Infra[[#This Row],[nor existence]],nor[Full path],0)),""))</f>
        <v>optional</v>
      </c>
      <c r="Q8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05" s="9" t="str">
        <f>IF(ISBLANK(Infra[[#This Row],[Attribute]]),"",
IF(Infra[[#This Row],[railml 2.4 existence]]=TRUE, INDEX(core[Excel type],MATCH(Infra[[#This Row],[Full path]],core[Full path],0)),
IF(Infra[[#This Row],[nor existence]]&lt;&gt;"", INDEX(nor[Excel type],MATCH(Infra[[#This Row],[nor existence]],nor[Full path],0)),"")))</f>
        <v>[enum]</v>
      </c>
      <c r="S805" s="7" t="str">
        <f>IF(AND(NOT(ISBLANK(Infra[[#This Row],[Attribute]])),LEFT(Infra[[#This Row],[Value]],1)="[",OR(Infra[[#This Row],[railml 2.4 existence]]=TRUE,Infra[[#This Row],[nor existence]]=TRUE)),IF(Infra[[#This Row],[Value]]=Infra[[#This Row],[type]],"OK","Wrong type"),"")</f>
        <v/>
      </c>
      <c r="T805" s="7" t="str">
        <f>IF(ISBLANK(Infra[[#This Row],[Attribute]]),"",
IF(Infra[[#This Row],[railml 2.4 existence]]=TRUE, INDEX(core[Restriction],MATCH(Infra[[#This Row],[Full path]],core[Full path],0)),
IF(Infra[[#This Row],[nor existence]]&lt;&gt;"", INDEX(nor[Restriction],MATCH(Infra[[#This Row],[nor existence]],nor[Full path],0)),"")))</f>
        <v>"new", "modified", "removed"</v>
      </c>
      <c r="U8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6" spans="1:21" x14ac:dyDescent="0.25">
      <c r="A80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infrastructure/tracks/track/ocsElements/signals/signal/etcs/@nor:change</v>
      </c>
      <c r="B8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6" s="23" t="s">
        <v>841</v>
      </c>
      <c r="E806" s="49" t="s">
        <v>842</v>
      </c>
      <c r="F806" s="7" t="s">
        <v>36</v>
      </c>
      <c r="G806" s="9" t="s">
        <v>43</v>
      </c>
      <c r="H806" s="9"/>
      <c r="I806" s="32"/>
      <c r="J806" s="8" t="s">
        <v>44</v>
      </c>
      <c r="K806" s="29"/>
      <c r="L806" s="29"/>
      <c r="M806" s="57"/>
      <c r="N80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06" s="7" t="str">
        <f>IF(Infra[[#This Row],[railml 2.4 existence]]=TRUE, INDEX(core[Constraints],MATCH(Infra[[#This Row],[Full path]],core[Full path],0)),
IF(Infra[[#This Row],[nor existence]]&lt;&gt;"",INDEX(nor[Constraints],MATCH(Infra[[#This Row],[nor existence]],nor[Full path],0)),""))</f>
        <v>optional</v>
      </c>
      <c r="Q8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06" s="9" t="str">
        <f>IF(ISBLANK(Infra[[#This Row],[Attribute]]),"",
IF(Infra[[#This Row],[railml 2.4 existence]]=TRUE, INDEX(core[Excel type],MATCH(Infra[[#This Row],[Full path]],core[Full path],0)),
IF(Infra[[#This Row],[nor existence]]&lt;&gt;"", INDEX(nor[Excel type],MATCH(Infra[[#This Row],[nor existence]],nor[Full path],0)),"")))</f>
        <v>[enum]</v>
      </c>
      <c r="S806" s="7" t="str">
        <f>IF(AND(NOT(ISBLANK(Infra[[#This Row],[Attribute]])),LEFT(Infra[[#This Row],[Value]],1)="[",OR(Infra[[#This Row],[railml 2.4 existence]]=TRUE,Infra[[#This Row],[nor existence]]=TRUE)),IF(Infra[[#This Row],[Value]]=Infra[[#This Row],[type]],"OK","Wrong type"),"")</f>
        <v/>
      </c>
      <c r="T806" s="7" t="str">
        <f>IF(ISBLANK(Infra[[#This Row],[Attribute]]),"",
IF(Infra[[#This Row],[railml 2.4 existence]]=TRUE, INDEX(core[Restriction],MATCH(Infra[[#This Row],[Full path]],core[Full path],0)),
IF(Infra[[#This Row],[nor existence]]&lt;&gt;"", INDEX(nor[Restriction],MATCH(Infra[[#This Row],[nor existence]],nor[Full path],0)),"")))</f>
        <v>"new", "modified", "removed"</v>
      </c>
      <c r="U8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7" spans="1:21" x14ac:dyDescent="0.25">
      <c r="A80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infrastructure/tracks/track/ocsElements/signals/signal/etcs/@nor:ruleRef</v>
      </c>
      <c r="B8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7" s="23" t="s">
        <v>841</v>
      </c>
      <c r="E807" s="49" t="s">
        <v>842</v>
      </c>
      <c r="F807" s="7" t="s">
        <v>45</v>
      </c>
      <c r="G807" s="9" t="s">
        <v>46</v>
      </c>
      <c r="H807" s="9" t="s">
        <v>29</v>
      </c>
      <c r="I807" s="33"/>
      <c r="J807" s="8" t="s">
        <v>47</v>
      </c>
      <c r="K807" s="29"/>
      <c r="L807" s="29"/>
      <c r="M807" s="57"/>
      <c r="N80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807" s="7" t="str">
        <f>IF(Infra[[#This Row],[railml 2.4 existence]]=TRUE, INDEX(core[Constraints],MATCH(Infra[[#This Row],[Full path]],core[Full path],0)),
IF(Infra[[#This Row],[nor existence]]&lt;&gt;"",INDEX(nor[Constraints],MATCH(Infra[[#This Row],[nor existence]],nor[Full path],0)),""))</f>
        <v>optional</v>
      </c>
      <c r="Q8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07" s="9" t="str">
        <f>IF(ISBLANK(Infra[[#This Row],[Attribute]]),"",
IF(Infra[[#This Row],[railml 2.4 existence]]=TRUE, INDEX(core[Excel type],MATCH(Infra[[#This Row],[Full path]],core[Full path],0)),
IF(Infra[[#This Row],[nor existence]]&lt;&gt;"", INDEX(nor[Excel type],MATCH(Infra[[#This Row],[nor existence]],nor[Full path],0)),"")))</f>
        <v>[reference]</v>
      </c>
      <c r="S807" s="7" t="str">
        <f>IF(AND(NOT(ISBLANK(Infra[[#This Row],[Attribute]])),LEFT(Infra[[#This Row],[Value]],1)="[",OR(Infra[[#This Row],[railml 2.4 existence]]=TRUE,Infra[[#This Row],[nor existence]]=TRUE)),IF(Infra[[#This Row],[Value]]=Infra[[#This Row],[type]],"OK","Wrong type"),"")</f>
        <v/>
      </c>
      <c r="T807" s="7" t="str">
        <f>IF(ISBLANK(Infra[[#This Row],[Attribute]]),"",
IF(Infra[[#This Row],[railml 2.4 existence]]=TRUE, INDEX(core[Restriction],MATCH(Infra[[#This Row],[Full path]],core[Full path],0)),
IF(Infra[[#This Row],[nor existence]]&lt;&gt;"", INDEX(nor[Restriction],MATCH(Infra[[#This Row],[nor existence]],nor[Full path],0)),"")))</f>
        <v/>
      </c>
      <c r="U8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8" spans="1:21" ht="30" x14ac:dyDescent="0.25">
      <c r="A80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infrastructure/tracks/track/ocsElements/signals/signal/levelCrossing</v>
      </c>
      <c r="B8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8" s="24" t="s">
        <v>841</v>
      </c>
      <c r="E808" s="17" t="s">
        <v>845</v>
      </c>
      <c r="F808" s="7"/>
      <c r="G808" s="9"/>
      <c r="H808" s="9" t="s">
        <v>29</v>
      </c>
      <c r="I808" s="35"/>
      <c r="J808" s="8" t="s">
        <v>846</v>
      </c>
      <c r="K808" s="7"/>
      <c r="L808" s="7"/>
      <c r="M808" s="7"/>
      <c r="N8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08" s="7" t="str">
        <f>IF(Infra[[#This Row],[railml 2.4 existence]]=TRUE, INDEX(core[Constraints],MATCH(Infra[[#This Row],[Full path]],core[Full path],0)),
IF(Infra[[#This Row],[nor existence]]&lt;&gt;"",INDEX(nor[Constraints],MATCH(Infra[[#This Row],[nor existence]],nor[Full path],0)),""))</f>
        <v>optional</v>
      </c>
      <c r="Q8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08" s="7" t="str">
        <f>IF(ISBLANK(Infra[[#This Row],[Attribute]]),"",
IF(Infra[[#This Row],[railml 2.4 existence]]=TRUE, INDEX(core[Excel type],MATCH(Infra[[#This Row],[Full path]],core[Full path],0)),
IF(Infra[[#This Row],[nor existence]]&lt;&gt;"", INDEX(nor[Excel type],MATCH(Infra[[#This Row],[nor existence]],nor[Full path],0)),"")))</f>
        <v/>
      </c>
      <c r="S808" s="7" t="str">
        <f>IF(AND(NOT(ISBLANK(Infra[[#This Row],[Attribute]])),LEFT(Infra[[#This Row],[Value]],1)="[",OR(Infra[[#This Row],[railml 2.4 existence]]=TRUE,Infra[[#This Row],[nor existence]]=TRUE)),IF(Infra[[#This Row],[Value]]=Infra[[#This Row],[type]],"OK","Wrong type"),"")</f>
        <v/>
      </c>
      <c r="T808" s="7" t="str">
        <f>IF(ISBLANK(Infra[[#This Row],[Attribute]]),"",
IF(Infra[[#This Row],[railml 2.4 existence]]=TRUE, INDEX(core[Restriction],MATCH(Infra[[#This Row],[Full path]],core[Full path],0)),
IF(Infra[[#This Row],[nor existence]]&lt;&gt;"", INDEX(nor[Restriction],MATCH(Infra[[#This Row],[nor existence]],nor[Full path],0)),"")))</f>
        <v/>
      </c>
      <c r="U8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09" spans="1:21" x14ac:dyDescent="0.25">
      <c r="A80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infrastructure/tracks/track/ocsElements/signals/signal/levelCrossing/@type</v>
      </c>
      <c r="B8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09" s="24" t="s">
        <v>841</v>
      </c>
      <c r="E809" s="17" t="s">
        <v>845</v>
      </c>
      <c r="F809" s="7" t="s">
        <v>17</v>
      </c>
      <c r="G809" s="9" t="s">
        <v>37</v>
      </c>
      <c r="H809" s="9" t="s">
        <v>29</v>
      </c>
      <c r="I809" s="35"/>
      <c r="J809" s="8" t="s">
        <v>847</v>
      </c>
      <c r="K809" s="7"/>
      <c r="L809" s="29"/>
      <c r="M809" s="29"/>
      <c r="N8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09" s="7" t="str">
        <f>IF(Infra[[#This Row],[railml 2.4 existence]]=TRUE, INDEX(core[Constraints],MATCH(Infra[[#This Row],[Full path]],core[Full path],0)),
IF(Infra[[#This Row],[nor existence]]&lt;&gt;"",INDEX(nor[Constraints],MATCH(Infra[[#This Row],[nor existence]],nor[Full path],0)),""))</f>
        <v>optional</v>
      </c>
      <c r="Q8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09" s="7" t="str">
        <f>IF(ISBLANK(Infra[[#This Row],[Attribute]]),"",
IF(Infra[[#This Row],[railml 2.4 existence]]=TRUE, INDEX(core[Excel type],MATCH(Infra[[#This Row],[Full path]],core[Full path],0)),
IF(Infra[[#This Row],[nor existence]]&lt;&gt;"", INDEX(nor[Excel type],MATCH(Infra[[#This Row],[nor existence]],nor[Full path],0)),"")))</f>
        <v>[enum]</v>
      </c>
      <c r="S809" s="7" t="str">
        <f>IF(AND(NOT(ISBLANK(Infra[[#This Row],[Attribute]])),LEFT(Infra[[#This Row],[Value]],1)="[",OR(Infra[[#This Row],[railml 2.4 existence]]=TRUE,Infra[[#This Row],[nor existence]]=TRUE)),IF(Infra[[#This Row],[Value]]=Infra[[#This Row],[type]],"OK","Wrong type"),"")</f>
        <v>OK</v>
      </c>
      <c r="T809" s="7" t="str">
        <f>IF(ISBLANK(Infra[[#This Row],[Attribute]]),"",
IF(Infra[[#This Row],[railml 2.4 existence]]=TRUE, INDEX(core[Restriction],MATCH(Infra[[#This Row],[Full path]],core[Full path],0)),
IF(Infra[[#This Row],[nor existence]]&lt;&gt;"", INDEX(nor[Restriction],MATCH(Infra[[#This Row],[nor existence]],nor[Full path],0)),"")))</f>
        <v>"bell", "whistle", "announcing", ""activating"", ""supervision"", "other:*"</v>
      </c>
      <c r="U8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10" spans="1:21" ht="45" x14ac:dyDescent="0.25">
      <c r="A81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infrastructure/tracks/track/ocsElements/signals/signal/levelCrossing/@type</v>
      </c>
      <c r="B8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0" s="24" t="s">
        <v>841</v>
      </c>
      <c r="E810" s="17" t="s">
        <v>845</v>
      </c>
      <c r="F810" s="7" t="s">
        <v>17</v>
      </c>
      <c r="G810" s="9" t="s">
        <v>848</v>
      </c>
      <c r="H810" s="9"/>
      <c r="I810" s="35"/>
      <c r="J810" s="8" t="s">
        <v>849</v>
      </c>
      <c r="K810" s="7"/>
      <c r="L810" s="7"/>
      <c r="M810" s="7"/>
      <c r="N8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0" s="7" t="str">
        <f>IF(Infra[[#This Row],[railml 2.4 existence]]=TRUE, INDEX(core[Constraints],MATCH(Infra[[#This Row],[Full path]],core[Full path],0)),
IF(Infra[[#This Row],[nor existence]]&lt;&gt;"",INDEX(nor[Constraints],MATCH(Infra[[#This Row],[nor existence]],nor[Full path],0)),""))</f>
        <v>optional</v>
      </c>
      <c r="Q8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0" s="7" t="str">
        <f>IF(ISBLANK(Infra[[#This Row],[Attribute]]),"",
IF(Infra[[#This Row],[railml 2.4 existence]]=TRUE, INDEX(core[Excel type],MATCH(Infra[[#This Row],[Full path]],core[Full path],0)),
IF(Infra[[#This Row],[nor existence]]&lt;&gt;"", INDEX(nor[Excel type],MATCH(Infra[[#This Row],[nor existence]],nor[Full path],0)),"")))</f>
        <v>[enum]</v>
      </c>
      <c r="S810" s="7" t="str">
        <f>IF(AND(NOT(ISBLANK(Infra[[#This Row],[Attribute]])),LEFT(Infra[[#This Row],[Value]],1)="[",OR(Infra[[#This Row],[railml 2.4 existence]]=TRUE,Infra[[#This Row],[nor existence]]=TRUE)),IF(Infra[[#This Row],[Value]]=Infra[[#This Row],[type]],"OK","Wrong type"),"")</f>
        <v/>
      </c>
      <c r="T810" s="7" t="str">
        <f>IF(ISBLANK(Infra[[#This Row],[Attribute]]),"",
IF(Infra[[#This Row],[railml 2.4 existence]]=TRUE, INDEX(core[Restriction],MATCH(Infra[[#This Row],[Full path]],core[Full path],0)),
IF(Infra[[#This Row],[nor existence]]&lt;&gt;"", INDEX(nor[Restriction],MATCH(Infra[[#This Row],[nor existence]],nor[Full path],0)),"")))</f>
        <v>"bell", "whistle", "announcing", ""activating"", ""supervision"", "other:*"</v>
      </c>
      <c r="U8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11" spans="1:21" x14ac:dyDescent="0.25">
      <c r="A81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infrastructure/tracks/track/ocsElements/signals/signal/levelCrossing/@type</v>
      </c>
      <c r="B8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1" s="24" t="s">
        <v>841</v>
      </c>
      <c r="E811" s="17" t="s">
        <v>845</v>
      </c>
      <c r="F811" s="7" t="s">
        <v>17</v>
      </c>
      <c r="G811" s="9" t="s">
        <v>850</v>
      </c>
      <c r="H811" s="9"/>
      <c r="I811" s="35"/>
      <c r="J811" s="8"/>
      <c r="K811" s="7"/>
      <c r="L811" s="29"/>
      <c r="M811" s="29"/>
      <c r="N8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1" s="7" t="str">
        <f>IF(Infra[[#This Row],[railml 2.4 existence]]=TRUE, INDEX(core[Constraints],MATCH(Infra[[#This Row],[Full path]],core[Full path],0)),
IF(Infra[[#This Row],[nor existence]]&lt;&gt;"",INDEX(nor[Constraints],MATCH(Infra[[#This Row],[nor existence]],nor[Full path],0)),""))</f>
        <v>optional</v>
      </c>
      <c r="Q8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1" s="7" t="str">
        <f>IF(ISBLANK(Infra[[#This Row],[Attribute]]),"",
IF(Infra[[#This Row],[railml 2.4 existence]]=TRUE, INDEX(core[Excel type],MATCH(Infra[[#This Row],[Full path]],core[Full path],0)),
IF(Infra[[#This Row],[nor existence]]&lt;&gt;"", INDEX(nor[Excel type],MATCH(Infra[[#This Row],[nor existence]],nor[Full path],0)),"")))</f>
        <v>[enum]</v>
      </c>
      <c r="S811" s="7" t="str">
        <f>IF(AND(NOT(ISBLANK(Infra[[#This Row],[Attribute]])),LEFT(Infra[[#This Row],[Value]],1)="[",OR(Infra[[#This Row],[railml 2.4 existence]]=TRUE,Infra[[#This Row],[nor existence]]=TRUE)),IF(Infra[[#This Row],[Value]]=Infra[[#This Row],[type]],"OK","Wrong type"),"")</f>
        <v/>
      </c>
      <c r="T811" s="7" t="str">
        <f>IF(ISBLANK(Infra[[#This Row],[Attribute]]),"",
IF(Infra[[#This Row],[railml 2.4 existence]]=TRUE, INDEX(core[Restriction],MATCH(Infra[[#This Row],[Full path]],core[Full path],0)),
IF(Infra[[#This Row],[nor existence]]&lt;&gt;"", INDEX(nor[Restriction],MATCH(Infra[[#This Row],[nor existence]],nor[Full path],0)),"")))</f>
        <v>"bell", "whistle", "announcing", ""activating"", ""supervision"", "other:*"</v>
      </c>
      <c r="U8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12" spans="1:21" x14ac:dyDescent="0.25">
      <c r="A81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infrastructure/tracks/track/ocsElements/signals/signal/levelCrossing/@type</v>
      </c>
      <c r="B8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2" s="24" t="s">
        <v>841</v>
      </c>
      <c r="E812" s="17" t="s">
        <v>845</v>
      </c>
      <c r="F812" s="7" t="s">
        <v>17</v>
      </c>
      <c r="G812" s="9" t="s">
        <v>851</v>
      </c>
      <c r="H812" s="9"/>
      <c r="I812" s="35"/>
      <c r="J812" s="8"/>
      <c r="K812" s="7"/>
      <c r="L812" s="29"/>
      <c r="M812" s="29"/>
      <c r="N8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2" s="7" t="str">
        <f>IF(Infra[[#This Row],[railml 2.4 existence]]=TRUE, INDEX(core[Constraints],MATCH(Infra[[#This Row],[Full path]],core[Full path],0)),
IF(Infra[[#This Row],[nor existence]]&lt;&gt;"",INDEX(nor[Constraints],MATCH(Infra[[#This Row],[nor existence]],nor[Full path],0)),""))</f>
        <v>optional</v>
      </c>
      <c r="Q8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2" s="7" t="str">
        <f>IF(ISBLANK(Infra[[#This Row],[Attribute]]),"",
IF(Infra[[#This Row],[railml 2.4 existence]]=TRUE, INDEX(core[Excel type],MATCH(Infra[[#This Row],[Full path]],core[Full path],0)),
IF(Infra[[#This Row],[nor existence]]&lt;&gt;"", INDEX(nor[Excel type],MATCH(Infra[[#This Row],[nor existence]],nor[Full path],0)),"")))</f>
        <v>[enum]</v>
      </c>
      <c r="S812" s="7" t="str">
        <f>IF(AND(NOT(ISBLANK(Infra[[#This Row],[Attribute]])),LEFT(Infra[[#This Row],[Value]],1)="[",OR(Infra[[#This Row],[railml 2.4 existence]]=TRUE,Infra[[#This Row],[nor existence]]=TRUE)),IF(Infra[[#This Row],[Value]]=Infra[[#This Row],[type]],"OK","Wrong type"),"")</f>
        <v/>
      </c>
      <c r="T812" s="7" t="str">
        <f>IF(ISBLANK(Infra[[#This Row],[Attribute]]),"",
IF(Infra[[#This Row],[railml 2.4 existence]]=TRUE, INDEX(core[Restriction],MATCH(Infra[[#This Row],[Full path]],core[Full path],0)),
IF(Infra[[#This Row],[nor existence]]&lt;&gt;"", INDEX(nor[Restriction],MATCH(Infra[[#This Row],[nor existence]],nor[Full path],0)),"")))</f>
        <v>"bell", "whistle", "announcing", ""activating"", ""supervision"", "other:*"</v>
      </c>
      <c r="U8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13" spans="1:21" ht="45" x14ac:dyDescent="0.25">
      <c r="A81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v>
      </c>
      <c r="B8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3" s="24" t="s">
        <v>841</v>
      </c>
      <c r="E813" s="17" t="s">
        <v>852</v>
      </c>
      <c r="F813" s="7"/>
      <c r="G813" s="24"/>
      <c r="H813" s="9" t="s">
        <v>29</v>
      </c>
      <c r="I813" s="35"/>
      <c r="J813" s="8" t="s">
        <v>853</v>
      </c>
      <c r="K813" s="7" t="s">
        <v>854</v>
      </c>
      <c r="L813" s="7"/>
      <c r="M813" s="7"/>
      <c r="N8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3" s="7" t="str">
        <f>IF(Infra[[#This Row],[railml 2.4 existence]]=TRUE, INDEX(core[Constraints],MATCH(Infra[[#This Row],[Full path]],core[Full path],0)),
IF(Infra[[#This Row],[nor existence]]&lt;&gt;"",INDEX(nor[Constraints],MATCH(Infra[[#This Row],[nor existence]],nor[Full path],0)),""))</f>
        <v>optional</v>
      </c>
      <c r="Q8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13" s="7" t="str">
        <f>IF(ISBLANK(Infra[[#This Row],[Attribute]]),"",
IF(Infra[[#This Row],[railml 2.4 existence]]=TRUE, INDEX(core[Excel type],MATCH(Infra[[#This Row],[Full path]],core[Full path],0)),
IF(Infra[[#This Row],[nor existence]]&lt;&gt;"", INDEX(nor[Excel type],MATCH(Infra[[#This Row],[nor existence]],nor[Full path],0)),"")))</f>
        <v/>
      </c>
      <c r="S813" s="7" t="str">
        <f>IF(AND(NOT(ISBLANK(Infra[[#This Row],[Attribute]])),LEFT(Infra[[#This Row],[Value]],1)="[",OR(Infra[[#This Row],[railml 2.4 existence]]=TRUE,Infra[[#This Row],[nor existence]]=TRUE)),IF(Infra[[#This Row],[Value]]=Infra[[#This Row],[type]],"OK","Wrong type"),"")</f>
        <v/>
      </c>
      <c r="T813" s="7" t="str">
        <f>IF(ISBLANK(Infra[[#This Row],[Attribute]]),"",
IF(Infra[[#This Row],[railml 2.4 existence]]=TRUE, INDEX(core[Restriction],MATCH(Infra[[#This Row],[Full path]],core[Full path],0)),
IF(Infra[[#This Row],[nor existence]]&lt;&gt;"", INDEX(nor[Restriction],MATCH(Infra[[#This Row],[nor existence]],nor[Full path],0)),"")))</f>
        <v/>
      </c>
      <c r="U8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14" spans="1:21" x14ac:dyDescent="0.25">
      <c r="A81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infrastructure/tracks/track/ocsElements/signals/signal/speed/@kind</v>
      </c>
      <c r="B8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4" s="24" t="s">
        <v>841</v>
      </c>
      <c r="E814" s="17" t="s">
        <v>852</v>
      </c>
      <c r="F814" s="7" t="s">
        <v>855</v>
      </c>
      <c r="G814" s="30" t="s">
        <v>37</v>
      </c>
      <c r="H814" s="9" t="s">
        <v>23</v>
      </c>
      <c r="I814" s="35"/>
      <c r="J814" s="8" t="s">
        <v>856</v>
      </c>
      <c r="K814" s="7"/>
      <c r="L814" s="7"/>
      <c r="M814" s="7"/>
      <c r="N8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4" s="7" t="str">
        <f>IF(Infra[[#This Row],[railml 2.4 existence]]=TRUE, INDEX(core[Constraints],MATCH(Infra[[#This Row],[Full path]],core[Full path],0)),
IF(Infra[[#This Row],[nor existence]]&lt;&gt;"",INDEX(nor[Constraints],MATCH(Infra[[#This Row],[nor existence]],nor[Full path],0)),""))</f>
        <v>optional</v>
      </c>
      <c r="Q8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14" s="7" t="str">
        <f>IF(ISBLANK(Infra[[#This Row],[Attribute]]),"",
IF(Infra[[#This Row],[railml 2.4 existence]]=TRUE, INDEX(core[Excel type],MATCH(Infra[[#This Row],[Full path]],core[Full path],0)),
IF(Infra[[#This Row],[nor existence]]&lt;&gt;"", INDEX(nor[Excel type],MATCH(Infra[[#This Row],[nor existence]],nor[Full path],0)),"")))</f>
        <v>[enum]</v>
      </c>
      <c r="S814" s="7" t="str">
        <f>IF(AND(NOT(ISBLANK(Infra[[#This Row],[Attribute]])),LEFT(Infra[[#This Row],[Value]],1)="[",OR(Infra[[#This Row],[railml 2.4 existence]]=TRUE,Infra[[#This Row],[nor existence]]=TRUE)),IF(Infra[[#This Row],[Value]]=Infra[[#This Row],[type]],"OK","Wrong type"),"")</f>
        <v>OK</v>
      </c>
      <c r="T814" s="7" t="str">
        <f>IF(ISBLANK(Infra[[#This Row],[Attribute]]),"",
IF(Infra[[#This Row],[railml 2.4 existence]]=TRUE, INDEX(core[Restriction],MATCH(Infra[[#This Row],[Full path]],core[Full path],0)),
IF(Infra[[#This Row],[nor existence]]&lt;&gt;"", INDEX(nor[Restriction],MATCH(Infra[[#This Row],[nor existence]],nor[Full path],0)),"")))</f>
        <v>"announcement", "execution", "other:*"</v>
      </c>
      <c r="U8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15" spans="1:21" x14ac:dyDescent="0.25">
      <c r="A81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infrastructure/tracks/track/ocsElements/signals/signal/speed/@kind</v>
      </c>
      <c r="B8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5" s="24" t="s">
        <v>841</v>
      </c>
      <c r="E815" s="17" t="s">
        <v>852</v>
      </c>
      <c r="F815" s="7" t="s">
        <v>855</v>
      </c>
      <c r="G815" s="30" t="s">
        <v>857</v>
      </c>
      <c r="H815" s="9"/>
      <c r="I815" s="35"/>
      <c r="J815" s="8"/>
      <c r="K815" s="7"/>
      <c r="L815" s="7"/>
      <c r="M815" s="7"/>
      <c r="N81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5" s="7" t="str">
        <f>IF(Infra[[#This Row],[railml 2.4 existence]]=TRUE, INDEX(core[Constraints],MATCH(Infra[[#This Row],[Full path]],core[Full path],0)),
IF(Infra[[#This Row],[nor existence]]&lt;&gt;"",INDEX(nor[Constraints],MATCH(Infra[[#This Row],[nor existence]],nor[Full path],0)),""))</f>
        <v>optional</v>
      </c>
      <c r="Q8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5" s="7" t="str">
        <f>IF(ISBLANK(Infra[[#This Row],[Attribute]]),"",
IF(Infra[[#This Row],[railml 2.4 existence]]=TRUE, INDEX(core[Excel type],MATCH(Infra[[#This Row],[Full path]],core[Full path],0)),
IF(Infra[[#This Row],[nor existence]]&lt;&gt;"", INDEX(nor[Excel type],MATCH(Infra[[#This Row],[nor existence]],nor[Full path],0)),"")))</f>
        <v>[enum]</v>
      </c>
      <c r="S815" s="7" t="str">
        <f>IF(AND(NOT(ISBLANK(Infra[[#This Row],[Attribute]])),LEFT(Infra[[#This Row],[Value]],1)="[",OR(Infra[[#This Row],[railml 2.4 existence]]=TRUE,Infra[[#This Row],[nor existence]]=TRUE)),IF(Infra[[#This Row],[Value]]=Infra[[#This Row],[type]],"OK","Wrong type"),"")</f>
        <v/>
      </c>
      <c r="T815" s="7" t="str">
        <f>IF(ISBLANK(Infra[[#This Row],[Attribute]]),"",
IF(Infra[[#This Row],[railml 2.4 existence]]=TRUE, INDEX(core[Restriction],MATCH(Infra[[#This Row],[Full path]],core[Full path],0)),
IF(Infra[[#This Row],[nor existence]]&lt;&gt;"", INDEX(nor[Restriction],MATCH(Infra[[#This Row],[nor existence]],nor[Full path],0)),"")))</f>
        <v>"announcement", "execution", "other:*"</v>
      </c>
      <c r="U8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16" spans="1:21" x14ac:dyDescent="0.25">
      <c r="A81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infrastructure/tracks/track/ocsElements/signals/signal/speed/@kind</v>
      </c>
      <c r="B8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6" s="24" t="s">
        <v>841</v>
      </c>
      <c r="E816" s="17" t="s">
        <v>852</v>
      </c>
      <c r="F816" s="7" t="s">
        <v>855</v>
      </c>
      <c r="G816" s="30" t="s">
        <v>858</v>
      </c>
      <c r="H816" s="9"/>
      <c r="I816" s="35"/>
      <c r="J816" s="8"/>
      <c r="K816" s="7"/>
      <c r="L816" s="7"/>
      <c r="M816" s="7"/>
      <c r="N81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16" s="7" t="str">
        <f>IF(Infra[[#This Row],[railml 2.4 existence]]=TRUE, INDEX(core[Constraints],MATCH(Infra[[#This Row],[Full path]],core[Full path],0)),
IF(Infra[[#This Row],[nor existence]]&lt;&gt;"",INDEX(nor[Constraints],MATCH(Infra[[#This Row],[nor existence]],nor[Full path],0)),""))</f>
        <v>optional</v>
      </c>
      <c r="Q8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6" s="7" t="str">
        <f>IF(ISBLANK(Infra[[#This Row],[Attribute]]),"",
IF(Infra[[#This Row],[railml 2.4 existence]]=TRUE, INDEX(core[Excel type],MATCH(Infra[[#This Row],[Full path]],core[Full path],0)),
IF(Infra[[#This Row],[nor existence]]&lt;&gt;"", INDEX(nor[Excel type],MATCH(Infra[[#This Row],[nor existence]],nor[Full path],0)),"")))</f>
        <v>[enum]</v>
      </c>
      <c r="S816" s="7" t="str">
        <f>IF(AND(NOT(ISBLANK(Infra[[#This Row],[Attribute]])),LEFT(Infra[[#This Row],[Value]],1)="[",OR(Infra[[#This Row],[railml 2.4 existence]]=TRUE,Infra[[#This Row],[nor existence]]=TRUE)),IF(Infra[[#This Row],[Value]]=Infra[[#This Row],[type]],"OK","Wrong type"),"")</f>
        <v/>
      </c>
      <c r="T816" s="7" t="str">
        <f>IF(ISBLANK(Infra[[#This Row],[Attribute]]),"",
IF(Infra[[#This Row],[railml 2.4 existence]]=TRUE, INDEX(core[Restriction],MATCH(Infra[[#This Row],[Full path]],core[Full path],0)),
IF(Infra[[#This Row],[nor existence]]&lt;&gt;"", INDEX(nor[Restriction],MATCH(Infra[[#This Row],[nor existence]],nor[Full path],0)),"")))</f>
        <v>"announcement", "execution", "other:*"</v>
      </c>
      <c r="U8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17" spans="1:21" ht="30" x14ac:dyDescent="0.25">
      <c r="A81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infrastructure/tracks/track/ocsElements/signals/signal/speed/@nor:change</v>
      </c>
      <c r="B8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7" s="23" t="s">
        <v>841</v>
      </c>
      <c r="E817" s="49" t="s">
        <v>852</v>
      </c>
      <c r="F817" s="7" t="s">
        <v>36</v>
      </c>
      <c r="G817" s="9" t="s">
        <v>37</v>
      </c>
      <c r="H817" s="9" t="s">
        <v>29</v>
      </c>
      <c r="I817" s="32"/>
      <c r="J817" s="8" t="s">
        <v>38</v>
      </c>
      <c r="K817" s="29"/>
      <c r="L817" s="29"/>
      <c r="M817" s="57"/>
      <c r="N8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17" s="7" t="str">
        <f>IF(Infra[[#This Row],[railml 2.4 existence]]=TRUE, INDEX(core[Constraints],MATCH(Infra[[#This Row],[Full path]],core[Full path],0)),
IF(Infra[[#This Row],[nor existence]]&lt;&gt;"",INDEX(nor[Constraints],MATCH(Infra[[#This Row],[nor existence]],nor[Full path],0)),""))</f>
        <v>optional</v>
      </c>
      <c r="Q8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17" s="9" t="str">
        <f>IF(ISBLANK(Infra[[#This Row],[Attribute]]),"",
IF(Infra[[#This Row],[railml 2.4 existence]]=TRUE, INDEX(core[Excel type],MATCH(Infra[[#This Row],[Full path]],core[Full path],0)),
IF(Infra[[#This Row],[nor existence]]&lt;&gt;"", INDEX(nor[Excel type],MATCH(Infra[[#This Row],[nor existence]],nor[Full path],0)),"")))</f>
        <v>[enum]</v>
      </c>
      <c r="S817" s="7" t="str">
        <f>IF(AND(NOT(ISBLANK(Infra[[#This Row],[Attribute]])),LEFT(Infra[[#This Row],[Value]],1)="[",OR(Infra[[#This Row],[railml 2.4 existence]]=TRUE,Infra[[#This Row],[nor existence]]=TRUE)),IF(Infra[[#This Row],[Value]]=Infra[[#This Row],[type]],"OK","Wrong type"),"")</f>
        <v/>
      </c>
      <c r="T817" s="7" t="str">
        <f>IF(ISBLANK(Infra[[#This Row],[Attribute]]),"",
IF(Infra[[#This Row],[railml 2.4 existence]]=TRUE, INDEX(core[Restriction],MATCH(Infra[[#This Row],[Full path]],core[Full path],0)),
IF(Infra[[#This Row],[nor existence]]&lt;&gt;"", INDEX(nor[Restriction],MATCH(Infra[[#This Row],[nor existence]],nor[Full path],0)),"")))</f>
        <v>"new", "modified", "removed"</v>
      </c>
      <c r="U8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18" spans="1:21" ht="30" x14ac:dyDescent="0.25">
      <c r="A81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infrastructure/tracks/track/ocsElements/signals/signal/speed/@nor:change</v>
      </c>
      <c r="B8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8" s="23" t="s">
        <v>841</v>
      </c>
      <c r="E818" s="49" t="s">
        <v>852</v>
      </c>
      <c r="F818" s="7" t="s">
        <v>36</v>
      </c>
      <c r="G818" s="9" t="s">
        <v>39</v>
      </c>
      <c r="H818" s="9"/>
      <c r="I818" s="32"/>
      <c r="J818" s="8" t="s">
        <v>40</v>
      </c>
      <c r="K818" s="29"/>
      <c r="L818" s="29"/>
      <c r="M818" s="57"/>
      <c r="N8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18" s="7" t="str">
        <f>IF(Infra[[#This Row],[railml 2.4 existence]]=TRUE, INDEX(core[Constraints],MATCH(Infra[[#This Row],[Full path]],core[Full path],0)),
IF(Infra[[#This Row],[nor existence]]&lt;&gt;"",INDEX(nor[Constraints],MATCH(Infra[[#This Row],[nor existence]],nor[Full path],0)),""))</f>
        <v>optional</v>
      </c>
      <c r="Q8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8" s="9" t="str">
        <f>IF(ISBLANK(Infra[[#This Row],[Attribute]]),"",
IF(Infra[[#This Row],[railml 2.4 existence]]=TRUE, INDEX(core[Excel type],MATCH(Infra[[#This Row],[Full path]],core[Full path],0)),
IF(Infra[[#This Row],[nor existence]]&lt;&gt;"", INDEX(nor[Excel type],MATCH(Infra[[#This Row],[nor existence]],nor[Full path],0)),"")))</f>
        <v>[enum]</v>
      </c>
      <c r="S818" s="7" t="str">
        <f>IF(AND(NOT(ISBLANK(Infra[[#This Row],[Attribute]])),LEFT(Infra[[#This Row],[Value]],1)="[",OR(Infra[[#This Row],[railml 2.4 existence]]=TRUE,Infra[[#This Row],[nor existence]]=TRUE)),IF(Infra[[#This Row],[Value]]=Infra[[#This Row],[type]],"OK","Wrong type"),"")</f>
        <v/>
      </c>
      <c r="T818" s="7" t="str">
        <f>IF(ISBLANK(Infra[[#This Row],[Attribute]]),"",
IF(Infra[[#This Row],[railml 2.4 existence]]=TRUE, INDEX(core[Restriction],MATCH(Infra[[#This Row],[Full path]],core[Full path],0)),
IF(Infra[[#This Row],[nor existence]]&lt;&gt;"", INDEX(nor[Restriction],MATCH(Infra[[#This Row],[nor existence]],nor[Full path],0)),"")))</f>
        <v>"new", "modified", "removed"</v>
      </c>
      <c r="U8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19" spans="1:21" ht="30" x14ac:dyDescent="0.25">
      <c r="A81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infrastructure/tracks/track/ocsElements/signals/signal/speed/@nor:change</v>
      </c>
      <c r="B8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19" s="23" t="s">
        <v>841</v>
      </c>
      <c r="E819" s="49" t="s">
        <v>852</v>
      </c>
      <c r="F819" s="7" t="s">
        <v>36</v>
      </c>
      <c r="G819" s="9" t="s">
        <v>41</v>
      </c>
      <c r="H819" s="9"/>
      <c r="I819" s="32"/>
      <c r="J819" s="8" t="s">
        <v>42</v>
      </c>
      <c r="K819" s="29"/>
      <c r="L819" s="29"/>
      <c r="M819" s="57"/>
      <c r="N81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19" s="7" t="str">
        <f>IF(Infra[[#This Row],[railml 2.4 existence]]=TRUE, INDEX(core[Constraints],MATCH(Infra[[#This Row],[Full path]],core[Full path],0)),
IF(Infra[[#This Row],[nor existence]]&lt;&gt;"",INDEX(nor[Constraints],MATCH(Infra[[#This Row],[nor existence]],nor[Full path],0)),""))</f>
        <v>optional</v>
      </c>
      <c r="Q8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19" s="9" t="str">
        <f>IF(ISBLANK(Infra[[#This Row],[Attribute]]),"",
IF(Infra[[#This Row],[railml 2.4 existence]]=TRUE, INDEX(core[Excel type],MATCH(Infra[[#This Row],[Full path]],core[Full path],0)),
IF(Infra[[#This Row],[nor existence]]&lt;&gt;"", INDEX(nor[Excel type],MATCH(Infra[[#This Row],[nor existence]],nor[Full path],0)),"")))</f>
        <v>[enum]</v>
      </c>
      <c r="S819" s="7" t="str">
        <f>IF(AND(NOT(ISBLANK(Infra[[#This Row],[Attribute]])),LEFT(Infra[[#This Row],[Value]],1)="[",OR(Infra[[#This Row],[railml 2.4 existence]]=TRUE,Infra[[#This Row],[nor existence]]=TRUE)),IF(Infra[[#This Row],[Value]]=Infra[[#This Row],[type]],"OK","Wrong type"),"")</f>
        <v/>
      </c>
      <c r="T819" s="7" t="str">
        <f>IF(ISBLANK(Infra[[#This Row],[Attribute]]),"",
IF(Infra[[#This Row],[railml 2.4 existence]]=TRUE, INDEX(core[Restriction],MATCH(Infra[[#This Row],[Full path]],core[Full path],0)),
IF(Infra[[#This Row],[nor existence]]&lt;&gt;"", INDEX(nor[Restriction],MATCH(Infra[[#This Row],[nor existence]],nor[Full path],0)),"")))</f>
        <v>"new", "modified", "removed"</v>
      </c>
      <c r="U8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0" spans="1:21" x14ac:dyDescent="0.25">
      <c r="A82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infrastructure/tracks/track/ocsElements/signals/signal/speed/@nor:change</v>
      </c>
      <c r="B8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0" s="23" t="s">
        <v>841</v>
      </c>
      <c r="E820" s="49" t="s">
        <v>852</v>
      </c>
      <c r="F820" s="7" t="s">
        <v>36</v>
      </c>
      <c r="G820" s="9" t="s">
        <v>43</v>
      </c>
      <c r="H820" s="9"/>
      <c r="I820" s="32"/>
      <c r="J820" s="8" t="s">
        <v>44</v>
      </c>
      <c r="K820" s="29"/>
      <c r="L820" s="29"/>
      <c r="M820" s="57"/>
      <c r="N82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20" s="7" t="str">
        <f>IF(Infra[[#This Row],[railml 2.4 existence]]=TRUE, INDEX(core[Constraints],MATCH(Infra[[#This Row],[Full path]],core[Full path],0)),
IF(Infra[[#This Row],[nor existence]]&lt;&gt;"",INDEX(nor[Constraints],MATCH(Infra[[#This Row],[nor existence]],nor[Full path],0)),""))</f>
        <v>optional</v>
      </c>
      <c r="Q8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20" s="9" t="str">
        <f>IF(ISBLANK(Infra[[#This Row],[Attribute]]),"",
IF(Infra[[#This Row],[railml 2.4 existence]]=TRUE, INDEX(core[Excel type],MATCH(Infra[[#This Row],[Full path]],core[Full path],0)),
IF(Infra[[#This Row],[nor existence]]&lt;&gt;"", INDEX(nor[Excel type],MATCH(Infra[[#This Row],[nor existence]],nor[Full path],0)),"")))</f>
        <v>[enum]</v>
      </c>
      <c r="S820" s="7" t="str">
        <f>IF(AND(NOT(ISBLANK(Infra[[#This Row],[Attribute]])),LEFT(Infra[[#This Row],[Value]],1)="[",OR(Infra[[#This Row],[railml 2.4 existence]]=TRUE,Infra[[#This Row],[nor existence]]=TRUE)),IF(Infra[[#This Row],[Value]]=Infra[[#This Row],[type]],"OK","Wrong type"),"")</f>
        <v/>
      </c>
      <c r="T820" s="7" t="str">
        <f>IF(ISBLANK(Infra[[#This Row],[Attribute]]),"",
IF(Infra[[#This Row],[railml 2.4 existence]]=TRUE, INDEX(core[Restriction],MATCH(Infra[[#This Row],[Full path]],core[Full path],0)),
IF(Infra[[#This Row],[nor existence]]&lt;&gt;"", INDEX(nor[Restriction],MATCH(Infra[[#This Row],[nor existence]],nor[Full path],0)),"")))</f>
        <v>"new", "modified", "removed"</v>
      </c>
      <c r="U8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1" spans="1:21" x14ac:dyDescent="0.25">
      <c r="A82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infrastructure/tracks/track/ocsElements/signals/signal/speed/@nor:ruleRef</v>
      </c>
      <c r="B8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1" s="23" t="s">
        <v>841</v>
      </c>
      <c r="E821" s="49" t="s">
        <v>852</v>
      </c>
      <c r="F821" s="7" t="s">
        <v>45</v>
      </c>
      <c r="G821" s="9" t="s">
        <v>46</v>
      </c>
      <c r="H821" s="9" t="s">
        <v>29</v>
      </c>
      <c r="I821" s="33"/>
      <c r="J821" s="8" t="s">
        <v>47</v>
      </c>
      <c r="K821" s="29"/>
      <c r="L821" s="29"/>
      <c r="M821" s="57"/>
      <c r="N82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821" s="7" t="str">
        <f>IF(Infra[[#This Row],[railml 2.4 existence]]=TRUE, INDEX(core[Constraints],MATCH(Infra[[#This Row],[Full path]],core[Full path],0)),
IF(Infra[[#This Row],[nor existence]]&lt;&gt;"",INDEX(nor[Constraints],MATCH(Infra[[#This Row],[nor existence]],nor[Full path],0)),""))</f>
        <v>optional</v>
      </c>
      <c r="Q8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21" s="9" t="str">
        <f>IF(ISBLANK(Infra[[#This Row],[Attribute]]),"",
IF(Infra[[#This Row],[railml 2.4 existence]]=TRUE, INDEX(core[Excel type],MATCH(Infra[[#This Row],[Full path]],core[Full path],0)),
IF(Infra[[#This Row],[nor existence]]&lt;&gt;"", INDEX(nor[Excel type],MATCH(Infra[[#This Row],[nor existence]],nor[Full path],0)),"")))</f>
        <v>[reference]</v>
      </c>
      <c r="S821" s="7" t="str">
        <f>IF(AND(NOT(ISBLANK(Infra[[#This Row],[Attribute]])),LEFT(Infra[[#This Row],[Value]],1)="[",OR(Infra[[#This Row],[railml 2.4 existence]]=TRUE,Infra[[#This Row],[nor existence]]=TRUE)),IF(Infra[[#This Row],[Value]]=Infra[[#This Row],[type]],"OK","Wrong type"),"")</f>
        <v/>
      </c>
      <c r="T821" s="7" t="str">
        <f>IF(ISBLANK(Infra[[#This Row],[Attribute]]),"",
IF(Infra[[#This Row],[railml 2.4 existence]]=TRUE, INDEX(core[Restriction],MATCH(Infra[[#This Row],[Full path]],core[Full path],0)),
IF(Infra[[#This Row],[nor existence]]&lt;&gt;"", INDEX(nor[Restriction],MATCH(Infra[[#This Row],[nor existence]],nor[Full path],0)),"")))</f>
        <v/>
      </c>
      <c r="U8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2" spans="1:21" ht="30" x14ac:dyDescent="0.25">
      <c r="A82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infrastructure/tracks/track/ocsElements/signals/signal/speed/@trainRelation</v>
      </c>
      <c r="B8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2" s="24" t="s">
        <v>841</v>
      </c>
      <c r="E822" s="17" t="s">
        <v>852</v>
      </c>
      <c r="F822" s="7" t="s">
        <v>859</v>
      </c>
      <c r="G822" s="7" t="s">
        <v>37</v>
      </c>
      <c r="H822" s="9" t="s">
        <v>860</v>
      </c>
      <c r="I822" s="35"/>
      <c r="J822" s="8" t="s">
        <v>861</v>
      </c>
      <c r="K822" s="7"/>
      <c r="L822" s="7"/>
      <c r="M822" s="7"/>
      <c r="N8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2" s="7" t="str">
        <f>IF(Infra[[#This Row],[railml 2.4 existence]]=TRUE, INDEX(core[Constraints],MATCH(Infra[[#This Row],[Full path]],core[Full path],0)),
IF(Infra[[#This Row],[nor existence]]&lt;&gt;"",INDEX(nor[Constraints],MATCH(Infra[[#This Row],[nor existence]],nor[Full path],0)),""))</f>
        <v>optional</v>
      </c>
      <c r="Q8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22" s="7" t="str">
        <f>IF(ISBLANK(Infra[[#This Row],[Attribute]]),"",
IF(Infra[[#This Row],[railml 2.4 existence]]=TRUE, INDEX(core[Excel type],MATCH(Infra[[#This Row],[Full path]],core[Full path],0)),
IF(Infra[[#This Row],[nor existence]]&lt;&gt;"", INDEX(nor[Excel type],MATCH(Infra[[#This Row],[nor existence]],nor[Full path],0)),"")))</f>
        <v>[enum]</v>
      </c>
      <c r="S822" s="7" t="str">
        <f>IF(AND(NOT(ISBLANK(Infra[[#This Row],[Attribute]])),LEFT(Infra[[#This Row],[Value]],1)="[",OR(Infra[[#This Row],[railml 2.4 existence]]=TRUE,Infra[[#This Row],[nor existence]]=TRUE)),IF(Infra[[#This Row],[Value]]=Infra[[#This Row],[type]],"OK","Wrong type"),"")</f>
        <v>OK</v>
      </c>
      <c r="T822" s="7" t="str">
        <f>IF(ISBLANK(Infra[[#This Row],[Attribute]]),"",
IF(Infra[[#This Row],[railml 2.4 existence]]=TRUE, INDEX(core[Restriction],MATCH(Infra[[#This Row],[Full path]],core[Full path],0)),
IF(Infra[[#This Row],[nor existence]]&lt;&gt;"", INDEX(nor[Restriction],MATCH(Infra[[#This Row],[nor existence]],nor[Full path],0)),"")))</f>
        <v>"headOfTrain", "midOfTrain", "endOfTrain", "other:*"</v>
      </c>
      <c r="U8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3" spans="1:21" x14ac:dyDescent="0.25">
      <c r="A82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infrastructure/tracks/track/ocsElements/signals/signal/speed/@trainRelation</v>
      </c>
      <c r="B8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3"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3" s="24" t="s">
        <v>841</v>
      </c>
      <c r="E823" s="17" t="s">
        <v>852</v>
      </c>
      <c r="F823" s="7" t="s">
        <v>859</v>
      </c>
      <c r="G823" s="30" t="s">
        <v>862</v>
      </c>
      <c r="H823" s="9"/>
      <c r="I823" s="35"/>
      <c r="J823" s="8"/>
      <c r="K823" s="7"/>
      <c r="L823" s="7"/>
      <c r="M823" s="7"/>
      <c r="N823"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3"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3" s="15" t="str">
        <f>IF(Infra[[#This Row],[railml 2.4 existence]]=TRUE, INDEX(core[Constraints],MATCH(Infra[[#This Row],[Full path]],core[Full path],0)),
IF(Infra[[#This Row],[nor existence]]&lt;&gt;"",INDEX(nor[Constraints],MATCH(Infra[[#This Row],[nor existence]],nor[Full path],0)),""))</f>
        <v>optional</v>
      </c>
      <c r="Q823"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23" s="15" t="str">
        <f>IF(ISBLANK(Infra[[#This Row],[Attribute]]),"",
IF(Infra[[#This Row],[railml 2.4 existence]]=TRUE, INDEX(core[Excel type],MATCH(Infra[[#This Row],[Full path]],core[Full path],0)),
IF(Infra[[#This Row],[nor existence]]&lt;&gt;"", INDEX(nor[Excel type],MATCH(Infra[[#This Row],[nor existence]],nor[Full path],0)),"")))</f>
        <v>[enum]</v>
      </c>
      <c r="S823" s="15" t="str">
        <f>IF(AND(NOT(ISBLANK(Infra[[#This Row],[Attribute]])),LEFT(Infra[[#This Row],[Value]],1)="[",OR(Infra[[#This Row],[railml 2.4 existence]]=TRUE,Infra[[#This Row],[nor existence]]=TRUE)),IF(Infra[[#This Row],[Value]]=Infra[[#This Row],[type]],"OK","Wrong type"),"")</f>
        <v/>
      </c>
      <c r="T823" s="15" t="str">
        <f>IF(ISBLANK(Infra[[#This Row],[Attribute]]),"",
IF(Infra[[#This Row],[railml 2.4 existence]]=TRUE, INDEX(core[Restriction],MATCH(Infra[[#This Row],[Full path]],core[Full path],0)),
IF(Infra[[#This Row],[nor existence]]&lt;&gt;"", INDEX(nor[Restriction],MATCH(Infra[[#This Row],[nor existence]],nor[Full path],0)),"")))</f>
        <v>"headOfTrain", "midOfTrain", "endOfTrain", "other:*"</v>
      </c>
      <c r="U823"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24" spans="1:21" x14ac:dyDescent="0.25">
      <c r="A82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infrastructure/tracks/track/ocsElements/signals/signal/speed/@trainRelation</v>
      </c>
      <c r="B8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4" s="24" t="s">
        <v>841</v>
      </c>
      <c r="E824" s="17" t="s">
        <v>852</v>
      </c>
      <c r="F824" s="7" t="s">
        <v>859</v>
      </c>
      <c r="G824" s="30" t="s">
        <v>863</v>
      </c>
      <c r="H824" s="9"/>
      <c r="I824" s="35"/>
      <c r="J824" s="8"/>
      <c r="K824" s="7"/>
      <c r="L824" s="7"/>
      <c r="M824" s="7"/>
      <c r="N82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4" s="7" t="str">
        <f>IF(Infra[[#This Row],[railml 2.4 existence]]=TRUE, INDEX(core[Constraints],MATCH(Infra[[#This Row],[Full path]],core[Full path],0)),
IF(Infra[[#This Row],[nor existence]]&lt;&gt;"",INDEX(nor[Constraints],MATCH(Infra[[#This Row],[nor existence]],nor[Full path],0)),""))</f>
        <v>optional</v>
      </c>
      <c r="Q8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24" s="7" t="str">
        <f>IF(ISBLANK(Infra[[#This Row],[Attribute]]),"",
IF(Infra[[#This Row],[railml 2.4 existence]]=TRUE, INDEX(core[Excel type],MATCH(Infra[[#This Row],[Full path]],core[Full path],0)),
IF(Infra[[#This Row],[nor existence]]&lt;&gt;"", INDEX(nor[Excel type],MATCH(Infra[[#This Row],[nor existence]],nor[Full path],0)),"")))</f>
        <v>[enum]</v>
      </c>
      <c r="S824" s="7" t="str">
        <f>IF(AND(NOT(ISBLANK(Infra[[#This Row],[Attribute]])),LEFT(Infra[[#This Row],[Value]],1)="[",OR(Infra[[#This Row],[railml 2.4 existence]]=TRUE,Infra[[#This Row],[nor existence]]=TRUE)),IF(Infra[[#This Row],[Value]]=Infra[[#This Row],[type]],"OK","Wrong type"),"")</f>
        <v/>
      </c>
      <c r="T824" s="7" t="str">
        <f>IF(ISBLANK(Infra[[#This Row],[Attribute]]),"",
IF(Infra[[#This Row],[railml 2.4 existence]]=TRUE, INDEX(core[Restriction],MATCH(Infra[[#This Row],[Full path]],core[Full path],0)),
IF(Infra[[#This Row],[nor existence]]&lt;&gt;"", INDEX(nor[Restriction],MATCH(Infra[[#This Row],[nor existence]],nor[Full path],0)),"")))</f>
        <v>"headOfTrain", "midOfTrain", "endOfTrain", "other:*"</v>
      </c>
      <c r="U8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25" spans="1:21" ht="45" x14ac:dyDescent="0.25">
      <c r="A82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v>
      </c>
      <c r="B8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5" s="1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5" s="24" t="s">
        <v>841</v>
      </c>
      <c r="E825" s="17" t="s">
        <v>65</v>
      </c>
      <c r="F825" s="7"/>
      <c r="G825" s="30"/>
      <c r="H825" s="13" t="s">
        <v>66</v>
      </c>
      <c r="I825" s="35"/>
      <c r="J825" s="58" t="s">
        <v>67</v>
      </c>
      <c r="K825" s="7"/>
      <c r="L825" s="29"/>
      <c r="M825" s="29"/>
      <c r="N825" s="14"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5" s="14"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5" s="14" t="str">
        <f>IF(Infra[[#This Row],[railml 2.4 existence]]=TRUE, INDEX(core[Constraints],MATCH(Infra[[#This Row],[Full path]],core[Full path],0)),
IF(Infra[[#This Row],[nor existence]]&lt;&gt;"",INDEX(nor[Constraints],MATCH(Infra[[#This Row],[nor existence]],nor[Full path],0)),""))</f>
        <v>optional</v>
      </c>
      <c r="Q825" s="14"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25" s="14" t="str">
        <f>IF(ISBLANK(Infra[[#This Row],[Attribute]]),"",
IF(Infra[[#This Row],[railml 2.4 existence]]=TRUE, INDEX(core[Excel type],MATCH(Infra[[#This Row],[Full path]],core[Full path],0)),
IF(Infra[[#This Row],[nor existence]]&lt;&gt;"", INDEX(nor[Excel type],MATCH(Infra[[#This Row],[nor existence]],nor[Full path],0)),"")))</f>
        <v/>
      </c>
      <c r="S825" s="14" t="str">
        <f>IF(AND(NOT(ISBLANK(Infra[[#This Row],[Attribute]])),LEFT(Infra[[#This Row],[Value]],1)="[",OR(Infra[[#This Row],[railml 2.4 existence]]=TRUE,Infra[[#This Row],[nor existence]]=TRUE)),IF(Infra[[#This Row],[Value]]=Infra[[#This Row],[type]],"OK","Wrong type"),"")</f>
        <v/>
      </c>
      <c r="T825" s="14" t="str">
        <f>IF(ISBLANK(Infra[[#This Row],[Attribute]]),"",
IF(Infra[[#This Row],[railml 2.4 existence]]=TRUE, INDEX(core[Restriction],MATCH(Infra[[#This Row],[Full path]],core[Full path],0)),
IF(Infra[[#This Row],[nor existence]]&lt;&gt;"", INDEX(nor[Restriction],MATCH(Infra[[#This Row],[nor existence]],nor[Full path],0)),"")))</f>
        <v/>
      </c>
      <c r="U825" s="14"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6" spans="1:21" ht="45" x14ac:dyDescent="0.25">
      <c r="A82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infrastructure/tracks/track/ocsElements/signals/signal/catenary</v>
      </c>
      <c r="B8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6" s="1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6" s="24" t="s">
        <v>841</v>
      </c>
      <c r="E826" s="17" t="s">
        <v>864</v>
      </c>
      <c r="F826" s="7"/>
      <c r="G826" s="30"/>
      <c r="H826" s="13" t="s">
        <v>29</v>
      </c>
      <c r="I826" s="35"/>
      <c r="J826" s="8" t="s">
        <v>865</v>
      </c>
      <c r="K826" s="7"/>
      <c r="L826" s="29"/>
      <c r="M826" s="29"/>
      <c r="N826" s="14"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6" s="14"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6" s="14" t="str">
        <f>IF(Infra[[#This Row],[railml 2.4 existence]]=TRUE, INDEX(core[Constraints],MATCH(Infra[[#This Row],[Full path]],core[Full path],0)),
IF(Infra[[#This Row],[nor existence]]&lt;&gt;"",INDEX(nor[Constraints],MATCH(Infra[[#This Row],[nor existence]],nor[Full path],0)),""))</f>
        <v>optional</v>
      </c>
      <c r="Q826" s="14"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26" s="14" t="str">
        <f>IF(ISBLANK(Infra[[#This Row],[Attribute]]),"",
IF(Infra[[#This Row],[railml 2.4 existence]]=TRUE, INDEX(core[Excel type],MATCH(Infra[[#This Row],[Full path]],core[Full path],0)),
IF(Infra[[#This Row],[nor existence]]&lt;&gt;"", INDEX(nor[Excel type],MATCH(Infra[[#This Row],[nor existence]],nor[Full path],0)),"")))</f>
        <v/>
      </c>
      <c r="S826" s="14" t="str">
        <f>IF(AND(NOT(ISBLANK(Infra[[#This Row],[Attribute]])),LEFT(Infra[[#This Row],[Value]],1)="[",OR(Infra[[#This Row],[railml 2.4 existence]]=TRUE,Infra[[#This Row],[nor existence]]=TRUE)),IF(Infra[[#This Row],[Value]]=Infra[[#This Row],[type]],"OK","Wrong type"),"")</f>
        <v/>
      </c>
      <c r="T826" s="14" t="str">
        <f>IF(ISBLANK(Infra[[#This Row],[Attribute]]),"",
IF(Infra[[#This Row],[railml 2.4 existence]]=TRUE, INDEX(core[Restriction],MATCH(Infra[[#This Row],[Full path]],core[Full path],0)),
IF(Infra[[#This Row],[nor existence]]&lt;&gt;"", INDEX(nor[Restriction],MATCH(Infra[[#This Row],[nor existence]],nor[Full path],0)),"")))</f>
        <v/>
      </c>
      <c r="U826" s="14"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7" spans="1:21" ht="90" x14ac:dyDescent="0.25">
      <c r="A82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infrastructure/tracks/track/ocsElements/signals/signal/line</v>
      </c>
      <c r="B8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7" s="1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7" s="24" t="s">
        <v>841</v>
      </c>
      <c r="E827" s="17" t="s">
        <v>415</v>
      </c>
      <c r="F827" s="7"/>
      <c r="G827" s="30"/>
      <c r="H827" s="13" t="s">
        <v>29</v>
      </c>
      <c r="I827" s="35"/>
      <c r="J827" s="8" t="s">
        <v>866</v>
      </c>
      <c r="K827" s="7"/>
      <c r="L827" s="29"/>
      <c r="M827" s="29"/>
      <c r="N827" s="14"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7" s="14"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7" s="14" t="str">
        <f>IF(Infra[[#This Row],[railml 2.4 existence]]=TRUE, INDEX(core[Constraints],MATCH(Infra[[#This Row],[Full path]],core[Full path],0)),
IF(Infra[[#This Row],[nor existence]]&lt;&gt;"",INDEX(nor[Constraints],MATCH(Infra[[#This Row],[nor existence]],nor[Full path],0)),""))</f>
        <v>optional</v>
      </c>
      <c r="Q827" s="14"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27" s="14" t="str">
        <f>IF(ISBLANK(Infra[[#This Row],[Attribute]]),"",
IF(Infra[[#This Row],[railml 2.4 existence]]=TRUE, INDEX(core[Excel type],MATCH(Infra[[#This Row],[Full path]],core[Full path],0)),
IF(Infra[[#This Row],[nor existence]]&lt;&gt;"", INDEX(nor[Excel type],MATCH(Infra[[#This Row],[nor existence]],nor[Full path],0)),"")))</f>
        <v/>
      </c>
      <c r="S827" s="14" t="str">
        <f>IF(AND(NOT(ISBLANK(Infra[[#This Row],[Attribute]])),LEFT(Infra[[#This Row],[Value]],1)="[",OR(Infra[[#This Row],[railml 2.4 existence]]=TRUE,Infra[[#This Row],[nor existence]]=TRUE)),IF(Infra[[#This Row],[Value]]=Infra[[#This Row],[type]],"OK","Wrong type"),"")</f>
        <v/>
      </c>
      <c r="T827" s="14" t="str">
        <f>IF(ISBLANK(Infra[[#This Row],[Attribute]]),"",
IF(Infra[[#This Row],[railml 2.4 existence]]=TRUE, INDEX(core[Restriction],MATCH(Infra[[#This Row],[Full path]],core[Full path],0)),
IF(Infra[[#This Row],[nor existence]]&lt;&gt;"", INDEX(nor[Restriction],MATCH(Infra[[#This Row],[nor existence]],nor[Full path],0)),"")))</f>
        <v/>
      </c>
      <c r="U827" s="14"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8" spans="1:21" ht="45" x14ac:dyDescent="0.25">
      <c r="A82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infrastructure/tracks/track/ocsElements/signals/signal/milepost</v>
      </c>
      <c r="B8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8" s="1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8" s="24" t="s">
        <v>841</v>
      </c>
      <c r="E828" s="17" t="s">
        <v>867</v>
      </c>
      <c r="F828" s="7"/>
      <c r="G828" s="30"/>
      <c r="H828" s="13" t="s">
        <v>29</v>
      </c>
      <c r="I828" s="35"/>
      <c r="J828" s="8" t="s">
        <v>868</v>
      </c>
      <c r="K828" s="7"/>
      <c r="L828" s="29"/>
      <c r="M828" s="29"/>
      <c r="N828" s="14"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8" s="14"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8" s="14" t="str">
        <f>IF(Infra[[#This Row],[railml 2.4 existence]]=TRUE, INDEX(core[Constraints],MATCH(Infra[[#This Row],[Full path]],core[Full path],0)),
IF(Infra[[#This Row],[nor existence]]&lt;&gt;"",INDEX(nor[Constraints],MATCH(Infra[[#This Row],[nor existence]],nor[Full path],0)),""))</f>
        <v>optional</v>
      </c>
      <c r="Q828" s="14"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28" s="14" t="str">
        <f>IF(ISBLANK(Infra[[#This Row],[Attribute]]),"",
IF(Infra[[#This Row],[railml 2.4 existence]]=TRUE, INDEX(core[Excel type],MATCH(Infra[[#This Row],[Full path]],core[Full path],0)),
IF(Infra[[#This Row],[nor existence]]&lt;&gt;"", INDEX(nor[Excel type],MATCH(Infra[[#This Row],[nor existence]],nor[Full path],0)),"")))</f>
        <v/>
      </c>
      <c r="S828" s="14" t="str">
        <f>IF(AND(NOT(ISBLANK(Infra[[#This Row],[Attribute]])),LEFT(Infra[[#This Row],[Value]],1)="[",OR(Infra[[#This Row],[railml 2.4 existence]]=TRUE,Infra[[#This Row],[nor existence]]=TRUE)),IF(Infra[[#This Row],[Value]]=Infra[[#This Row],[type]],"OK","Wrong type"),"")</f>
        <v/>
      </c>
      <c r="T828" s="14" t="str">
        <f>IF(ISBLANK(Infra[[#This Row],[Attribute]]),"",
IF(Infra[[#This Row],[railml 2.4 existence]]=TRUE, INDEX(core[Restriction],MATCH(Infra[[#This Row],[Full path]],core[Full path],0)),
IF(Infra[[#This Row],[nor existence]]&lt;&gt;"", INDEX(nor[Restriction],MATCH(Infra[[#This Row],[nor existence]],nor[Full path],0)),"")))</f>
        <v/>
      </c>
      <c r="U828" s="14"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29" spans="1:21" ht="45" x14ac:dyDescent="0.25">
      <c r="A82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infrastructure/tracks/track/ocsElements/signals/signal/speed/speedChangeRef</v>
      </c>
      <c r="B8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29" s="24" t="s">
        <v>869</v>
      </c>
      <c r="E829" s="17" t="s">
        <v>870</v>
      </c>
      <c r="F829" s="7"/>
      <c r="G829" s="24"/>
      <c r="H829" s="9" t="s">
        <v>23</v>
      </c>
      <c r="I829" s="35"/>
      <c r="J829" s="8" t="s">
        <v>871</v>
      </c>
      <c r="K829" s="7" t="s">
        <v>872</v>
      </c>
      <c r="L829" s="7"/>
      <c r="M829" s="7"/>
      <c r="N82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29" s="7" t="str">
        <f>IF(Infra[[#This Row],[railml 2.4 existence]]=TRUE, INDEX(core[Constraints],MATCH(Infra[[#This Row],[Full path]],core[Full path],0)),
IF(Infra[[#This Row],[nor existence]]&lt;&gt;"",INDEX(nor[Constraints],MATCH(Infra[[#This Row],[nor existence]],nor[Full path],0)),""))</f>
        <v>optional</v>
      </c>
      <c r="Q8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29" s="7" t="str">
        <f>IF(ISBLANK(Infra[[#This Row],[Attribute]]),"",
IF(Infra[[#This Row],[railml 2.4 existence]]=TRUE, INDEX(core[Excel type],MATCH(Infra[[#This Row],[Full path]],core[Full path],0)),
IF(Infra[[#This Row],[nor existence]]&lt;&gt;"", INDEX(nor[Excel type],MATCH(Infra[[#This Row],[nor existence]],nor[Full path],0)),"")))</f>
        <v/>
      </c>
      <c r="S829" s="7" t="str">
        <f>IF(AND(NOT(ISBLANK(Infra[[#This Row],[Attribute]])),LEFT(Infra[[#This Row],[Value]],1)="[",OR(Infra[[#This Row],[railml 2.4 existence]]=TRUE,Infra[[#This Row],[nor existence]]=TRUE)),IF(Infra[[#This Row],[Value]]=Infra[[#This Row],[type]],"OK","Wrong type"),"")</f>
        <v/>
      </c>
      <c r="T829" s="7" t="str">
        <f>IF(ISBLANK(Infra[[#This Row],[Attribute]]),"",
IF(Infra[[#This Row],[railml 2.4 existence]]=TRUE, INDEX(core[Restriction],MATCH(Infra[[#This Row],[Full path]],core[Full path],0)),
IF(Infra[[#This Row],[nor existence]]&lt;&gt;"", INDEX(nor[Restriction],MATCH(Infra[[#This Row],[nor existence]],nor[Full path],0)),"")))</f>
        <v/>
      </c>
      <c r="U8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0" spans="1:21" ht="30" x14ac:dyDescent="0.25">
      <c r="A83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infrastructure/tracks/track/ocsElements/signals/signal/speed/speedChangeRef/@nor:change</v>
      </c>
      <c r="B8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0" s="23" t="s">
        <v>869</v>
      </c>
      <c r="E830" s="49" t="s">
        <v>870</v>
      </c>
      <c r="F830" s="7" t="s">
        <v>36</v>
      </c>
      <c r="G830" s="9" t="s">
        <v>37</v>
      </c>
      <c r="H830" s="9" t="s">
        <v>29</v>
      </c>
      <c r="I830" s="32"/>
      <c r="J830" s="8" t="s">
        <v>38</v>
      </c>
      <c r="K830" s="29"/>
      <c r="L830" s="29"/>
      <c r="M830" s="57"/>
      <c r="N83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30" s="7" t="str">
        <f>IF(Infra[[#This Row],[railml 2.4 existence]]=TRUE, INDEX(core[Constraints],MATCH(Infra[[#This Row],[Full path]],core[Full path],0)),
IF(Infra[[#This Row],[nor existence]]&lt;&gt;"",INDEX(nor[Constraints],MATCH(Infra[[#This Row],[nor existence]],nor[Full path],0)),""))</f>
        <v>optional</v>
      </c>
      <c r="Q8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30" s="9" t="str">
        <f>IF(ISBLANK(Infra[[#This Row],[Attribute]]),"",
IF(Infra[[#This Row],[railml 2.4 existence]]=TRUE, INDEX(core[Excel type],MATCH(Infra[[#This Row],[Full path]],core[Full path],0)),
IF(Infra[[#This Row],[nor existence]]&lt;&gt;"", INDEX(nor[Excel type],MATCH(Infra[[#This Row],[nor existence]],nor[Full path],0)),"")))</f>
        <v>[enum]</v>
      </c>
      <c r="S830" s="7" t="str">
        <f>IF(AND(NOT(ISBLANK(Infra[[#This Row],[Attribute]])),LEFT(Infra[[#This Row],[Value]],1)="[",OR(Infra[[#This Row],[railml 2.4 existence]]=TRUE,Infra[[#This Row],[nor existence]]=TRUE)),IF(Infra[[#This Row],[Value]]=Infra[[#This Row],[type]],"OK","Wrong type"),"")</f>
        <v/>
      </c>
      <c r="T830" s="7" t="str">
        <f>IF(ISBLANK(Infra[[#This Row],[Attribute]]),"",
IF(Infra[[#This Row],[railml 2.4 existence]]=TRUE, INDEX(core[Restriction],MATCH(Infra[[#This Row],[Full path]],core[Full path],0)),
IF(Infra[[#This Row],[nor existence]]&lt;&gt;"", INDEX(nor[Restriction],MATCH(Infra[[#This Row],[nor existence]],nor[Full path],0)),"")))</f>
        <v>"new", "modified", "removed"</v>
      </c>
      <c r="U8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1" spans="1:21" ht="30" x14ac:dyDescent="0.25">
      <c r="A83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infrastructure/tracks/track/ocsElements/signals/signal/speed/speedChangeRef/@nor:change</v>
      </c>
      <c r="B8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1" s="23" t="s">
        <v>869</v>
      </c>
      <c r="E831" s="49" t="s">
        <v>870</v>
      </c>
      <c r="F831" s="7" t="s">
        <v>36</v>
      </c>
      <c r="G831" s="9" t="s">
        <v>39</v>
      </c>
      <c r="H831" s="9"/>
      <c r="I831" s="32"/>
      <c r="J831" s="8" t="s">
        <v>40</v>
      </c>
      <c r="K831" s="29"/>
      <c r="L831" s="29"/>
      <c r="M831" s="57"/>
      <c r="N83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31" s="7" t="str">
        <f>IF(Infra[[#This Row],[railml 2.4 existence]]=TRUE, INDEX(core[Constraints],MATCH(Infra[[#This Row],[Full path]],core[Full path],0)),
IF(Infra[[#This Row],[nor existence]]&lt;&gt;"",INDEX(nor[Constraints],MATCH(Infra[[#This Row],[nor existence]],nor[Full path],0)),""))</f>
        <v>optional</v>
      </c>
      <c r="Q8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31" s="9" t="str">
        <f>IF(ISBLANK(Infra[[#This Row],[Attribute]]),"",
IF(Infra[[#This Row],[railml 2.4 existence]]=TRUE, INDEX(core[Excel type],MATCH(Infra[[#This Row],[Full path]],core[Full path],0)),
IF(Infra[[#This Row],[nor existence]]&lt;&gt;"", INDEX(nor[Excel type],MATCH(Infra[[#This Row],[nor existence]],nor[Full path],0)),"")))</f>
        <v>[enum]</v>
      </c>
      <c r="S831" s="7" t="str">
        <f>IF(AND(NOT(ISBLANK(Infra[[#This Row],[Attribute]])),LEFT(Infra[[#This Row],[Value]],1)="[",OR(Infra[[#This Row],[railml 2.4 existence]]=TRUE,Infra[[#This Row],[nor existence]]=TRUE)),IF(Infra[[#This Row],[Value]]=Infra[[#This Row],[type]],"OK","Wrong type"),"")</f>
        <v/>
      </c>
      <c r="T831" s="7" t="str">
        <f>IF(ISBLANK(Infra[[#This Row],[Attribute]]),"",
IF(Infra[[#This Row],[railml 2.4 existence]]=TRUE, INDEX(core[Restriction],MATCH(Infra[[#This Row],[Full path]],core[Full path],0)),
IF(Infra[[#This Row],[nor existence]]&lt;&gt;"", INDEX(nor[Restriction],MATCH(Infra[[#This Row],[nor existence]],nor[Full path],0)),"")))</f>
        <v>"new", "modified", "removed"</v>
      </c>
      <c r="U8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2" spans="1:21" ht="30" x14ac:dyDescent="0.25">
      <c r="A83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infrastructure/tracks/track/ocsElements/signals/signal/speed/speedChangeRef/@nor:change</v>
      </c>
      <c r="B8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2" s="23" t="s">
        <v>869</v>
      </c>
      <c r="E832" s="49" t="s">
        <v>870</v>
      </c>
      <c r="F832" s="7" t="s">
        <v>36</v>
      </c>
      <c r="G832" s="9" t="s">
        <v>41</v>
      </c>
      <c r="H832" s="9"/>
      <c r="I832" s="32"/>
      <c r="J832" s="8" t="s">
        <v>42</v>
      </c>
      <c r="K832" s="29"/>
      <c r="L832" s="29"/>
      <c r="M832" s="57"/>
      <c r="N83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32" s="7" t="str">
        <f>IF(Infra[[#This Row],[railml 2.4 existence]]=TRUE, INDEX(core[Constraints],MATCH(Infra[[#This Row],[Full path]],core[Full path],0)),
IF(Infra[[#This Row],[nor existence]]&lt;&gt;"",INDEX(nor[Constraints],MATCH(Infra[[#This Row],[nor existence]],nor[Full path],0)),""))</f>
        <v>optional</v>
      </c>
      <c r="Q8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32" s="9" t="str">
        <f>IF(ISBLANK(Infra[[#This Row],[Attribute]]),"",
IF(Infra[[#This Row],[railml 2.4 existence]]=TRUE, INDEX(core[Excel type],MATCH(Infra[[#This Row],[Full path]],core[Full path],0)),
IF(Infra[[#This Row],[nor existence]]&lt;&gt;"", INDEX(nor[Excel type],MATCH(Infra[[#This Row],[nor existence]],nor[Full path],0)),"")))</f>
        <v>[enum]</v>
      </c>
      <c r="S832" s="7" t="str">
        <f>IF(AND(NOT(ISBLANK(Infra[[#This Row],[Attribute]])),LEFT(Infra[[#This Row],[Value]],1)="[",OR(Infra[[#This Row],[railml 2.4 existence]]=TRUE,Infra[[#This Row],[nor existence]]=TRUE)),IF(Infra[[#This Row],[Value]]=Infra[[#This Row],[type]],"OK","Wrong type"),"")</f>
        <v/>
      </c>
      <c r="T832" s="7" t="str">
        <f>IF(ISBLANK(Infra[[#This Row],[Attribute]]),"",
IF(Infra[[#This Row],[railml 2.4 existence]]=TRUE, INDEX(core[Restriction],MATCH(Infra[[#This Row],[Full path]],core[Full path],0)),
IF(Infra[[#This Row],[nor existence]]&lt;&gt;"", INDEX(nor[Restriction],MATCH(Infra[[#This Row],[nor existence]],nor[Full path],0)),"")))</f>
        <v>"new", "modified", "removed"</v>
      </c>
      <c r="U8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3" spans="1:21" x14ac:dyDescent="0.25">
      <c r="A83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infrastructure/tracks/track/ocsElements/signals/signal/speed/speedChangeRef/@nor:change</v>
      </c>
      <c r="B8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3" s="23" t="s">
        <v>869</v>
      </c>
      <c r="E833" s="49" t="s">
        <v>870</v>
      </c>
      <c r="F833" s="7" t="s">
        <v>36</v>
      </c>
      <c r="G833" s="9" t="s">
        <v>43</v>
      </c>
      <c r="H833" s="9"/>
      <c r="I833" s="32"/>
      <c r="J833" s="8" t="s">
        <v>44</v>
      </c>
      <c r="K833" s="29"/>
      <c r="L833" s="29"/>
      <c r="M833" s="57"/>
      <c r="N83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33" s="7" t="str">
        <f>IF(Infra[[#This Row],[railml 2.4 existence]]=TRUE, INDEX(core[Constraints],MATCH(Infra[[#This Row],[Full path]],core[Full path],0)),
IF(Infra[[#This Row],[nor existence]]&lt;&gt;"",INDEX(nor[Constraints],MATCH(Infra[[#This Row],[nor existence]],nor[Full path],0)),""))</f>
        <v>optional</v>
      </c>
      <c r="Q8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33" s="9" t="str">
        <f>IF(ISBLANK(Infra[[#This Row],[Attribute]]),"",
IF(Infra[[#This Row],[railml 2.4 existence]]=TRUE, INDEX(core[Excel type],MATCH(Infra[[#This Row],[Full path]],core[Full path],0)),
IF(Infra[[#This Row],[nor existence]]&lt;&gt;"", INDEX(nor[Excel type],MATCH(Infra[[#This Row],[nor existence]],nor[Full path],0)),"")))</f>
        <v>[enum]</v>
      </c>
      <c r="S833" s="7" t="str">
        <f>IF(AND(NOT(ISBLANK(Infra[[#This Row],[Attribute]])),LEFT(Infra[[#This Row],[Value]],1)="[",OR(Infra[[#This Row],[railml 2.4 existence]]=TRUE,Infra[[#This Row],[nor existence]]=TRUE)),IF(Infra[[#This Row],[Value]]=Infra[[#This Row],[type]],"OK","Wrong type"),"")</f>
        <v/>
      </c>
      <c r="T833" s="7" t="str">
        <f>IF(ISBLANK(Infra[[#This Row],[Attribute]]),"",
IF(Infra[[#This Row],[railml 2.4 existence]]=TRUE, INDEX(core[Restriction],MATCH(Infra[[#This Row],[Full path]],core[Full path],0)),
IF(Infra[[#This Row],[nor existence]]&lt;&gt;"", INDEX(nor[Restriction],MATCH(Infra[[#This Row],[nor existence]],nor[Full path],0)),"")))</f>
        <v>"new", "modified", "removed"</v>
      </c>
      <c r="U8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4" spans="1:21" x14ac:dyDescent="0.25">
      <c r="A83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infrastructure/tracks/track/ocsElements/signals/signal/speed/speedChangeRef/@nor:ruleRef</v>
      </c>
      <c r="B8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4" s="23" t="s">
        <v>869</v>
      </c>
      <c r="E834" s="49" t="s">
        <v>870</v>
      </c>
      <c r="F834" s="7" t="s">
        <v>45</v>
      </c>
      <c r="G834" s="9" t="s">
        <v>46</v>
      </c>
      <c r="H834" s="9" t="s">
        <v>29</v>
      </c>
      <c r="I834" s="33"/>
      <c r="J834" s="8" t="s">
        <v>47</v>
      </c>
      <c r="K834" s="29"/>
      <c r="L834" s="29"/>
      <c r="M834" s="57"/>
      <c r="N83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834" s="7" t="str">
        <f>IF(Infra[[#This Row],[railml 2.4 existence]]=TRUE, INDEX(core[Constraints],MATCH(Infra[[#This Row],[Full path]],core[Full path],0)),
IF(Infra[[#This Row],[nor existence]]&lt;&gt;"",INDEX(nor[Constraints],MATCH(Infra[[#This Row],[nor existence]],nor[Full path],0)),""))</f>
        <v>optional</v>
      </c>
      <c r="Q8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34" s="9" t="str">
        <f>IF(ISBLANK(Infra[[#This Row],[Attribute]]),"",
IF(Infra[[#This Row],[railml 2.4 existence]]=TRUE, INDEX(core[Excel type],MATCH(Infra[[#This Row],[Full path]],core[Full path],0)),
IF(Infra[[#This Row],[nor existence]]&lt;&gt;"", INDEX(nor[Excel type],MATCH(Infra[[#This Row],[nor existence]],nor[Full path],0)),"")))</f>
        <v>[reference]</v>
      </c>
      <c r="S834" s="7" t="str">
        <f>IF(AND(NOT(ISBLANK(Infra[[#This Row],[Attribute]])),LEFT(Infra[[#This Row],[Value]],1)="[",OR(Infra[[#This Row],[railml 2.4 existence]]=TRUE,Infra[[#This Row],[nor existence]]=TRUE)),IF(Infra[[#This Row],[Value]]=Infra[[#This Row],[type]],"OK","Wrong type"),"")</f>
        <v/>
      </c>
      <c r="T834" s="7" t="str">
        <f>IF(ISBLANK(Infra[[#This Row],[Attribute]]),"",
IF(Infra[[#This Row],[railml 2.4 existence]]=TRUE, INDEX(core[Restriction],MATCH(Infra[[#This Row],[Full path]],core[Full path],0)),
IF(Infra[[#This Row],[nor existence]]&lt;&gt;"", INDEX(nor[Restriction],MATCH(Infra[[#This Row],[nor existence]],nor[Full path],0)),"")))</f>
        <v/>
      </c>
      <c r="U8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5" spans="1:21" ht="30" x14ac:dyDescent="0.25">
      <c r="A83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infrastructure/tracks/track/ocsElements/signals/signal/speed/speedChangeRef/@ref</v>
      </c>
      <c r="B8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5" s="24" t="s">
        <v>869</v>
      </c>
      <c r="E835" s="17" t="s">
        <v>870</v>
      </c>
      <c r="F835" s="7" t="s">
        <v>120</v>
      </c>
      <c r="G835" s="9" t="s">
        <v>46</v>
      </c>
      <c r="H835" s="9" t="s">
        <v>23</v>
      </c>
      <c r="I835" s="35"/>
      <c r="J835" s="8" t="s">
        <v>873</v>
      </c>
      <c r="K835" s="7"/>
      <c r="L835" s="7"/>
      <c r="M835" s="7"/>
      <c r="N83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35" s="7" t="str">
        <f>IF(Infra[[#This Row],[railml 2.4 existence]]=TRUE, INDEX(core[Constraints],MATCH(Infra[[#This Row],[Full path]],core[Full path],0)),
IF(Infra[[#This Row],[nor existence]]&lt;&gt;"",INDEX(nor[Constraints],MATCH(Infra[[#This Row],[nor existence]],nor[Full path],0)),""))</f>
        <v>mandatory</v>
      </c>
      <c r="Q8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35" s="7" t="str">
        <f>IF(ISBLANK(Infra[[#This Row],[Attribute]]),"",
IF(Infra[[#This Row],[railml 2.4 existence]]=TRUE, INDEX(core[Excel type],MATCH(Infra[[#This Row],[Full path]],core[Full path],0)),
IF(Infra[[#This Row],[nor existence]]&lt;&gt;"", INDEX(nor[Excel type],MATCH(Infra[[#This Row],[nor existence]],nor[Full path],0)),"")))</f>
        <v>[reference]</v>
      </c>
      <c r="S835" s="7" t="str">
        <f>IF(AND(NOT(ISBLANK(Infra[[#This Row],[Attribute]])),LEFT(Infra[[#This Row],[Value]],1)="[",OR(Infra[[#This Row],[railml 2.4 existence]]=TRUE,Infra[[#This Row],[nor existence]]=TRUE)),IF(Infra[[#This Row],[Value]]=Infra[[#This Row],[type]],"OK","Wrong type"),"")</f>
        <v>OK</v>
      </c>
      <c r="T835" s="7" t="str">
        <f>IF(ISBLANK(Infra[[#This Row],[Attribute]]),"",
IF(Infra[[#This Row],[railml 2.4 existence]]=TRUE, INDEX(core[Restriction],MATCH(Infra[[#This Row],[Full path]],core[Full path],0)),
IF(Infra[[#This Row],[nor existence]]&lt;&gt;"", INDEX(nor[Restriction],MATCH(Infra[[#This Row],[nor existence]],nor[Full path],0)),"")))</f>
        <v/>
      </c>
      <c r="U8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6" spans="1:21" x14ac:dyDescent="0.25">
      <c r="A83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v>
      </c>
      <c r="B8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6" s="24" t="s">
        <v>874</v>
      </c>
      <c r="E836" s="17" t="s">
        <v>123</v>
      </c>
      <c r="F836" s="7"/>
      <c r="G836" s="9"/>
      <c r="H836" s="9" t="s">
        <v>23</v>
      </c>
      <c r="I836" s="35"/>
      <c r="J836" s="8" t="s">
        <v>74</v>
      </c>
      <c r="K836" s="7"/>
      <c r="L836" s="29"/>
      <c r="M836" s="29"/>
      <c r="N8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36" s="7" t="str">
        <f>IF(Infra[[#This Row],[railml 2.4 existence]]=TRUE, INDEX(core[Constraints],MATCH(Infra[[#This Row],[Full path]],core[Full path],0)),
IF(Infra[[#This Row],[nor existence]]&lt;&gt;"",INDEX(nor[Constraints],MATCH(Infra[[#This Row],[nor existence]],nor[Full path],0)),""))</f>
        <v>mandatory</v>
      </c>
      <c r="Q8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36" s="7" t="str">
        <f>IF(ISBLANK(Infra[[#This Row],[Attribute]]),"",
IF(Infra[[#This Row],[railml 2.4 existence]]=TRUE, INDEX(core[Excel type],MATCH(Infra[[#This Row],[Full path]],core[Full path],0)),
IF(Infra[[#This Row],[nor existence]]&lt;&gt;"", INDEX(nor[Excel type],MATCH(Infra[[#This Row],[nor existence]],nor[Full path],0)),"")))</f>
        <v/>
      </c>
      <c r="S836" s="7" t="str">
        <f>IF(AND(NOT(ISBLANK(Infra[[#This Row],[Attribute]])),LEFT(Infra[[#This Row],[Value]],1)="[",OR(Infra[[#This Row],[railml 2.4 existence]]=TRUE,Infra[[#This Row],[nor existence]]=TRUE)),IF(Infra[[#This Row],[Value]]=Infra[[#This Row],[type]],"OK","Wrong type"),"")</f>
        <v/>
      </c>
      <c r="T836" s="7" t="str">
        <f>IF(ISBLANK(Infra[[#This Row],[Attribute]]),"",
IF(Infra[[#This Row],[railml 2.4 existence]]=TRUE, INDEX(core[Restriction],MATCH(Infra[[#This Row],[Full path]],core[Full path],0)),
IF(Infra[[#This Row],[nor existence]]&lt;&gt;"", INDEX(nor[Restriction],MATCH(Infra[[#This Row],[nor existence]],nor[Full path],0)),"")))</f>
        <v/>
      </c>
      <c r="U8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7" spans="1:21" ht="45" x14ac:dyDescent="0.25">
      <c r="A83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infrastructure/tracks/track/ocsElements/signals/signal/states/state/@disabled</v>
      </c>
      <c r="B8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7" s="23" t="s">
        <v>874</v>
      </c>
      <c r="E837" s="49" t="s">
        <v>123</v>
      </c>
      <c r="F837" s="7" t="s">
        <v>124</v>
      </c>
      <c r="G837" s="9" t="s">
        <v>125</v>
      </c>
      <c r="H837" s="9" t="s">
        <v>23</v>
      </c>
      <c r="I837" s="32"/>
      <c r="J837" s="8" t="s">
        <v>126</v>
      </c>
      <c r="K837" s="29"/>
      <c r="L837" s="29"/>
      <c r="M837" s="57"/>
      <c r="N8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37" s="7" t="str">
        <f>IF(Infra[[#This Row],[railml 2.4 existence]]=TRUE, INDEX(core[Constraints],MATCH(Infra[[#This Row],[Full path]],core[Full path],0)),
IF(Infra[[#This Row],[nor existence]]&lt;&gt;"",INDEX(nor[Constraints],MATCH(Infra[[#This Row],[nor existence]],nor[Full path],0)),""))</f>
        <v>mandatory</v>
      </c>
      <c r="Q8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37" s="7" t="str">
        <f>IF(ISBLANK(Infra[[#This Row],[Attribute]]),"",
IF(Infra[[#This Row],[railml 2.4 existence]]=TRUE, INDEX(core[Excel type],MATCH(Infra[[#This Row],[Full path]],core[Full path],0)),
IF(Infra[[#This Row],[nor existence]]&lt;&gt;"", INDEX(nor[Excel type],MATCH(Infra[[#This Row],[nor existence]],nor[Full path],0)),"")))</f>
        <v>[boolean]</v>
      </c>
      <c r="S837" s="9" t="str">
        <f>IF(AND(NOT(ISBLANK(Infra[[#This Row],[Attribute]])),LEFT(Infra[[#This Row],[Value]],1)="[",OR(Infra[[#This Row],[railml 2.4 existence]]=TRUE,Infra[[#This Row],[nor existence]]=TRUE)),IF(Infra[[#This Row],[Value]]=Infra[[#This Row],[type]],"OK","Wrong type"),"")</f>
        <v>OK</v>
      </c>
      <c r="T837" s="7" t="str">
        <f>IF(ISBLANK(Infra[[#This Row],[Attribute]]),"",
IF(Infra[[#This Row],[railml 2.4 existence]]=TRUE, INDEX(core[Restriction],MATCH(Infra[[#This Row],[Full path]],core[Full path],0)),
IF(Infra[[#This Row],[nor existence]]&lt;&gt;"", INDEX(nor[Restriction],MATCH(Infra[[#This Row],[nor existence]],nor[Full path],0)),"")))</f>
        <v/>
      </c>
      <c r="U8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8" spans="1:21" ht="30" x14ac:dyDescent="0.25">
      <c r="A83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infrastructure/tracks/track/ocsElements/signals/signal/states/state/@nor:change</v>
      </c>
      <c r="B8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8" s="23" t="s">
        <v>874</v>
      </c>
      <c r="E838" s="49" t="s">
        <v>123</v>
      </c>
      <c r="F838" s="7" t="s">
        <v>36</v>
      </c>
      <c r="G838" s="9" t="s">
        <v>37</v>
      </c>
      <c r="H838" s="9" t="s">
        <v>29</v>
      </c>
      <c r="I838" s="32"/>
      <c r="J838" s="1" t="s">
        <v>38</v>
      </c>
      <c r="K838" s="29"/>
      <c r="L838" s="29"/>
      <c r="M838" s="57"/>
      <c r="N83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38" s="7" t="str">
        <f>IF(Infra[[#This Row],[railml 2.4 existence]]=TRUE, INDEX(core[Constraints],MATCH(Infra[[#This Row],[Full path]],core[Full path],0)),
IF(Infra[[#This Row],[nor existence]]&lt;&gt;"",INDEX(nor[Constraints],MATCH(Infra[[#This Row],[nor existence]],nor[Full path],0)),""))</f>
        <v>optional</v>
      </c>
      <c r="Q8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38" s="7" t="str">
        <f>IF(ISBLANK(Infra[[#This Row],[Attribute]]),"",
IF(Infra[[#This Row],[railml 2.4 existence]]=TRUE, INDEX(core[Excel type],MATCH(Infra[[#This Row],[Full path]],core[Full path],0)),
IF(Infra[[#This Row],[nor existence]]&lt;&gt;"", INDEX(nor[Excel type],MATCH(Infra[[#This Row],[nor existence]],nor[Full path],0)),"")))</f>
        <v>[enum]</v>
      </c>
      <c r="S838" s="9" t="str">
        <f>IF(AND(NOT(ISBLANK(Infra[[#This Row],[Attribute]])),LEFT(Infra[[#This Row],[Value]],1)="[",OR(Infra[[#This Row],[railml 2.4 existence]]=TRUE,Infra[[#This Row],[nor existence]]=TRUE)),IF(Infra[[#This Row],[Value]]=Infra[[#This Row],[type]],"OK","Wrong type"),"")</f>
        <v/>
      </c>
      <c r="T838" s="7" t="str">
        <f>IF(ISBLANK(Infra[[#This Row],[Attribute]]),"",
IF(Infra[[#This Row],[railml 2.4 existence]]=TRUE, INDEX(core[Restriction],MATCH(Infra[[#This Row],[Full path]],core[Full path],0)),
IF(Infra[[#This Row],[nor existence]]&lt;&gt;"", INDEX(nor[Restriction],MATCH(Infra[[#This Row],[nor existence]],nor[Full path],0)),"")))</f>
        <v>"new", "modified", "removed"</v>
      </c>
      <c r="U8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39" spans="1:21" ht="30" x14ac:dyDescent="0.25">
      <c r="A83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infrastructure/tracks/track/ocsElements/signals/signal/states/state/@nor:change</v>
      </c>
      <c r="B8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39" s="23" t="s">
        <v>874</v>
      </c>
      <c r="E839" s="49" t="s">
        <v>123</v>
      </c>
      <c r="F839" s="7" t="s">
        <v>36</v>
      </c>
      <c r="G839" s="9" t="s">
        <v>39</v>
      </c>
      <c r="H839" s="9"/>
      <c r="I839" s="32"/>
      <c r="J839" s="1" t="s">
        <v>40</v>
      </c>
      <c r="K839" s="29"/>
      <c r="L839" s="29"/>
      <c r="M839" s="57"/>
      <c r="N83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39" s="7" t="str">
        <f>IF(Infra[[#This Row],[railml 2.4 existence]]=TRUE, INDEX(core[Constraints],MATCH(Infra[[#This Row],[Full path]],core[Full path],0)),
IF(Infra[[#This Row],[nor existence]]&lt;&gt;"",INDEX(nor[Constraints],MATCH(Infra[[#This Row],[nor existence]],nor[Full path],0)),""))</f>
        <v>optional</v>
      </c>
      <c r="Q8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39" s="7" t="str">
        <f>IF(ISBLANK(Infra[[#This Row],[Attribute]]),"",
IF(Infra[[#This Row],[railml 2.4 existence]]=TRUE, INDEX(core[Excel type],MATCH(Infra[[#This Row],[Full path]],core[Full path],0)),
IF(Infra[[#This Row],[nor existence]]&lt;&gt;"", INDEX(nor[Excel type],MATCH(Infra[[#This Row],[nor existence]],nor[Full path],0)),"")))</f>
        <v>[enum]</v>
      </c>
      <c r="S839" s="9" t="str">
        <f>IF(AND(NOT(ISBLANK(Infra[[#This Row],[Attribute]])),LEFT(Infra[[#This Row],[Value]],1)="[",OR(Infra[[#This Row],[railml 2.4 existence]]=TRUE,Infra[[#This Row],[nor existence]]=TRUE)),IF(Infra[[#This Row],[Value]]=Infra[[#This Row],[type]],"OK","Wrong type"),"")</f>
        <v/>
      </c>
      <c r="T839" s="7" t="str">
        <f>IF(ISBLANK(Infra[[#This Row],[Attribute]]),"",
IF(Infra[[#This Row],[railml 2.4 existence]]=TRUE, INDEX(core[Restriction],MATCH(Infra[[#This Row],[Full path]],core[Full path],0)),
IF(Infra[[#This Row],[nor existence]]&lt;&gt;"", INDEX(nor[Restriction],MATCH(Infra[[#This Row],[nor existence]],nor[Full path],0)),"")))</f>
        <v>"new", "modified", "removed"</v>
      </c>
      <c r="U8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0" spans="1:21" ht="30" x14ac:dyDescent="0.25">
      <c r="A84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infrastructure/tracks/track/ocsElements/signals/signal/states/state/@nor:change</v>
      </c>
      <c r="B8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0" s="23" t="s">
        <v>874</v>
      </c>
      <c r="E840" s="49" t="s">
        <v>123</v>
      </c>
      <c r="F840" s="7" t="s">
        <v>36</v>
      </c>
      <c r="G840" s="9" t="s">
        <v>41</v>
      </c>
      <c r="H840" s="9"/>
      <c r="I840" s="32"/>
      <c r="J840" s="1" t="s">
        <v>42</v>
      </c>
      <c r="K840" s="29"/>
      <c r="L840" s="29"/>
      <c r="M840" s="57"/>
      <c r="N84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40" s="7" t="str">
        <f>IF(Infra[[#This Row],[railml 2.4 existence]]=TRUE, INDEX(core[Constraints],MATCH(Infra[[#This Row],[Full path]],core[Full path],0)),
IF(Infra[[#This Row],[nor existence]]&lt;&gt;"",INDEX(nor[Constraints],MATCH(Infra[[#This Row],[nor existence]],nor[Full path],0)),""))</f>
        <v>optional</v>
      </c>
      <c r="Q8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40" s="7" t="str">
        <f>IF(ISBLANK(Infra[[#This Row],[Attribute]]),"",
IF(Infra[[#This Row],[railml 2.4 existence]]=TRUE, INDEX(core[Excel type],MATCH(Infra[[#This Row],[Full path]],core[Full path],0)),
IF(Infra[[#This Row],[nor existence]]&lt;&gt;"", INDEX(nor[Excel type],MATCH(Infra[[#This Row],[nor existence]],nor[Full path],0)),"")))</f>
        <v>[enum]</v>
      </c>
      <c r="S840" s="9" t="str">
        <f>IF(AND(NOT(ISBLANK(Infra[[#This Row],[Attribute]])),LEFT(Infra[[#This Row],[Value]],1)="[",OR(Infra[[#This Row],[railml 2.4 existence]]=TRUE,Infra[[#This Row],[nor existence]]=TRUE)),IF(Infra[[#This Row],[Value]]=Infra[[#This Row],[type]],"OK","Wrong type"),"")</f>
        <v/>
      </c>
      <c r="T840" s="7" t="str">
        <f>IF(ISBLANK(Infra[[#This Row],[Attribute]]),"",
IF(Infra[[#This Row],[railml 2.4 existence]]=TRUE, INDEX(core[Restriction],MATCH(Infra[[#This Row],[Full path]],core[Full path],0)),
IF(Infra[[#This Row],[nor existence]]&lt;&gt;"", INDEX(nor[Restriction],MATCH(Infra[[#This Row],[nor existence]],nor[Full path],0)),"")))</f>
        <v>"new", "modified", "removed"</v>
      </c>
      <c r="U8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1" spans="1:21" x14ac:dyDescent="0.25">
      <c r="A84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infrastructure/tracks/track/ocsElements/signals/signal/states/state/@nor:change</v>
      </c>
      <c r="B8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1" s="23" t="s">
        <v>874</v>
      </c>
      <c r="E841" s="49" t="s">
        <v>123</v>
      </c>
      <c r="F841" s="7" t="s">
        <v>36</v>
      </c>
      <c r="G841" s="9" t="s">
        <v>43</v>
      </c>
      <c r="H841" s="9"/>
      <c r="I841" s="32"/>
      <c r="J841" s="1" t="s">
        <v>44</v>
      </c>
      <c r="K841" s="29"/>
      <c r="L841" s="29"/>
      <c r="M841" s="57"/>
      <c r="N84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41" s="7" t="str">
        <f>IF(Infra[[#This Row],[railml 2.4 existence]]=TRUE, INDEX(core[Constraints],MATCH(Infra[[#This Row],[Full path]],core[Full path],0)),
IF(Infra[[#This Row],[nor existence]]&lt;&gt;"",INDEX(nor[Constraints],MATCH(Infra[[#This Row],[nor existence]],nor[Full path],0)),""))</f>
        <v>optional</v>
      </c>
      <c r="Q8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41" s="7" t="str">
        <f>IF(ISBLANK(Infra[[#This Row],[Attribute]]),"",
IF(Infra[[#This Row],[railml 2.4 existence]]=TRUE, INDEX(core[Excel type],MATCH(Infra[[#This Row],[Full path]],core[Full path],0)),
IF(Infra[[#This Row],[nor existence]]&lt;&gt;"", INDEX(nor[Excel type],MATCH(Infra[[#This Row],[nor existence]],nor[Full path],0)),"")))</f>
        <v>[enum]</v>
      </c>
      <c r="S841" s="9" t="str">
        <f>IF(AND(NOT(ISBLANK(Infra[[#This Row],[Attribute]])),LEFT(Infra[[#This Row],[Value]],1)="[",OR(Infra[[#This Row],[railml 2.4 existence]]=TRUE,Infra[[#This Row],[nor existence]]=TRUE)),IF(Infra[[#This Row],[Value]]=Infra[[#This Row],[type]],"OK","Wrong type"),"")</f>
        <v/>
      </c>
      <c r="T841" s="7" t="str">
        <f>IF(ISBLANK(Infra[[#This Row],[Attribute]]),"",
IF(Infra[[#This Row],[railml 2.4 existence]]=TRUE, INDEX(core[Restriction],MATCH(Infra[[#This Row],[Full path]],core[Full path],0)),
IF(Infra[[#This Row],[nor existence]]&lt;&gt;"", INDEX(nor[Restriction],MATCH(Infra[[#This Row],[nor existence]],nor[Full path],0)),"")))</f>
        <v>"new", "modified", "removed"</v>
      </c>
      <c r="U8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2" spans="1:21" x14ac:dyDescent="0.25">
      <c r="A84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infrastructure/tracks/track/ocsElements/signals/signal/states/state/@nor:endDate</v>
      </c>
      <c r="B8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2" s="23" t="s">
        <v>874</v>
      </c>
      <c r="E842" s="49" t="s">
        <v>123</v>
      </c>
      <c r="F842" s="7" t="s">
        <v>127</v>
      </c>
      <c r="G842" s="9" t="s">
        <v>128</v>
      </c>
      <c r="H842" s="9" t="s">
        <v>29</v>
      </c>
      <c r="I842" s="32"/>
      <c r="J842" s="1" t="s">
        <v>129</v>
      </c>
      <c r="K842" s="29"/>
      <c r="L842" s="29"/>
      <c r="M842" s="57"/>
      <c r="N84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842" s="7" t="str">
        <f>IF(Infra[[#This Row],[railml 2.4 existence]]=TRUE, INDEX(core[Constraints],MATCH(Infra[[#This Row],[Full path]],core[Full path],0)),
IF(Infra[[#This Row],[nor existence]]&lt;&gt;"",INDEX(nor[Constraints],MATCH(Infra[[#This Row],[nor existence]],nor[Full path],0)),""))</f>
        <v>optional</v>
      </c>
      <c r="Q8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42" s="7" t="str">
        <f>IF(ISBLANK(Infra[[#This Row],[Attribute]]),"",
IF(Infra[[#This Row],[railml 2.4 existence]]=TRUE, INDEX(core[Excel type],MATCH(Infra[[#This Row],[Full path]],core[Full path],0)),
IF(Infra[[#This Row],[nor existence]]&lt;&gt;"", INDEX(nor[Excel type],MATCH(Infra[[#This Row],[nor existence]],nor[Full path],0)),"")))</f>
        <v>[date]</v>
      </c>
      <c r="S842" s="9" t="str">
        <f>IF(AND(NOT(ISBLANK(Infra[[#This Row],[Attribute]])),LEFT(Infra[[#This Row],[Value]],1)="[",OR(Infra[[#This Row],[railml 2.4 existence]]=TRUE,Infra[[#This Row],[nor existence]]=TRUE)),IF(Infra[[#This Row],[Value]]=Infra[[#This Row],[type]],"OK","Wrong type"),"")</f>
        <v/>
      </c>
      <c r="T842" s="7" t="str">
        <f>IF(ISBLANK(Infra[[#This Row],[Attribute]]),"",
IF(Infra[[#This Row],[railml 2.4 existence]]=TRUE, INDEX(core[Restriction],MATCH(Infra[[#This Row],[Full path]],core[Full path],0)),
IF(Infra[[#This Row],[nor existence]]&lt;&gt;"", INDEX(nor[Restriction],MATCH(Infra[[#This Row],[nor existence]],nor[Full path],0)),"")))</f>
        <v/>
      </c>
      <c r="U8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3" spans="1:21" x14ac:dyDescent="0.25">
      <c r="A84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infrastructure/tracks/track/ocsElements/signals/signal/states/state/@nor:projectRef</v>
      </c>
      <c r="B8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3" s="23" t="s">
        <v>874</v>
      </c>
      <c r="E843" s="49" t="s">
        <v>123</v>
      </c>
      <c r="F843" s="7" t="s">
        <v>130</v>
      </c>
      <c r="G843" s="9" t="s">
        <v>46</v>
      </c>
      <c r="H843" s="9" t="s">
        <v>29</v>
      </c>
      <c r="I843" s="32"/>
      <c r="J843" s="1" t="s">
        <v>131</v>
      </c>
      <c r="K843" s="29"/>
      <c r="L843" s="29"/>
      <c r="M843" s="57"/>
      <c r="N84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843" s="7" t="str">
        <f>IF(Infra[[#This Row],[railml 2.4 existence]]=TRUE, INDEX(core[Constraints],MATCH(Infra[[#This Row],[Full path]],core[Full path],0)),
IF(Infra[[#This Row],[nor existence]]&lt;&gt;"",INDEX(nor[Constraints],MATCH(Infra[[#This Row],[nor existence]],nor[Full path],0)),""))</f>
        <v>optional</v>
      </c>
      <c r="Q8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43" s="7" t="str">
        <f>IF(ISBLANK(Infra[[#This Row],[Attribute]]),"",
IF(Infra[[#This Row],[railml 2.4 existence]]=TRUE, INDEX(core[Excel type],MATCH(Infra[[#This Row],[Full path]],core[Full path],0)),
IF(Infra[[#This Row],[nor existence]]&lt;&gt;"", INDEX(nor[Excel type],MATCH(Infra[[#This Row],[nor existence]],nor[Full path],0)),"")))</f>
        <v>[reference]</v>
      </c>
      <c r="S843" s="9" t="str">
        <f>IF(AND(NOT(ISBLANK(Infra[[#This Row],[Attribute]])),LEFT(Infra[[#This Row],[Value]],1)="[",OR(Infra[[#This Row],[railml 2.4 existence]]=TRUE,Infra[[#This Row],[nor existence]]=TRUE)),IF(Infra[[#This Row],[Value]]=Infra[[#This Row],[type]],"OK","Wrong type"),"")</f>
        <v/>
      </c>
      <c r="T843" s="7" t="str">
        <f>IF(ISBLANK(Infra[[#This Row],[Attribute]]),"",
IF(Infra[[#This Row],[railml 2.4 existence]]=TRUE, INDEX(core[Restriction],MATCH(Infra[[#This Row],[Full path]],core[Full path],0)),
IF(Infra[[#This Row],[nor existence]]&lt;&gt;"", INDEX(nor[Restriction],MATCH(Infra[[#This Row],[nor existence]],nor[Full path],0)),"")))</f>
        <v/>
      </c>
      <c r="U8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4" spans="1:21" x14ac:dyDescent="0.25">
      <c r="A84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infrastructure/tracks/track/ocsElements/signals/signal/states/state/@nor:ruleRef</v>
      </c>
      <c r="B8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4" s="23" t="s">
        <v>874</v>
      </c>
      <c r="E844" s="49" t="s">
        <v>123</v>
      </c>
      <c r="F844" s="7" t="s">
        <v>45</v>
      </c>
      <c r="G844" s="9" t="s">
        <v>46</v>
      </c>
      <c r="H844" s="9" t="s">
        <v>29</v>
      </c>
      <c r="I844" s="33"/>
      <c r="J844" s="8" t="s">
        <v>47</v>
      </c>
      <c r="K844" s="29"/>
      <c r="L844" s="29"/>
      <c r="M844" s="57"/>
      <c r="N84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844" s="7" t="str">
        <f>IF(Infra[[#This Row],[railml 2.4 existence]]=TRUE, INDEX(core[Constraints],MATCH(Infra[[#This Row],[Full path]],core[Full path],0)),
IF(Infra[[#This Row],[nor existence]]&lt;&gt;"",INDEX(nor[Constraints],MATCH(Infra[[#This Row],[nor existence]],nor[Full path],0)),""))</f>
        <v>optional</v>
      </c>
      <c r="Q8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44" s="7" t="str">
        <f>IF(ISBLANK(Infra[[#This Row],[Attribute]]),"",
IF(Infra[[#This Row],[railml 2.4 existence]]=TRUE, INDEX(core[Excel type],MATCH(Infra[[#This Row],[Full path]],core[Full path],0)),
IF(Infra[[#This Row],[nor existence]]&lt;&gt;"", INDEX(nor[Excel type],MATCH(Infra[[#This Row],[nor existence]],nor[Full path],0)),"")))</f>
        <v>[reference]</v>
      </c>
      <c r="S844" s="9" t="str">
        <f>IF(AND(NOT(ISBLANK(Infra[[#This Row],[Attribute]])),LEFT(Infra[[#This Row],[Value]],1)="[",OR(Infra[[#This Row],[railml 2.4 existence]]=TRUE,Infra[[#This Row],[nor existence]]=TRUE)),IF(Infra[[#This Row],[Value]]=Infra[[#This Row],[type]],"OK","Wrong type"),"")</f>
        <v/>
      </c>
      <c r="T844" s="7" t="str">
        <f>IF(ISBLANK(Infra[[#This Row],[Attribute]]),"",
IF(Infra[[#This Row],[railml 2.4 existence]]=TRUE, INDEX(core[Restriction],MATCH(Infra[[#This Row],[Full path]],core[Full path],0)),
IF(Infra[[#This Row],[nor existence]]&lt;&gt;"", INDEX(nor[Restriction],MATCH(Infra[[#This Row],[nor existence]],nor[Full path],0)),"")))</f>
        <v/>
      </c>
      <c r="U8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5" spans="1:21" x14ac:dyDescent="0.25">
      <c r="A84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infrastructure/tracks/track/ocsElements/signals/signal/states/state/@nor:startDate</v>
      </c>
      <c r="B8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5" s="23" t="s">
        <v>874</v>
      </c>
      <c r="E845" s="49" t="s">
        <v>123</v>
      </c>
      <c r="F845" s="7" t="s">
        <v>132</v>
      </c>
      <c r="G845" s="9" t="s">
        <v>128</v>
      </c>
      <c r="H845" s="9" t="s">
        <v>29</v>
      </c>
      <c r="I845" s="32"/>
      <c r="J845" s="1" t="s">
        <v>129</v>
      </c>
      <c r="K845" s="29"/>
      <c r="L845" s="29"/>
      <c r="M845" s="57"/>
      <c r="N84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845" s="7" t="str">
        <f>IF(Infra[[#This Row],[railml 2.4 existence]]=TRUE, INDEX(core[Constraints],MATCH(Infra[[#This Row],[Full path]],core[Full path],0)),
IF(Infra[[#This Row],[nor existence]]&lt;&gt;"",INDEX(nor[Constraints],MATCH(Infra[[#This Row],[nor existence]],nor[Full path],0)),""))</f>
        <v>optional</v>
      </c>
      <c r="Q8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45" s="7" t="str">
        <f>IF(ISBLANK(Infra[[#This Row],[Attribute]]),"",
IF(Infra[[#This Row],[railml 2.4 existence]]=TRUE, INDEX(core[Excel type],MATCH(Infra[[#This Row],[Full path]],core[Full path],0)),
IF(Infra[[#This Row],[nor existence]]&lt;&gt;"", INDEX(nor[Excel type],MATCH(Infra[[#This Row],[nor existence]],nor[Full path],0)),"")))</f>
        <v>[date]</v>
      </c>
      <c r="S845" s="9" t="str">
        <f>IF(AND(NOT(ISBLANK(Infra[[#This Row],[Attribute]])),LEFT(Infra[[#This Row],[Value]],1)="[",OR(Infra[[#This Row],[railml 2.4 existence]]=TRUE,Infra[[#This Row],[nor existence]]=TRUE)),IF(Infra[[#This Row],[Value]]=Infra[[#This Row],[type]],"OK","Wrong type"),"")</f>
        <v/>
      </c>
      <c r="T845" s="7" t="str">
        <f>IF(ISBLANK(Infra[[#This Row],[Attribute]]),"",
IF(Infra[[#This Row],[railml 2.4 existence]]=TRUE, INDEX(core[Restriction],MATCH(Infra[[#This Row],[Full path]],core[Full path],0)),
IF(Infra[[#This Row],[nor existence]]&lt;&gt;"", INDEX(nor[Restriction],MATCH(Infra[[#This Row],[nor existence]],nor[Full path],0)),"")))</f>
        <v/>
      </c>
      <c r="U8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6" spans="1:21" x14ac:dyDescent="0.25">
      <c r="A84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infrastructure/tracks/track/ocsElements/signals/signal/states/state/@operatingPeriodRef</v>
      </c>
      <c r="B8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6" s="23" t="s">
        <v>874</v>
      </c>
      <c r="E846" s="49" t="s">
        <v>123</v>
      </c>
      <c r="F846" s="7" t="s">
        <v>133</v>
      </c>
      <c r="G846" s="9" t="s">
        <v>46</v>
      </c>
      <c r="H846" s="9" t="s">
        <v>29</v>
      </c>
      <c r="I846" s="32"/>
      <c r="J846" s="1" t="s">
        <v>134</v>
      </c>
      <c r="K846" s="29"/>
      <c r="L846" s="29"/>
      <c r="M846" s="57"/>
      <c r="N8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46" s="7" t="str">
        <f>IF(Infra[[#This Row],[railml 2.4 existence]]=TRUE, INDEX(core[Constraints],MATCH(Infra[[#This Row],[Full path]],core[Full path],0)),
IF(Infra[[#This Row],[nor existence]]&lt;&gt;"",INDEX(nor[Constraints],MATCH(Infra[[#This Row],[nor existence]],nor[Full path],0)),""))</f>
        <v>optional</v>
      </c>
      <c r="Q8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46" s="7" t="str">
        <f>IF(ISBLANK(Infra[[#This Row],[Attribute]]),"",
IF(Infra[[#This Row],[railml 2.4 existence]]=TRUE, INDEX(core[Excel type],MATCH(Infra[[#This Row],[Full path]],core[Full path],0)),
IF(Infra[[#This Row],[nor existence]]&lt;&gt;"", INDEX(nor[Excel type],MATCH(Infra[[#This Row],[nor existence]],nor[Full path],0)),"")))</f>
        <v>[reference]</v>
      </c>
      <c r="S846" s="9" t="str">
        <f>IF(AND(NOT(ISBLANK(Infra[[#This Row],[Attribute]])),LEFT(Infra[[#This Row],[Value]],1)="[",OR(Infra[[#This Row],[railml 2.4 existence]]=TRUE,Infra[[#This Row],[nor existence]]=TRUE)),IF(Infra[[#This Row],[Value]]=Infra[[#This Row],[type]],"OK","Wrong type"),"")</f>
        <v>OK</v>
      </c>
      <c r="T846" s="7" t="str">
        <f>IF(ISBLANK(Infra[[#This Row],[Attribute]]),"",
IF(Infra[[#This Row],[railml 2.4 existence]]=TRUE, INDEX(core[Restriction],MATCH(Infra[[#This Row],[Full path]],core[Full path],0)),
IF(Infra[[#This Row],[nor existence]]&lt;&gt;"", INDEX(nor[Restriction],MATCH(Infra[[#This Row],[nor existence]],nor[Full path],0)),"")))</f>
        <v/>
      </c>
      <c r="U8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7" spans="1:21" x14ac:dyDescent="0.25">
      <c r="A84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infrastructure/tracks/track/ocsElements/signals/signal/states/state/@status</v>
      </c>
      <c r="B8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7" s="23" t="s">
        <v>874</v>
      </c>
      <c r="E847" s="49" t="s">
        <v>123</v>
      </c>
      <c r="F847" s="7" t="s">
        <v>135</v>
      </c>
      <c r="G847" s="9" t="s">
        <v>37</v>
      </c>
      <c r="H847" s="9" t="s">
        <v>29</v>
      </c>
      <c r="I847" s="32"/>
      <c r="K847" s="29"/>
      <c r="L847" s="29"/>
      <c r="M847" s="57"/>
      <c r="N84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47" s="7" t="str">
        <f>IF(Infra[[#This Row],[railml 2.4 existence]]=TRUE, INDEX(core[Constraints],MATCH(Infra[[#This Row],[Full path]],core[Full path],0)),
IF(Infra[[#This Row],[nor existence]]&lt;&gt;"",INDEX(nor[Constraints],MATCH(Infra[[#This Row],[nor existence]],nor[Full path],0)),""))</f>
        <v>optional</v>
      </c>
      <c r="Q8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47" s="7" t="str">
        <f>IF(ISBLANK(Infra[[#This Row],[Attribute]]),"",
IF(Infra[[#This Row],[railml 2.4 existence]]=TRUE, INDEX(core[Excel type],MATCH(Infra[[#This Row],[Full path]],core[Full path],0)),
IF(Infra[[#This Row],[nor existence]]&lt;&gt;"", INDEX(nor[Excel type],MATCH(Infra[[#This Row],[nor existence]],nor[Full path],0)),"")))</f>
        <v>[enum]</v>
      </c>
      <c r="S847" s="9" t="str">
        <f>IF(AND(NOT(ISBLANK(Infra[[#This Row],[Attribute]])),LEFT(Infra[[#This Row],[Value]],1)="[",OR(Infra[[#This Row],[railml 2.4 existence]]=TRUE,Infra[[#This Row],[nor existence]]=TRUE)),IF(Infra[[#This Row],[Value]]=Infra[[#This Row],[type]],"OK","Wrong type"),"")</f>
        <v>OK</v>
      </c>
      <c r="T84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48" spans="1:21" x14ac:dyDescent="0.25">
      <c r="A84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infrastructure/tracks/track/ocsElements/signals/signal/states/state/@status</v>
      </c>
      <c r="B8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8" s="23" t="s">
        <v>874</v>
      </c>
      <c r="E848" s="49" t="s">
        <v>123</v>
      </c>
      <c r="F848" s="7" t="s">
        <v>135</v>
      </c>
      <c r="G848" s="9" t="s">
        <v>136</v>
      </c>
      <c r="H848" s="9"/>
      <c r="I848" s="32"/>
      <c r="K848" s="29"/>
      <c r="L848" s="29"/>
      <c r="M848" s="57"/>
      <c r="N84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48" s="7" t="str">
        <f>IF(Infra[[#This Row],[railml 2.4 existence]]=TRUE, INDEX(core[Constraints],MATCH(Infra[[#This Row],[Full path]],core[Full path],0)),
IF(Infra[[#This Row],[nor existence]]&lt;&gt;"",INDEX(nor[Constraints],MATCH(Infra[[#This Row],[nor existence]],nor[Full path],0)),""))</f>
        <v>optional</v>
      </c>
      <c r="Q8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48" s="7" t="str">
        <f>IF(ISBLANK(Infra[[#This Row],[Attribute]]),"",
IF(Infra[[#This Row],[railml 2.4 existence]]=TRUE, INDEX(core[Excel type],MATCH(Infra[[#This Row],[Full path]],core[Full path],0)),
IF(Infra[[#This Row],[nor existence]]&lt;&gt;"", INDEX(nor[Excel type],MATCH(Infra[[#This Row],[nor existence]],nor[Full path],0)),"")))</f>
        <v>[enum]</v>
      </c>
      <c r="S848" s="9" t="str">
        <f>IF(AND(NOT(ISBLANK(Infra[[#This Row],[Attribute]])),LEFT(Infra[[#This Row],[Value]],1)="[",OR(Infra[[#This Row],[railml 2.4 existence]]=TRUE,Infra[[#This Row],[nor existence]]=TRUE)),IF(Infra[[#This Row],[Value]]=Infra[[#This Row],[type]],"OK","Wrong type"),"")</f>
        <v/>
      </c>
      <c r="T84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49" spans="1:21" ht="105" x14ac:dyDescent="0.25">
      <c r="A84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infrastructure/tracks/track/ocsElements/signals/signal/states/state/@status</v>
      </c>
      <c r="B8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49" s="23" t="s">
        <v>874</v>
      </c>
      <c r="E849" s="49" t="s">
        <v>123</v>
      </c>
      <c r="F849" s="7" t="s">
        <v>135</v>
      </c>
      <c r="G849" s="9" t="s">
        <v>137</v>
      </c>
      <c r="H849" s="9"/>
      <c r="I849" s="32"/>
      <c r="J849" s="1" t="s">
        <v>138</v>
      </c>
      <c r="K849" s="29"/>
      <c r="L849" s="29"/>
      <c r="M849" s="57"/>
      <c r="N84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49" s="7" t="str">
        <f>IF(Infra[[#This Row],[railml 2.4 existence]]=TRUE, INDEX(core[Constraints],MATCH(Infra[[#This Row],[Full path]],core[Full path],0)),
IF(Infra[[#This Row],[nor existence]]&lt;&gt;"",INDEX(nor[Constraints],MATCH(Infra[[#This Row],[nor existence]],nor[Full path],0)),""))</f>
        <v>optional</v>
      </c>
      <c r="Q8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49" s="7" t="str">
        <f>IF(ISBLANK(Infra[[#This Row],[Attribute]]),"",
IF(Infra[[#This Row],[railml 2.4 existence]]=TRUE, INDEX(core[Excel type],MATCH(Infra[[#This Row],[Full path]],core[Full path],0)),
IF(Infra[[#This Row],[nor existence]]&lt;&gt;"", INDEX(nor[Excel type],MATCH(Infra[[#This Row],[nor existence]],nor[Full path],0)),"")))</f>
        <v>[enum]</v>
      </c>
      <c r="S849" s="9" t="str">
        <f>IF(AND(NOT(ISBLANK(Infra[[#This Row],[Attribute]])),LEFT(Infra[[#This Row],[Value]],1)="[",OR(Infra[[#This Row],[railml 2.4 existence]]=TRUE,Infra[[#This Row],[nor existence]]=TRUE)),IF(Infra[[#This Row],[Value]]=Infra[[#This Row],[type]],"OK","Wrong type"),"")</f>
        <v/>
      </c>
      <c r="T84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50" spans="1:21" ht="30" x14ac:dyDescent="0.25">
      <c r="A85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infrastructure/tracks/track/ocsElements/signals/signal/states/state/@status</v>
      </c>
      <c r="B8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0" s="23" t="s">
        <v>874</v>
      </c>
      <c r="E850" s="49" t="s">
        <v>123</v>
      </c>
      <c r="F850" s="7" t="s">
        <v>135</v>
      </c>
      <c r="G850" s="9" t="s">
        <v>139</v>
      </c>
      <c r="H850" s="9"/>
      <c r="I850" s="32"/>
      <c r="J850" s="1" t="s">
        <v>140</v>
      </c>
      <c r="K850" s="29"/>
      <c r="L850" s="29"/>
      <c r="M850" s="57"/>
      <c r="N85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0" s="7" t="str">
        <f>IF(Infra[[#This Row],[railml 2.4 existence]]=TRUE, INDEX(core[Constraints],MATCH(Infra[[#This Row],[Full path]],core[Full path],0)),
IF(Infra[[#This Row],[nor existence]]&lt;&gt;"",INDEX(nor[Constraints],MATCH(Infra[[#This Row],[nor existence]],nor[Full path],0)),""))</f>
        <v>optional</v>
      </c>
      <c r="Q8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50" s="7" t="str">
        <f>IF(ISBLANK(Infra[[#This Row],[Attribute]]),"",
IF(Infra[[#This Row],[railml 2.4 existence]]=TRUE, INDEX(core[Excel type],MATCH(Infra[[#This Row],[Full path]],core[Full path],0)),
IF(Infra[[#This Row],[nor existence]]&lt;&gt;"", INDEX(nor[Excel type],MATCH(Infra[[#This Row],[nor existence]],nor[Full path],0)),"")))</f>
        <v>[enum]</v>
      </c>
      <c r="S850" s="9" t="str">
        <f>IF(AND(NOT(ISBLANK(Infra[[#This Row],[Attribute]])),LEFT(Infra[[#This Row],[Value]],1)="[",OR(Infra[[#This Row],[railml 2.4 existence]]=TRUE,Infra[[#This Row],[nor existence]]=TRUE)),IF(Infra[[#This Row],[Value]]=Infra[[#This Row],[type]],"OK","Wrong type"),"")</f>
        <v/>
      </c>
      <c r="T85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51" spans="1:21" ht="75" x14ac:dyDescent="0.25">
      <c r="A85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infrastructure/tracks/track/ocsElements/signals/signal/states/state/@status</v>
      </c>
      <c r="B8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1" s="23" t="s">
        <v>874</v>
      </c>
      <c r="E851" s="49" t="s">
        <v>123</v>
      </c>
      <c r="F851" s="7" t="s">
        <v>135</v>
      </c>
      <c r="G851" s="9" t="s">
        <v>124</v>
      </c>
      <c r="H851" s="9"/>
      <c r="I851" s="32"/>
      <c r="J851" s="1" t="s">
        <v>141</v>
      </c>
      <c r="K851" s="29"/>
      <c r="L851" s="29"/>
      <c r="M851" s="57"/>
      <c r="N85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1" s="7" t="str">
        <f>IF(Infra[[#This Row],[railml 2.4 existence]]=TRUE, INDEX(core[Constraints],MATCH(Infra[[#This Row],[Full path]],core[Full path],0)),
IF(Infra[[#This Row],[nor existence]]&lt;&gt;"",INDEX(nor[Constraints],MATCH(Infra[[#This Row],[nor existence]],nor[Full path],0)),""))</f>
        <v>optional</v>
      </c>
      <c r="Q8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51" s="7" t="str">
        <f>IF(ISBLANK(Infra[[#This Row],[Attribute]]),"",
IF(Infra[[#This Row],[railml 2.4 existence]]=TRUE, INDEX(core[Excel type],MATCH(Infra[[#This Row],[Full path]],core[Full path],0)),
IF(Infra[[#This Row],[nor existence]]&lt;&gt;"", INDEX(nor[Excel type],MATCH(Infra[[#This Row],[nor existence]],nor[Full path],0)),"")))</f>
        <v>[enum]</v>
      </c>
      <c r="S851" s="9" t="str">
        <f>IF(AND(NOT(ISBLANK(Infra[[#This Row],[Attribute]])),LEFT(Infra[[#This Row],[Value]],1)="[",OR(Infra[[#This Row],[railml 2.4 existence]]=TRUE,Infra[[#This Row],[nor existence]]=TRUE)),IF(Infra[[#This Row],[Value]]=Infra[[#This Row],[type]],"OK","Wrong type"),"")</f>
        <v/>
      </c>
      <c r="T85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52" spans="1:21" ht="60" x14ac:dyDescent="0.25">
      <c r="A85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infrastructure/tracks/track/ocsElements/signals/signal/states/state/@status</v>
      </c>
      <c r="B8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2" s="23" t="s">
        <v>874</v>
      </c>
      <c r="E852" s="49" t="s">
        <v>123</v>
      </c>
      <c r="F852" s="7" t="s">
        <v>135</v>
      </c>
      <c r="G852" s="9" t="s">
        <v>142</v>
      </c>
      <c r="H852" s="9"/>
      <c r="I852" s="32"/>
      <c r="J852" s="1" t="s">
        <v>143</v>
      </c>
      <c r="K852" s="29"/>
      <c r="L852" s="29"/>
      <c r="M852" s="57"/>
      <c r="N85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2" s="7" t="str">
        <f>IF(Infra[[#This Row],[railml 2.4 existence]]=TRUE, INDEX(core[Constraints],MATCH(Infra[[#This Row],[Full path]],core[Full path],0)),
IF(Infra[[#This Row],[nor existence]]&lt;&gt;"",INDEX(nor[Constraints],MATCH(Infra[[#This Row],[nor existence]],nor[Full path],0)),""))</f>
        <v>optional</v>
      </c>
      <c r="Q8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52" s="7" t="str">
        <f>IF(ISBLANK(Infra[[#This Row],[Attribute]]),"",
IF(Infra[[#This Row],[railml 2.4 existence]]=TRUE, INDEX(core[Excel type],MATCH(Infra[[#This Row],[Full path]],core[Full path],0)),
IF(Infra[[#This Row],[nor existence]]&lt;&gt;"", INDEX(nor[Excel type],MATCH(Infra[[#This Row],[nor existence]],nor[Full path],0)),"")))</f>
        <v>[enum]</v>
      </c>
      <c r="S852" s="9" t="str">
        <f>IF(AND(NOT(ISBLANK(Infra[[#This Row],[Attribute]])),LEFT(Infra[[#This Row],[Value]],1)="[",OR(Infra[[#This Row],[railml 2.4 existence]]=TRUE,Infra[[#This Row],[nor existence]]=TRUE)),IF(Infra[[#This Row],[Value]]=Infra[[#This Row],[type]],"OK","Wrong type"),"")</f>
        <v/>
      </c>
      <c r="T85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53" spans="1:21" x14ac:dyDescent="0.25">
      <c r="A85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infrastructure/tracks/track/ocsElements/signals/signal/states/state/@status</v>
      </c>
      <c r="B8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3" s="23" t="s">
        <v>874</v>
      </c>
      <c r="E853" s="49" t="s">
        <v>123</v>
      </c>
      <c r="F853" s="7" t="s">
        <v>135</v>
      </c>
      <c r="G853" s="9" t="s">
        <v>144</v>
      </c>
      <c r="H853" s="9"/>
      <c r="I853" s="32"/>
      <c r="K853" s="29"/>
      <c r="L853" s="29"/>
      <c r="M853" s="57"/>
      <c r="N85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3" s="7" t="str">
        <f>IF(Infra[[#This Row],[railml 2.4 existence]]=TRUE, INDEX(core[Constraints],MATCH(Infra[[#This Row],[Full path]],core[Full path],0)),
IF(Infra[[#This Row],[nor existence]]&lt;&gt;"",INDEX(nor[Constraints],MATCH(Infra[[#This Row],[nor existence]],nor[Full path],0)),""))</f>
        <v>optional</v>
      </c>
      <c r="Q8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53" s="7" t="str">
        <f>IF(ISBLANK(Infra[[#This Row],[Attribute]]),"",
IF(Infra[[#This Row],[railml 2.4 existence]]=TRUE, INDEX(core[Excel type],MATCH(Infra[[#This Row],[Full path]],core[Full path],0)),
IF(Infra[[#This Row],[nor existence]]&lt;&gt;"", INDEX(nor[Excel type],MATCH(Infra[[#This Row],[nor existence]],nor[Full path],0)),"")))</f>
        <v>[enum]</v>
      </c>
      <c r="S853" s="9" t="str">
        <f>IF(AND(NOT(ISBLANK(Infra[[#This Row],[Attribute]])),LEFT(Infra[[#This Row],[Value]],1)="[",OR(Infra[[#This Row],[railml 2.4 existence]]=TRUE,Infra[[#This Row],[nor existence]]=TRUE)),IF(Infra[[#This Row],[Value]]=Infra[[#This Row],[type]],"OK","Wrong type"),"")</f>
        <v/>
      </c>
      <c r="T85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54" spans="1:21" x14ac:dyDescent="0.25">
      <c r="A85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v>
      </c>
      <c r="B8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4" s="24" t="s">
        <v>875</v>
      </c>
      <c r="E854" s="17" t="s">
        <v>876</v>
      </c>
      <c r="F854" s="7"/>
      <c r="G854" s="9"/>
      <c r="H854" s="9" t="s">
        <v>29</v>
      </c>
      <c r="I854" s="32">
        <v>3</v>
      </c>
      <c r="J854" s="8" t="s">
        <v>877</v>
      </c>
      <c r="K854" s="7"/>
      <c r="L854" s="7"/>
      <c r="M854" s="7"/>
      <c r="N8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4" s="7" t="str">
        <f>IF(Infra[[#This Row],[railml 2.4 existence]]=TRUE, INDEX(core[Constraints],MATCH(Infra[[#This Row],[Full path]],core[Full path],0)),
IF(Infra[[#This Row],[nor existence]]&lt;&gt;"",INDEX(nor[Constraints],MATCH(Infra[[#This Row],[nor existence]],nor[Full path],0)),""))</f>
        <v>optional</v>
      </c>
      <c r="Q8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54" s="7" t="str">
        <f>IF(ISBLANK(Infra[[#This Row],[Attribute]]),"",
IF(Infra[[#This Row],[railml 2.4 existence]]=TRUE, INDEX(core[Excel type],MATCH(Infra[[#This Row],[Full path]],core[Full path],0)),
IF(Infra[[#This Row],[nor existence]]&lt;&gt;"", INDEX(nor[Excel type],MATCH(Infra[[#This Row],[nor existence]],nor[Full path],0)),"")))</f>
        <v/>
      </c>
      <c r="S854" s="7" t="str">
        <f>IF(AND(NOT(ISBLANK(Infra[[#This Row],[Attribute]])),LEFT(Infra[[#This Row],[Value]],1)="[",OR(Infra[[#This Row],[railml 2.4 existence]]=TRUE,Infra[[#This Row],[nor existence]]=TRUE)),IF(Infra[[#This Row],[Value]]=Infra[[#This Row],[type]],"OK","Wrong type"),"")</f>
        <v/>
      </c>
      <c r="T854" s="7" t="str">
        <f>IF(ISBLANK(Infra[[#This Row],[Attribute]]),"",
IF(Infra[[#This Row],[railml 2.4 existence]]=TRUE, INDEX(core[Restriction],MATCH(Infra[[#This Row],[Full path]],core[Full path],0)),
IF(Infra[[#This Row],[nor existence]]&lt;&gt;"", INDEX(nor[Restriction],MATCH(Infra[[#This Row],[nor existence]],nor[Full path],0)),"")))</f>
        <v/>
      </c>
      <c r="U8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55" spans="1:21" x14ac:dyDescent="0.25">
      <c r="A85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infrastructure/tracks/track/ocsElements/signals/signalGroups/signalGroup/@code</v>
      </c>
      <c r="B8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5" s="24" t="s">
        <v>875</v>
      </c>
      <c r="E855" s="17" t="s">
        <v>876</v>
      </c>
      <c r="F855" s="7" t="s">
        <v>24</v>
      </c>
      <c r="G855" s="9" t="s">
        <v>25</v>
      </c>
      <c r="H855" s="9" t="s">
        <v>29</v>
      </c>
      <c r="I855" s="32">
        <v>3</v>
      </c>
      <c r="J855" s="8"/>
      <c r="K855" s="7"/>
      <c r="L855" s="7"/>
      <c r="M855" s="7"/>
      <c r="N85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5" s="7" t="str">
        <f>IF(Infra[[#This Row],[railml 2.4 existence]]=TRUE, INDEX(core[Constraints],MATCH(Infra[[#This Row],[Full path]],core[Full path],0)),
IF(Infra[[#This Row],[nor existence]]&lt;&gt;"",INDEX(nor[Constraints],MATCH(Infra[[#This Row],[nor existence]],nor[Full path],0)),""))</f>
        <v>optional</v>
      </c>
      <c r="Q8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55" s="7" t="str">
        <f>IF(ISBLANK(Infra[[#This Row],[Attribute]]),"",
IF(Infra[[#This Row],[railml 2.4 existence]]=TRUE, INDEX(core[Excel type],MATCH(Infra[[#This Row],[Full path]],core[Full path],0)),
IF(Infra[[#This Row],[nor existence]]&lt;&gt;"", INDEX(nor[Excel type],MATCH(Infra[[#This Row],[nor existence]],nor[Full path],0)),"")))</f>
        <v>[string]</v>
      </c>
      <c r="S855" s="7" t="str">
        <f>IF(AND(NOT(ISBLANK(Infra[[#This Row],[Attribute]])),LEFT(Infra[[#This Row],[Value]],1)="[",OR(Infra[[#This Row],[railml 2.4 existence]]=TRUE,Infra[[#This Row],[nor existence]]=TRUE)),IF(Infra[[#This Row],[Value]]=Infra[[#This Row],[type]],"OK","Wrong type"),"")</f>
        <v>OK</v>
      </c>
      <c r="T855" s="7" t="str">
        <f>IF(ISBLANK(Infra[[#This Row],[Attribute]]),"",
IF(Infra[[#This Row],[railml 2.4 existence]]=TRUE, INDEX(core[Restriction],MATCH(Infra[[#This Row],[Full path]],core[Full path],0)),
IF(Infra[[#This Row],[nor existence]]&lt;&gt;"", INDEX(nor[Restriction],MATCH(Infra[[#This Row],[nor existence]],nor[Full path],0)),"")))</f>
        <v/>
      </c>
      <c r="U8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56" spans="1:21" x14ac:dyDescent="0.25">
      <c r="A85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infrastructure/tracks/track/ocsElements/signals/signalGroups/signalGroup/@id</v>
      </c>
      <c r="B8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6" s="24" t="s">
        <v>875</v>
      </c>
      <c r="E856" s="17" t="s">
        <v>876</v>
      </c>
      <c r="F856" s="7" t="s">
        <v>32</v>
      </c>
      <c r="G856" s="9" t="s">
        <v>25</v>
      </c>
      <c r="H856" s="9" t="s">
        <v>23</v>
      </c>
      <c r="I856" s="32">
        <v>3</v>
      </c>
      <c r="J856" s="8"/>
      <c r="K856" s="7"/>
      <c r="L856" s="7"/>
      <c r="M856" s="7"/>
      <c r="N85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6" s="7" t="str">
        <f>IF(Infra[[#This Row],[railml 2.4 existence]]=TRUE, INDEX(core[Constraints],MATCH(Infra[[#This Row],[Full path]],core[Full path],0)),
IF(Infra[[#This Row],[nor existence]]&lt;&gt;"",INDEX(nor[Constraints],MATCH(Infra[[#This Row],[nor existence]],nor[Full path],0)),""))</f>
        <v>mandatory</v>
      </c>
      <c r="Q8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56" s="7" t="str">
        <f>IF(ISBLANK(Infra[[#This Row],[Attribute]]),"",
IF(Infra[[#This Row],[railml 2.4 existence]]=TRUE, INDEX(core[Excel type],MATCH(Infra[[#This Row],[Full path]],core[Full path],0)),
IF(Infra[[#This Row],[nor existence]]&lt;&gt;"", INDEX(nor[Excel type],MATCH(Infra[[#This Row],[nor existence]],nor[Full path],0)),"")))</f>
        <v>[string]</v>
      </c>
      <c r="S856" s="7" t="str">
        <f>IF(AND(NOT(ISBLANK(Infra[[#This Row],[Attribute]])),LEFT(Infra[[#This Row],[Value]],1)="[",OR(Infra[[#This Row],[railml 2.4 existence]]=TRUE,Infra[[#This Row],[nor existence]]=TRUE)),IF(Infra[[#This Row],[Value]]=Infra[[#This Row],[type]],"OK","Wrong type"),"")</f>
        <v>OK</v>
      </c>
      <c r="T856" s="7" t="str">
        <f>IF(ISBLANK(Infra[[#This Row],[Attribute]]),"",
IF(Infra[[#This Row],[railml 2.4 existence]]=TRUE, INDEX(core[Restriction],MATCH(Infra[[#This Row],[Full path]],core[Full path],0)),
IF(Infra[[#This Row],[nor existence]]&lt;&gt;"", INDEX(nor[Restriction],MATCH(Infra[[#This Row],[nor existence]],nor[Full path],0)),"")))</f>
        <v/>
      </c>
      <c r="U8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57" spans="1:21" x14ac:dyDescent="0.25">
      <c r="A85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infrastructure/tracks/track/ocsElements/signals/signalGroups/signalGroup/@name</v>
      </c>
      <c r="B8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7" s="24" t="s">
        <v>875</v>
      </c>
      <c r="E857" s="17" t="s">
        <v>876</v>
      </c>
      <c r="F857" s="7" t="s">
        <v>34</v>
      </c>
      <c r="G857" s="9" t="s">
        <v>25</v>
      </c>
      <c r="H857" s="9" t="s">
        <v>29</v>
      </c>
      <c r="I857" s="32">
        <v>3</v>
      </c>
      <c r="J857" s="8"/>
      <c r="K857" s="7"/>
      <c r="L857" s="7"/>
      <c r="M857" s="7"/>
      <c r="N8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7" s="7" t="str">
        <f>IF(Infra[[#This Row],[railml 2.4 existence]]=TRUE, INDEX(core[Constraints],MATCH(Infra[[#This Row],[Full path]],core[Full path],0)),
IF(Infra[[#This Row],[nor existence]]&lt;&gt;"",INDEX(nor[Constraints],MATCH(Infra[[#This Row],[nor existence]],nor[Full path],0)),""))</f>
        <v>optional</v>
      </c>
      <c r="Q8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57" s="7" t="str">
        <f>IF(ISBLANK(Infra[[#This Row],[Attribute]]),"",
IF(Infra[[#This Row],[railml 2.4 existence]]=TRUE, INDEX(core[Excel type],MATCH(Infra[[#This Row],[Full path]],core[Full path],0)),
IF(Infra[[#This Row],[nor existence]]&lt;&gt;"", INDEX(nor[Excel type],MATCH(Infra[[#This Row],[nor existence]],nor[Full path],0)),"")))</f>
        <v>[string]</v>
      </c>
      <c r="S857" s="7" t="str">
        <f>IF(AND(NOT(ISBLANK(Infra[[#This Row],[Attribute]])),LEFT(Infra[[#This Row],[Value]],1)="[",OR(Infra[[#This Row],[railml 2.4 existence]]=TRUE,Infra[[#This Row],[nor existence]]=TRUE)),IF(Infra[[#This Row],[Value]]=Infra[[#This Row],[type]],"OK","Wrong type"),"")</f>
        <v>OK</v>
      </c>
      <c r="T857" s="7" t="str">
        <f>IF(ISBLANK(Infra[[#This Row],[Attribute]]),"",
IF(Infra[[#This Row],[railml 2.4 existence]]=TRUE, INDEX(core[Restriction],MATCH(Infra[[#This Row],[Full path]],core[Full path],0)),
IF(Infra[[#This Row],[nor existence]]&lt;&gt;"", INDEX(nor[Restriction],MATCH(Infra[[#This Row],[nor existence]],nor[Full path],0)),"")))</f>
        <v/>
      </c>
      <c r="U8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58" spans="1:21" x14ac:dyDescent="0.25">
      <c r="A85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infrastructure/tracks/track/ocsElements/signals/signalGroups/signalGroup/@type</v>
      </c>
      <c r="B8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8" s="24" t="s">
        <v>875</v>
      </c>
      <c r="E858" s="17" t="s">
        <v>876</v>
      </c>
      <c r="F858" s="7" t="s">
        <v>17</v>
      </c>
      <c r="G858" s="9" t="s">
        <v>37</v>
      </c>
      <c r="H858" s="9" t="s">
        <v>23</v>
      </c>
      <c r="I858" s="32">
        <v>3</v>
      </c>
      <c r="J858" s="8"/>
      <c r="K858" s="7"/>
      <c r="L858" s="7"/>
      <c r="M858" s="7"/>
      <c r="N85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8" s="7" t="str">
        <f>IF(Infra[[#This Row],[railml 2.4 existence]]=TRUE, INDEX(core[Constraints],MATCH(Infra[[#This Row],[Full path]],core[Full path],0)),
IF(Infra[[#This Row],[nor existence]]&lt;&gt;"",INDEX(nor[Constraints],MATCH(Infra[[#This Row],[nor existence]],nor[Full path],0)),""))</f>
        <v>optional</v>
      </c>
      <c r="Q8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58" s="7" t="str">
        <f>IF(ISBLANK(Infra[[#This Row],[Attribute]]),"",
IF(Infra[[#This Row],[railml 2.4 existence]]=TRUE, INDEX(core[Excel type],MATCH(Infra[[#This Row],[Full path]],core[Full path],0)),
IF(Infra[[#This Row],[nor existence]]&lt;&gt;"", INDEX(nor[Excel type],MATCH(Infra[[#This Row],[nor existence]],nor[Full path],0)),"")))</f>
        <v>[enum]</v>
      </c>
      <c r="S858" s="7" t="str">
        <f>IF(AND(NOT(ISBLANK(Infra[[#This Row],[Attribute]])),LEFT(Infra[[#This Row],[Value]],1)="[",OR(Infra[[#This Row],[railml 2.4 existence]]=TRUE,Infra[[#This Row],[nor existence]]=TRUE)),IF(Infra[[#This Row],[Value]]=Infra[[#This Row],[type]],"OK","Wrong type"),"")</f>
        <v>OK</v>
      </c>
      <c r="T858" s="7" t="str">
        <f>IF(ISBLANK(Infra[[#This Row],[Attribute]]),"",
IF(Infra[[#This Row],[railml 2.4 existence]]=TRUE, INDEX(core[Restriction],MATCH(Infra[[#This Row],[Full path]],core[Full path],0)),
IF(Infra[[#This Row],[nor existence]]&lt;&gt;"", INDEX(nor[Restriction],MATCH(Infra[[#This Row],[nor existence]],nor[Full path],0)),"")))</f>
        <v>"distant-main", "station", "other:*"</v>
      </c>
      <c r="U8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59" spans="1:21" x14ac:dyDescent="0.25">
      <c r="A85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infrastructure/tracks/track/ocsElements/signals/signalGroups/signalGroup/@type</v>
      </c>
      <c r="B8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59" s="24" t="s">
        <v>875</v>
      </c>
      <c r="E859" s="17" t="s">
        <v>876</v>
      </c>
      <c r="F859" s="7" t="s">
        <v>17</v>
      </c>
      <c r="G859" s="9" t="s">
        <v>878</v>
      </c>
      <c r="H859" s="9"/>
      <c r="I859" s="32">
        <v>3</v>
      </c>
      <c r="J859" s="8"/>
      <c r="K859" s="7"/>
      <c r="L859" s="7"/>
      <c r="M859" s="7"/>
      <c r="N8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59" s="7" t="str">
        <f>IF(Infra[[#This Row],[railml 2.4 existence]]=TRUE, INDEX(core[Constraints],MATCH(Infra[[#This Row],[Full path]],core[Full path],0)),
IF(Infra[[#This Row],[nor existence]]&lt;&gt;"",INDEX(nor[Constraints],MATCH(Infra[[#This Row],[nor existence]],nor[Full path],0)),""))</f>
        <v>optional</v>
      </c>
      <c r="Q8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59" s="7" t="str">
        <f>IF(ISBLANK(Infra[[#This Row],[Attribute]]),"",
IF(Infra[[#This Row],[railml 2.4 existence]]=TRUE, INDEX(core[Excel type],MATCH(Infra[[#This Row],[Full path]],core[Full path],0)),
IF(Infra[[#This Row],[nor existence]]&lt;&gt;"", INDEX(nor[Excel type],MATCH(Infra[[#This Row],[nor existence]],nor[Full path],0)),"")))</f>
        <v>[enum]</v>
      </c>
      <c r="S859" s="7" t="str">
        <f>IF(AND(NOT(ISBLANK(Infra[[#This Row],[Attribute]])),LEFT(Infra[[#This Row],[Value]],1)="[",OR(Infra[[#This Row],[railml 2.4 existence]]=TRUE,Infra[[#This Row],[nor existence]]=TRUE)),IF(Infra[[#This Row],[Value]]=Infra[[#This Row],[type]],"OK","Wrong type"),"")</f>
        <v/>
      </c>
      <c r="T859" s="7" t="str">
        <f>IF(ISBLANK(Infra[[#This Row],[Attribute]]),"",
IF(Infra[[#This Row],[railml 2.4 existence]]=TRUE, INDEX(core[Restriction],MATCH(Infra[[#This Row],[Full path]],core[Full path],0)),
IF(Infra[[#This Row],[nor existence]]&lt;&gt;"", INDEX(nor[Restriction],MATCH(Infra[[#This Row],[nor existence]],nor[Full path],0)),"")))</f>
        <v>"distant-main", "station", "other:*"</v>
      </c>
      <c r="U8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60" spans="1:21" ht="30" x14ac:dyDescent="0.25">
      <c r="A86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infrastructure/tracks/track/ocsElements/signals/signalGroups/signalGroup/signalRef</v>
      </c>
      <c r="B8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0" s="24" t="s">
        <v>879</v>
      </c>
      <c r="E860" s="17" t="s">
        <v>880</v>
      </c>
      <c r="F860" s="7"/>
      <c r="G860" s="9"/>
      <c r="H860" s="9" t="s">
        <v>23</v>
      </c>
      <c r="I860" s="32">
        <v>3</v>
      </c>
      <c r="J860" s="8" t="s">
        <v>881</v>
      </c>
      <c r="K860" s="7"/>
      <c r="L860" s="7"/>
      <c r="M860" s="7"/>
      <c r="N8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0" s="7" t="str">
        <f>IF(Infra[[#This Row],[railml 2.4 existence]]=TRUE, INDEX(core[Constraints],MATCH(Infra[[#This Row],[Full path]],core[Full path],0)),
IF(Infra[[#This Row],[nor existence]]&lt;&gt;"",INDEX(nor[Constraints],MATCH(Infra[[#This Row],[nor existence]],nor[Full path],0)),""))</f>
        <v>optional</v>
      </c>
      <c r="Q8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0" s="7" t="str">
        <f>IF(ISBLANK(Infra[[#This Row],[Attribute]]),"",
IF(Infra[[#This Row],[railml 2.4 existence]]=TRUE, INDEX(core[Excel type],MATCH(Infra[[#This Row],[Full path]],core[Full path],0)),
IF(Infra[[#This Row],[nor existence]]&lt;&gt;"", INDEX(nor[Excel type],MATCH(Infra[[#This Row],[nor existence]],nor[Full path],0)),"")))</f>
        <v/>
      </c>
      <c r="S860" s="7" t="str">
        <f>IF(AND(NOT(ISBLANK(Infra[[#This Row],[Attribute]])),LEFT(Infra[[#This Row],[Value]],1)="[",OR(Infra[[#This Row],[railml 2.4 existence]]=TRUE,Infra[[#This Row],[nor existence]]=TRUE)),IF(Infra[[#This Row],[Value]]=Infra[[#This Row],[type]],"OK","Wrong type"),"")</f>
        <v/>
      </c>
      <c r="T860" s="7" t="str">
        <f>IF(ISBLANK(Infra[[#This Row],[Attribute]]),"",
IF(Infra[[#This Row],[railml 2.4 existence]]=TRUE, INDEX(core[Restriction],MATCH(Infra[[#This Row],[Full path]],core[Full path],0)),
IF(Infra[[#This Row],[nor existence]]&lt;&gt;"", INDEX(nor[Restriction],MATCH(Infra[[#This Row],[nor existence]],nor[Full path],0)),"")))</f>
        <v/>
      </c>
      <c r="U8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1" spans="1:21" x14ac:dyDescent="0.25">
      <c r="A86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infrastructure/tracks/track/ocsElements/signals/signalGroups/signalGroup/signalRef/@ref</v>
      </c>
      <c r="B8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1" s="24" t="s">
        <v>879</v>
      </c>
      <c r="E861" s="17" t="s">
        <v>880</v>
      </c>
      <c r="F861" s="7" t="s">
        <v>120</v>
      </c>
      <c r="G861" s="9" t="s">
        <v>46</v>
      </c>
      <c r="H861" s="9" t="s">
        <v>23</v>
      </c>
      <c r="I861" s="32">
        <v>3</v>
      </c>
      <c r="J861" s="8"/>
      <c r="K861" s="7"/>
      <c r="L861" s="7"/>
      <c r="M861" s="7"/>
      <c r="N8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1" s="7" t="str">
        <f>IF(Infra[[#This Row],[railml 2.4 existence]]=TRUE, INDEX(core[Constraints],MATCH(Infra[[#This Row],[Full path]],core[Full path],0)),
IF(Infra[[#This Row],[nor existence]]&lt;&gt;"",INDEX(nor[Constraints],MATCH(Infra[[#This Row],[nor existence]],nor[Full path],0)),""))</f>
        <v>mandatory</v>
      </c>
      <c r="Q8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1" s="7" t="str">
        <f>IF(ISBLANK(Infra[[#This Row],[Attribute]]),"",
IF(Infra[[#This Row],[railml 2.4 existence]]=TRUE, INDEX(core[Excel type],MATCH(Infra[[#This Row],[Full path]],core[Full path],0)),
IF(Infra[[#This Row],[nor existence]]&lt;&gt;"", INDEX(nor[Excel type],MATCH(Infra[[#This Row],[nor existence]],nor[Full path],0)),"")))</f>
        <v>[reference]</v>
      </c>
      <c r="S861" s="7" t="str">
        <f>IF(AND(NOT(ISBLANK(Infra[[#This Row],[Attribute]])),LEFT(Infra[[#This Row],[Value]],1)="[",OR(Infra[[#This Row],[railml 2.4 existence]]=TRUE,Infra[[#This Row],[nor existence]]=TRUE)),IF(Infra[[#This Row],[Value]]=Infra[[#This Row],[type]],"OK","Wrong type"),"")</f>
        <v>OK</v>
      </c>
      <c r="T861" s="7" t="str">
        <f>IF(ISBLANK(Infra[[#This Row],[Attribute]]),"",
IF(Infra[[#This Row],[railml 2.4 existence]]=TRUE, INDEX(core[Restriction],MATCH(Infra[[#This Row],[Full path]],core[Full path],0)),
IF(Infra[[#This Row],[nor existence]]&lt;&gt;"", INDEX(nor[Restriction],MATCH(Infra[[#This Row],[nor existence]],nor[Full path],0)),"")))</f>
        <v/>
      </c>
      <c r="U8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2" spans="1:21" ht="45" x14ac:dyDescent="0.25">
      <c r="A86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v>
      </c>
      <c r="B8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2" s="24" t="s">
        <v>882</v>
      </c>
      <c r="E862" s="17" t="s">
        <v>883</v>
      </c>
      <c r="F862" s="7"/>
      <c r="G862" s="9"/>
      <c r="H862" s="9" t="s">
        <v>23</v>
      </c>
      <c r="I862" s="35"/>
      <c r="J862" s="8" t="s">
        <v>884</v>
      </c>
      <c r="K862" s="7"/>
      <c r="L862" s="7"/>
      <c r="M862" s="7"/>
      <c r="N8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2" s="7" t="str">
        <f>IF(Infra[[#This Row],[railml 2.4 existence]]=TRUE, INDEX(core[Constraints],MATCH(Infra[[#This Row],[Full path]],core[Full path],0)),
IF(Infra[[#This Row],[nor existence]]&lt;&gt;"",INDEX(nor[Constraints],MATCH(Infra[[#This Row],[nor existence]],nor[Full path],0)),""))</f>
        <v>optional</v>
      </c>
      <c r="Q8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2" s="7" t="str">
        <f>IF(ISBLANK(Infra[[#This Row],[Attribute]]),"",
IF(Infra[[#This Row],[railml 2.4 existence]]=TRUE, INDEX(core[Excel type],MATCH(Infra[[#This Row],[Full path]],core[Full path],0)),
IF(Infra[[#This Row],[nor existence]]&lt;&gt;"", INDEX(nor[Excel type],MATCH(Infra[[#This Row],[nor existence]],nor[Full path],0)),"")))</f>
        <v/>
      </c>
      <c r="S862" s="7" t="str">
        <f>IF(AND(NOT(ISBLANK(Infra[[#This Row],[Attribute]])),LEFT(Infra[[#This Row],[Value]],1)="[",OR(Infra[[#This Row],[railml 2.4 existence]]=TRUE,Infra[[#This Row],[nor existence]]=TRUE)),IF(Infra[[#This Row],[Value]]=Infra[[#This Row],[type]],"OK","Wrong type"),"")</f>
        <v/>
      </c>
      <c r="T862" s="7" t="str">
        <f>IF(ISBLANK(Infra[[#This Row],[Attribute]]),"",
IF(Infra[[#This Row],[railml 2.4 existence]]=TRUE, INDEX(core[Restriction],MATCH(Infra[[#This Row],[Full path]],core[Full path],0)),
IF(Infra[[#This Row],[nor existence]]&lt;&gt;"", INDEX(nor[Restriction],MATCH(Infra[[#This Row],[nor existence]],nor[Full path],0)),"")))</f>
        <v/>
      </c>
      <c r="U8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3" spans="1:21" ht="45" x14ac:dyDescent="0.25">
      <c r="A86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infrastructure/tracks/track/ocsElements/stopPosts/stopPost/@absPos</v>
      </c>
      <c r="B8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3" s="23" t="s">
        <v>882</v>
      </c>
      <c r="E863" s="49" t="s">
        <v>883</v>
      </c>
      <c r="F863" s="7" t="s">
        <v>478</v>
      </c>
      <c r="G863" s="9" t="s">
        <v>233</v>
      </c>
      <c r="H863" s="9" t="s">
        <v>479</v>
      </c>
      <c r="I863" s="32"/>
      <c r="J863" s="8" t="s">
        <v>480</v>
      </c>
      <c r="K863" s="29" t="s">
        <v>481</v>
      </c>
      <c r="L863" s="29"/>
      <c r="M863" s="57"/>
      <c r="N8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3" s="7" t="str">
        <f>IF(Infra[[#This Row],[railml 2.4 existence]]=TRUE, INDEX(core[Constraints],MATCH(Infra[[#This Row],[Full path]],core[Full path],0)),
IF(Infra[[#This Row],[nor existence]]&lt;&gt;"",INDEX(nor[Constraints],MATCH(Infra[[#This Row],[nor existence]],nor[Full path],0)),""))</f>
        <v>optional</v>
      </c>
      <c r="Q8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3" s="9" t="str">
        <f>IF(ISBLANK(Infra[[#This Row],[Attribute]]),"",
IF(Infra[[#This Row],[railml 2.4 existence]]=TRUE, INDEX(core[Excel type],MATCH(Infra[[#This Row],[Full path]],core[Full path],0)),
IF(Infra[[#This Row],[nor existence]]&lt;&gt;"", INDEX(nor[Excel type],MATCH(Infra[[#This Row],[nor existence]],nor[Full path],0)),"")))</f>
        <v>[decimal]</v>
      </c>
      <c r="S863" s="7" t="str">
        <f>IF(AND(NOT(ISBLANK(Infra[[#This Row],[Attribute]])),LEFT(Infra[[#This Row],[Value]],1)="[",OR(Infra[[#This Row],[railml 2.4 existence]]=TRUE,Infra[[#This Row],[nor existence]]=TRUE)),IF(Infra[[#This Row],[Value]]=Infra[[#This Row],[type]],"OK","Wrong type"),"")</f>
        <v>OK</v>
      </c>
      <c r="T863" s="7" t="str">
        <f>IF(ISBLANK(Infra[[#This Row],[Attribute]]),"",
IF(Infra[[#This Row],[railml 2.4 existence]]=TRUE, INDEX(core[Restriction],MATCH(Infra[[#This Row],[Full path]],core[Full path],0)),
IF(Infra[[#This Row],[nor existence]]&lt;&gt;"", INDEX(nor[Restriction],MATCH(Infra[[#This Row],[nor existence]],nor[Full path],0)),"")))</f>
        <v>xs:fractionDigits=6</v>
      </c>
      <c r="U8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4" spans="1:21" ht="135" x14ac:dyDescent="0.25">
      <c r="A86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infrastructure/tracks/track/ocsElements/stopPosts/stopPost/@code</v>
      </c>
      <c r="B8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4" s="23" t="s">
        <v>882</v>
      </c>
      <c r="E864" s="49" t="s">
        <v>883</v>
      </c>
      <c r="F864" s="7" t="s">
        <v>24</v>
      </c>
      <c r="G864" s="9" t="s">
        <v>25</v>
      </c>
      <c r="H864" s="9" t="s">
        <v>26</v>
      </c>
      <c r="I864" s="32"/>
      <c r="J864" s="8" t="s">
        <v>27</v>
      </c>
      <c r="K864" s="29"/>
      <c r="L864" s="29"/>
      <c r="M864" s="57"/>
      <c r="N8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4" s="7" t="str">
        <f>IF(Infra[[#This Row],[railml 2.4 existence]]=TRUE, INDEX(core[Constraints],MATCH(Infra[[#This Row],[Full path]],core[Full path],0)),
IF(Infra[[#This Row],[nor existence]]&lt;&gt;"",INDEX(nor[Constraints],MATCH(Infra[[#This Row],[nor existence]],nor[Full path],0)),""))</f>
        <v>optional</v>
      </c>
      <c r="Q8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4" s="9" t="str">
        <f>IF(ISBLANK(Infra[[#This Row],[Attribute]]),"",
IF(Infra[[#This Row],[railml 2.4 existence]]=TRUE, INDEX(core[Excel type],MATCH(Infra[[#This Row],[Full path]],core[Full path],0)),
IF(Infra[[#This Row],[nor existence]]&lt;&gt;"", INDEX(nor[Excel type],MATCH(Infra[[#This Row],[nor existence]],nor[Full path],0)),"")))</f>
        <v>[string]</v>
      </c>
      <c r="S864" s="7" t="str">
        <f>IF(AND(NOT(ISBLANK(Infra[[#This Row],[Attribute]])),LEFT(Infra[[#This Row],[Value]],1)="[",OR(Infra[[#This Row],[railml 2.4 existence]]=TRUE,Infra[[#This Row],[nor existence]]=TRUE)),IF(Infra[[#This Row],[Value]]=Infra[[#This Row],[type]],"OK","Wrong type"),"")</f>
        <v>OK</v>
      </c>
      <c r="T864" s="7" t="str">
        <f>IF(ISBLANK(Infra[[#This Row],[Attribute]]),"",
IF(Infra[[#This Row],[railml 2.4 existence]]=TRUE, INDEX(core[Restriction],MATCH(Infra[[#This Row],[Full path]],core[Full path],0)),
IF(Infra[[#This Row],[nor existence]]&lt;&gt;"", INDEX(nor[Restriction],MATCH(Infra[[#This Row],[nor existence]],nor[Full path],0)),"")))</f>
        <v/>
      </c>
      <c r="U8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5" spans="1:21" ht="45" x14ac:dyDescent="0.25">
      <c r="A86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infrastructure/tracks/track/ocsElements/stopPosts/stopPost/@description</v>
      </c>
      <c r="B8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5" s="23" t="s">
        <v>882</v>
      </c>
      <c r="E865" s="49" t="s">
        <v>883</v>
      </c>
      <c r="F865" s="7" t="s">
        <v>28</v>
      </c>
      <c r="G865" s="9" t="s">
        <v>25</v>
      </c>
      <c r="H865" s="9" t="s">
        <v>29</v>
      </c>
      <c r="I865" s="32"/>
      <c r="J865" s="8" t="s">
        <v>30</v>
      </c>
      <c r="K865" s="29" t="s">
        <v>31</v>
      </c>
      <c r="L865" s="29"/>
      <c r="M865" s="57"/>
      <c r="N8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5" s="7" t="str">
        <f>IF(Infra[[#This Row],[railml 2.4 existence]]=TRUE, INDEX(core[Constraints],MATCH(Infra[[#This Row],[Full path]],core[Full path],0)),
IF(Infra[[#This Row],[nor existence]]&lt;&gt;"",INDEX(nor[Constraints],MATCH(Infra[[#This Row],[nor existence]],nor[Full path],0)),""))</f>
        <v>optional</v>
      </c>
      <c r="Q8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5" s="9" t="str">
        <f>IF(ISBLANK(Infra[[#This Row],[Attribute]]),"",
IF(Infra[[#This Row],[railml 2.4 existence]]=TRUE, INDEX(core[Excel type],MATCH(Infra[[#This Row],[Full path]],core[Full path],0)),
IF(Infra[[#This Row],[nor existence]]&lt;&gt;"", INDEX(nor[Excel type],MATCH(Infra[[#This Row],[nor existence]],nor[Full path],0)),"")))</f>
        <v>[string]</v>
      </c>
      <c r="S865" s="7" t="str">
        <f>IF(AND(NOT(ISBLANK(Infra[[#This Row],[Attribute]])),LEFT(Infra[[#This Row],[Value]],1)="[",OR(Infra[[#This Row],[railml 2.4 existence]]=TRUE,Infra[[#This Row],[nor existence]]=TRUE)),IF(Infra[[#This Row],[Value]]=Infra[[#This Row],[type]],"OK","Wrong type"),"")</f>
        <v>OK</v>
      </c>
      <c r="T865" s="7" t="str">
        <f>IF(ISBLANK(Infra[[#This Row],[Attribute]]),"",
IF(Infra[[#This Row],[railml 2.4 existence]]=TRUE, INDEX(core[Restriction],MATCH(Infra[[#This Row],[Full path]],core[Full path],0)),
IF(Infra[[#This Row],[nor existence]]&lt;&gt;"", INDEX(nor[Restriction],MATCH(Infra[[#This Row],[nor existence]],nor[Full path],0)),"")))</f>
        <v/>
      </c>
      <c r="U8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6" spans="1:21" ht="45" x14ac:dyDescent="0.25">
      <c r="A86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infrastructure/tracks/track/ocsElements/stopPosts/stopPost/@dir</v>
      </c>
      <c r="B8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6" s="24" t="s">
        <v>882</v>
      </c>
      <c r="E866" s="17" t="s">
        <v>883</v>
      </c>
      <c r="F866" s="7" t="s">
        <v>482</v>
      </c>
      <c r="G866" s="9" t="s">
        <v>37</v>
      </c>
      <c r="H866" s="9" t="s">
        <v>23</v>
      </c>
      <c r="I866" s="35"/>
      <c r="J866" s="8" t="s">
        <v>885</v>
      </c>
      <c r="K866" s="7" t="s">
        <v>886</v>
      </c>
      <c r="L866" s="7"/>
      <c r="M866" s="7"/>
      <c r="N86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6" s="7" t="str">
        <f>IF(Infra[[#This Row],[railml 2.4 existence]]=TRUE, INDEX(core[Constraints],MATCH(Infra[[#This Row],[Full path]],core[Full path],0)),
IF(Infra[[#This Row],[nor existence]]&lt;&gt;"",INDEX(nor[Constraints],MATCH(Infra[[#This Row],[nor existence]],nor[Full path],0)),""))</f>
        <v>optional</v>
      </c>
      <c r="Q8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6" s="7" t="str">
        <f>IF(ISBLANK(Infra[[#This Row],[Attribute]]),"",
IF(Infra[[#This Row],[railml 2.4 existence]]=TRUE, INDEX(core[Excel type],MATCH(Infra[[#This Row],[Full path]],core[Full path],0)),
IF(Infra[[#This Row],[nor existence]]&lt;&gt;"", INDEX(nor[Excel type],MATCH(Infra[[#This Row],[nor existence]],nor[Full path],0)),"")))</f>
        <v>[enum]</v>
      </c>
      <c r="S866" s="7" t="str">
        <f>IF(AND(NOT(ISBLANK(Infra[[#This Row],[Attribute]])),LEFT(Infra[[#This Row],[Value]],1)="[",OR(Infra[[#This Row],[railml 2.4 existence]]=TRUE,Infra[[#This Row],[nor existence]]=TRUE)),IF(Infra[[#This Row],[Value]]=Infra[[#This Row],[type]],"OK","Wrong type"),"")</f>
        <v>OK</v>
      </c>
      <c r="T866" s="7" t="str">
        <f>IF(ISBLANK(Infra[[#This Row],[Attribute]]),"",
IF(Infra[[#This Row],[railml 2.4 existence]]=TRUE, INDEX(core[Restriction],MATCH(Infra[[#This Row],[Full path]],core[Full path],0)),
IF(Infra[[#This Row],[nor existence]]&lt;&gt;"", INDEX(nor[Restriction],MATCH(Infra[[#This Row],[nor existence]],nor[Full path],0)),"")))</f>
        <v>"up", "down", "unknown", "none", "both"</v>
      </c>
      <c r="U8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67" spans="1:21" x14ac:dyDescent="0.25">
      <c r="A86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infrastructure/tracks/track/ocsElements/stopPosts/stopPost/@dir</v>
      </c>
      <c r="B8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7" s="24" t="s">
        <v>882</v>
      </c>
      <c r="E867" s="17" t="s">
        <v>883</v>
      </c>
      <c r="F867" s="7" t="s">
        <v>482</v>
      </c>
      <c r="G867" s="9" t="s">
        <v>160</v>
      </c>
      <c r="H867" s="9"/>
      <c r="I867" s="35"/>
      <c r="J867" s="8"/>
      <c r="K867" s="7"/>
      <c r="L867" s="7"/>
      <c r="M867" s="7"/>
      <c r="N86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7" s="7" t="str">
        <f>IF(Infra[[#This Row],[railml 2.4 existence]]=TRUE, INDEX(core[Constraints],MATCH(Infra[[#This Row],[Full path]],core[Full path],0)),
IF(Infra[[#This Row],[nor existence]]&lt;&gt;"",INDEX(nor[Constraints],MATCH(Infra[[#This Row],[nor existence]],nor[Full path],0)),""))</f>
        <v>optional</v>
      </c>
      <c r="Q8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67" s="7" t="str">
        <f>IF(ISBLANK(Infra[[#This Row],[Attribute]]),"",
IF(Infra[[#This Row],[railml 2.4 existence]]=TRUE, INDEX(core[Excel type],MATCH(Infra[[#This Row],[Full path]],core[Full path],0)),
IF(Infra[[#This Row],[nor existence]]&lt;&gt;"", INDEX(nor[Excel type],MATCH(Infra[[#This Row],[nor existence]],nor[Full path],0)),"")))</f>
        <v>[enum]</v>
      </c>
      <c r="S867" s="7" t="str">
        <f>IF(AND(NOT(ISBLANK(Infra[[#This Row],[Attribute]])),LEFT(Infra[[#This Row],[Value]],1)="[",OR(Infra[[#This Row],[railml 2.4 existence]]=TRUE,Infra[[#This Row],[nor existence]]=TRUE)),IF(Infra[[#This Row],[Value]]=Infra[[#This Row],[type]],"OK","Wrong type"),"")</f>
        <v/>
      </c>
      <c r="T867" s="7" t="str">
        <f>IF(ISBLANK(Infra[[#This Row],[Attribute]]),"",
IF(Infra[[#This Row],[railml 2.4 existence]]=TRUE, INDEX(core[Restriction],MATCH(Infra[[#This Row],[Full path]],core[Full path],0)),
IF(Infra[[#This Row],[nor existence]]&lt;&gt;"", INDEX(nor[Restriction],MATCH(Infra[[#This Row],[nor existence]],nor[Full path],0)),"")))</f>
        <v>"up", "down", "unknown", "none", "both"</v>
      </c>
      <c r="U8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68" spans="1:21" x14ac:dyDescent="0.25">
      <c r="A86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infrastructure/tracks/track/ocsElements/stopPosts/stopPost/@dir</v>
      </c>
      <c r="B8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8" s="24" t="s">
        <v>882</v>
      </c>
      <c r="E868" s="17" t="s">
        <v>883</v>
      </c>
      <c r="F868" s="7" t="s">
        <v>482</v>
      </c>
      <c r="G868" s="9" t="s">
        <v>161</v>
      </c>
      <c r="H868" s="9"/>
      <c r="I868" s="35"/>
      <c r="J868" s="8"/>
      <c r="K868" s="7"/>
      <c r="L868" s="7"/>
      <c r="M868" s="7"/>
      <c r="N86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8" s="7" t="str">
        <f>IF(Infra[[#This Row],[railml 2.4 existence]]=TRUE, INDEX(core[Constraints],MATCH(Infra[[#This Row],[Full path]],core[Full path],0)),
IF(Infra[[#This Row],[nor existence]]&lt;&gt;"",INDEX(nor[Constraints],MATCH(Infra[[#This Row],[nor existence]],nor[Full path],0)),""))</f>
        <v>optional</v>
      </c>
      <c r="Q8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68" s="7" t="str">
        <f>IF(ISBLANK(Infra[[#This Row],[Attribute]]),"",
IF(Infra[[#This Row],[railml 2.4 existence]]=TRUE, INDEX(core[Excel type],MATCH(Infra[[#This Row],[Full path]],core[Full path],0)),
IF(Infra[[#This Row],[nor existence]]&lt;&gt;"", INDEX(nor[Excel type],MATCH(Infra[[#This Row],[nor existence]],nor[Full path],0)),"")))</f>
        <v>[enum]</v>
      </c>
      <c r="S868" s="7" t="str">
        <f>IF(AND(NOT(ISBLANK(Infra[[#This Row],[Attribute]])),LEFT(Infra[[#This Row],[Value]],1)="[",OR(Infra[[#This Row],[railml 2.4 existence]]=TRUE,Infra[[#This Row],[nor existence]]=TRUE)),IF(Infra[[#This Row],[Value]]=Infra[[#This Row],[type]],"OK","Wrong type"),"")</f>
        <v/>
      </c>
      <c r="T868" s="7" t="str">
        <f>IF(ISBLANK(Infra[[#This Row],[Attribute]]),"",
IF(Infra[[#This Row],[railml 2.4 existence]]=TRUE, INDEX(core[Restriction],MATCH(Infra[[#This Row],[Full path]],core[Full path],0)),
IF(Infra[[#This Row],[nor existence]]&lt;&gt;"", INDEX(nor[Restriction],MATCH(Infra[[#This Row],[nor existence]],nor[Full path],0)),"")))</f>
        <v>"up", "down", "unknown", "none", "both"</v>
      </c>
      <c r="U8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69" spans="1:21" x14ac:dyDescent="0.25">
      <c r="A86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infrastructure/tracks/track/ocsElements/stopPosts/stopPost/@id</v>
      </c>
      <c r="B8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69" s="23" t="s">
        <v>882</v>
      </c>
      <c r="E869" s="49" t="s">
        <v>883</v>
      </c>
      <c r="F869" s="7" t="s">
        <v>32</v>
      </c>
      <c r="G869" s="9" t="s">
        <v>25</v>
      </c>
      <c r="H869" s="9" t="s">
        <v>23</v>
      </c>
      <c r="I869" s="32"/>
      <c r="J869" s="8" t="s">
        <v>33</v>
      </c>
      <c r="K869" s="29"/>
      <c r="L869" s="29"/>
      <c r="M869" s="57"/>
      <c r="N86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69" s="7" t="str">
        <f>IF(Infra[[#This Row],[railml 2.4 existence]]=TRUE, INDEX(core[Constraints],MATCH(Infra[[#This Row],[Full path]],core[Full path],0)),
IF(Infra[[#This Row],[nor existence]]&lt;&gt;"",INDEX(nor[Constraints],MATCH(Infra[[#This Row],[nor existence]],nor[Full path],0)),""))</f>
        <v>mandatory</v>
      </c>
      <c r="Q8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69" s="9" t="str">
        <f>IF(ISBLANK(Infra[[#This Row],[Attribute]]),"",
IF(Infra[[#This Row],[railml 2.4 existence]]=TRUE, INDEX(core[Excel type],MATCH(Infra[[#This Row],[Full path]],core[Full path],0)),
IF(Infra[[#This Row],[nor existence]]&lt;&gt;"", INDEX(nor[Excel type],MATCH(Infra[[#This Row],[nor existence]],nor[Full path],0)),"")))</f>
        <v>[string]</v>
      </c>
      <c r="S869" s="7" t="str">
        <f>IF(AND(NOT(ISBLANK(Infra[[#This Row],[Attribute]])),LEFT(Infra[[#This Row],[Value]],1)="[",OR(Infra[[#This Row],[railml 2.4 existence]]=TRUE,Infra[[#This Row],[nor existence]]=TRUE)),IF(Infra[[#This Row],[Value]]=Infra[[#This Row],[type]],"OK","Wrong type"),"")</f>
        <v>OK</v>
      </c>
      <c r="T869" s="7" t="str">
        <f>IF(ISBLANK(Infra[[#This Row],[Attribute]]),"",
IF(Infra[[#This Row],[railml 2.4 existence]]=TRUE, INDEX(core[Restriction],MATCH(Infra[[#This Row],[Full path]],core[Full path],0)),
IF(Infra[[#This Row],[nor existence]]&lt;&gt;"", INDEX(nor[Restriction],MATCH(Infra[[#This Row],[nor existence]],nor[Full path],0)),"")))</f>
        <v/>
      </c>
      <c r="U8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0" spans="1:21" x14ac:dyDescent="0.25">
      <c r="A87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infrastructure/tracks/track/ocsElements/stopPosts/stopPost/@name</v>
      </c>
      <c r="B8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0" s="24" t="s">
        <v>882</v>
      </c>
      <c r="E870" s="17" t="s">
        <v>883</v>
      </c>
      <c r="F870" s="7" t="s">
        <v>34</v>
      </c>
      <c r="G870" s="7" t="s">
        <v>25</v>
      </c>
      <c r="H870" s="9" t="s">
        <v>29</v>
      </c>
      <c r="I870" s="35"/>
      <c r="J870" s="8" t="s">
        <v>887</v>
      </c>
      <c r="K870" s="29"/>
      <c r="L870" s="29"/>
      <c r="M870" s="29"/>
      <c r="N87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70" s="7" t="str">
        <f>IF(Infra[[#This Row],[railml 2.4 existence]]=TRUE, INDEX(core[Constraints],MATCH(Infra[[#This Row],[Full path]],core[Full path],0)),
IF(Infra[[#This Row],[nor existence]]&lt;&gt;"",INDEX(nor[Constraints],MATCH(Infra[[#This Row],[nor existence]],nor[Full path],0)),""))</f>
        <v>optional</v>
      </c>
      <c r="Q8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0" s="7" t="str">
        <f>IF(ISBLANK(Infra[[#This Row],[Attribute]]),"",
IF(Infra[[#This Row],[railml 2.4 existence]]=TRUE, INDEX(core[Excel type],MATCH(Infra[[#This Row],[Full path]],core[Full path],0)),
IF(Infra[[#This Row],[nor existence]]&lt;&gt;"", INDEX(nor[Excel type],MATCH(Infra[[#This Row],[nor existence]],nor[Full path],0)),"")))</f>
        <v>[string]</v>
      </c>
      <c r="S870" s="7" t="str">
        <f>IF(AND(NOT(ISBLANK(Infra[[#This Row],[Attribute]])),LEFT(Infra[[#This Row],[Value]],1)="[",OR(Infra[[#This Row],[railml 2.4 existence]]=TRUE,Infra[[#This Row],[nor existence]]=TRUE)),IF(Infra[[#This Row],[Value]]=Infra[[#This Row],[type]],"OK","Wrong type"),"")</f>
        <v>OK</v>
      </c>
      <c r="T870" s="7" t="str">
        <f>IF(ISBLANK(Infra[[#This Row],[Attribute]]),"",
IF(Infra[[#This Row],[railml 2.4 existence]]=TRUE, INDEX(core[Restriction],MATCH(Infra[[#This Row],[Full path]],core[Full path],0)),
IF(Infra[[#This Row],[nor existence]]&lt;&gt;"", INDEX(nor[Restriction],MATCH(Infra[[#This Row],[nor existence]],nor[Full path],0)),"")))</f>
        <v/>
      </c>
      <c r="U8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1" spans="1:21" ht="30" x14ac:dyDescent="0.25">
      <c r="A87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infrastructure/tracks/track/ocsElements/stopPosts/stopPost/@nor:change</v>
      </c>
      <c r="B8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1" s="23" t="s">
        <v>882</v>
      </c>
      <c r="E871" s="49" t="s">
        <v>883</v>
      </c>
      <c r="F871" s="7" t="s">
        <v>36</v>
      </c>
      <c r="G871" s="9" t="s">
        <v>37</v>
      </c>
      <c r="H871" s="9" t="s">
        <v>29</v>
      </c>
      <c r="I871" s="32"/>
      <c r="J871" s="8" t="s">
        <v>38</v>
      </c>
      <c r="K871" s="29"/>
      <c r="L871" s="29"/>
      <c r="M871" s="57"/>
      <c r="N87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71" s="7" t="str">
        <f>IF(Infra[[#This Row],[railml 2.4 existence]]=TRUE, INDEX(core[Constraints],MATCH(Infra[[#This Row],[Full path]],core[Full path],0)),
IF(Infra[[#This Row],[nor existence]]&lt;&gt;"",INDEX(nor[Constraints],MATCH(Infra[[#This Row],[nor existence]],nor[Full path],0)),""))</f>
        <v>optional</v>
      </c>
      <c r="Q8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1" s="9" t="str">
        <f>IF(ISBLANK(Infra[[#This Row],[Attribute]]),"",
IF(Infra[[#This Row],[railml 2.4 existence]]=TRUE, INDEX(core[Excel type],MATCH(Infra[[#This Row],[Full path]],core[Full path],0)),
IF(Infra[[#This Row],[nor existence]]&lt;&gt;"", INDEX(nor[Excel type],MATCH(Infra[[#This Row],[nor existence]],nor[Full path],0)),"")))</f>
        <v>[enum]</v>
      </c>
      <c r="S871" s="7" t="str">
        <f>IF(AND(NOT(ISBLANK(Infra[[#This Row],[Attribute]])),LEFT(Infra[[#This Row],[Value]],1)="[",OR(Infra[[#This Row],[railml 2.4 existence]]=TRUE,Infra[[#This Row],[nor existence]]=TRUE)),IF(Infra[[#This Row],[Value]]=Infra[[#This Row],[type]],"OK","Wrong type"),"")</f>
        <v/>
      </c>
      <c r="T871" s="7" t="str">
        <f>IF(ISBLANK(Infra[[#This Row],[Attribute]]),"",
IF(Infra[[#This Row],[railml 2.4 existence]]=TRUE, INDEX(core[Restriction],MATCH(Infra[[#This Row],[Full path]],core[Full path],0)),
IF(Infra[[#This Row],[nor existence]]&lt;&gt;"", INDEX(nor[Restriction],MATCH(Infra[[#This Row],[nor existence]],nor[Full path],0)),"")))</f>
        <v>"new", "modified", "removed"</v>
      </c>
      <c r="U8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2" spans="1:21" ht="30" x14ac:dyDescent="0.25">
      <c r="A87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infrastructure/tracks/track/ocsElements/stopPosts/stopPost/@nor:change</v>
      </c>
      <c r="B8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2" s="23" t="s">
        <v>882</v>
      </c>
      <c r="E872" s="49" t="s">
        <v>883</v>
      </c>
      <c r="F872" s="7" t="s">
        <v>36</v>
      </c>
      <c r="G872" s="9" t="s">
        <v>39</v>
      </c>
      <c r="H872" s="9"/>
      <c r="I872" s="32"/>
      <c r="J872" s="8" t="s">
        <v>40</v>
      </c>
      <c r="K872" s="29"/>
      <c r="L872" s="29"/>
      <c r="M872" s="57"/>
      <c r="N87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72" s="7" t="str">
        <f>IF(Infra[[#This Row],[railml 2.4 existence]]=TRUE, INDEX(core[Constraints],MATCH(Infra[[#This Row],[Full path]],core[Full path],0)),
IF(Infra[[#This Row],[nor existence]]&lt;&gt;"",INDEX(nor[Constraints],MATCH(Infra[[#This Row],[nor existence]],nor[Full path],0)),""))</f>
        <v>optional</v>
      </c>
      <c r="Q8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72" s="9" t="str">
        <f>IF(ISBLANK(Infra[[#This Row],[Attribute]]),"",
IF(Infra[[#This Row],[railml 2.4 existence]]=TRUE, INDEX(core[Excel type],MATCH(Infra[[#This Row],[Full path]],core[Full path],0)),
IF(Infra[[#This Row],[nor existence]]&lt;&gt;"", INDEX(nor[Excel type],MATCH(Infra[[#This Row],[nor existence]],nor[Full path],0)),"")))</f>
        <v>[enum]</v>
      </c>
      <c r="S872" s="7" t="str">
        <f>IF(AND(NOT(ISBLANK(Infra[[#This Row],[Attribute]])),LEFT(Infra[[#This Row],[Value]],1)="[",OR(Infra[[#This Row],[railml 2.4 existence]]=TRUE,Infra[[#This Row],[nor existence]]=TRUE)),IF(Infra[[#This Row],[Value]]=Infra[[#This Row],[type]],"OK","Wrong type"),"")</f>
        <v/>
      </c>
      <c r="T872" s="7" t="str">
        <f>IF(ISBLANK(Infra[[#This Row],[Attribute]]),"",
IF(Infra[[#This Row],[railml 2.4 existence]]=TRUE, INDEX(core[Restriction],MATCH(Infra[[#This Row],[Full path]],core[Full path],0)),
IF(Infra[[#This Row],[nor existence]]&lt;&gt;"", INDEX(nor[Restriction],MATCH(Infra[[#This Row],[nor existence]],nor[Full path],0)),"")))</f>
        <v>"new", "modified", "removed"</v>
      </c>
      <c r="U8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3" spans="1:21" ht="30" x14ac:dyDescent="0.25">
      <c r="A87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infrastructure/tracks/track/ocsElements/stopPosts/stopPost/@nor:change</v>
      </c>
      <c r="B8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3" s="23" t="s">
        <v>882</v>
      </c>
      <c r="E873" s="49" t="s">
        <v>883</v>
      </c>
      <c r="F873" s="7" t="s">
        <v>36</v>
      </c>
      <c r="G873" s="9" t="s">
        <v>41</v>
      </c>
      <c r="H873" s="9"/>
      <c r="I873" s="32"/>
      <c r="J873" s="8" t="s">
        <v>42</v>
      </c>
      <c r="K873" s="29"/>
      <c r="L873" s="29"/>
      <c r="M873" s="57"/>
      <c r="N87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73" s="7" t="str">
        <f>IF(Infra[[#This Row],[railml 2.4 existence]]=TRUE, INDEX(core[Constraints],MATCH(Infra[[#This Row],[Full path]],core[Full path],0)),
IF(Infra[[#This Row],[nor existence]]&lt;&gt;"",INDEX(nor[Constraints],MATCH(Infra[[#This Row],[nor existence]],nor[Full path],0)),""))</f>
        <v>optional</v>
      </c>
      <c r="Q8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73" s="9" t="str">
        <f>IF(ISBLANK(Infra[[#This Row],[Attribute]]),"",
IF(Infra[[#This Row],[railml 2.4 existence]]=TRUE, INDEX(core[Excel type],MATCH(Infra[[#This Row],[Full path]],core[Full path],0)),
IF(Infra[[#This Row],[nor existence]]&lt;&gt;"", INDEX(nor[Excel type],MATCH(Infra[[#This Row],[nor existence]],nor[Full path],0)),"")))</f>
        <v>[enum]</v>
      </c>
      <c r="S873" s="7" t="str">
        <f>IF(AND(NOT(ISBLANK(Infra[[#This Row],[Attribute]])),LEFT(Infra[[#This Row],[Value]],1)="[",OR(Infra[[#This Row],[railml 2.4 existence]]=TRUE,Infra[[#This Row],[nor existence]]=TRUE)),IF(Infra[[#This Row],[Value]]=Infra[[#This Row],[type]],"OK","Wrong type"),"")</f>
        <v/>
      </c>
      <c r="T873" s="7" t="str">
        <f>IF(ISBLANK(Infra[[#This Row],[Attribute]]),"",
IF(Infra[[#This Row],[railml 2.4 existence]]=TRUE, INDEX(core[Restriction],MATCH(Infra[[#This Row],[Full path]],core[Full path],0)),
IF(Infra[[#This Row],[nor existence]]&lt;&gt;"", INDEX(nor[Restriction],MATCH(Infra[[#This Row],[nor existence]],nor[Full path],0)),"")))</f>
        <v>"new", "modified", "removed"</v>
      </c>
      <c r="U8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4" spans="1:21" x14ac:dyDescent="0.25">
      <c r="A87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infrastructure/tracks/track/ocsElements/stopPosts/stopPost/@nor:change</v>
      </c>
      <c r="B8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4" s="23" t="s">
        <v>882</v>
      </c>
      <c r="E874" s="49" t="s">
        <v>883</v>
      </c>
      <c r="F874" s="7" t="s">
        <v>36</v>
      </c>
      <c r="G874" s="9" t="s">
        <v>43</v>
      </c>
      <c r="H874" s="9"/>
      <c r="I874" s="32"/>
      <c r="J874" s="8" t="s">
        <v>44</v>
      </c>
      <c r="K874" s="29"/>
      <c r="L874" s="29"/>
      <c r="M874" s="57"/>
      <c r="N87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74" s="7" t="str">
        <f>IF(Infra[[#This Row],[railml 2.4 existence]]=TRUE, INDEX(core[Constraints],MATCH(Infra[[#This Row],[Full path]],core[Full path],0)),
IF(Infra[[#This Row],[nor existence]]&lt;&gt;"",INDEX(nor[Constraints],MATCH(Infra[[#This Row],[nor existence]],nor[Full path],0)),""))</f>
        <v>optional</v>
      </c>
      <c r="Q8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74" s="9" t="str">
        <f>IF(ISBLANK(Infra[[#This Row],[Attribute]]),"",
IF(Infra[[#This Row],[railml 2.4 existence]]=TRUE, INDEX(core[Excel type],MATCH(Infra[[#This Row],[Full path]],core[Full path],0)),
IF(Infra[[#This Row],[nor existence]]&lt;&gt;"", INDEX(nor[Excel type],MATCH(Infra[[#This Row],[nor existence]],nor[Full path],0)),"")))</f>
        <v>[enum]</v>
      </c>
      <c r="S874" s="7" t="str">
        <f>IF(AND(NOT(ISBLANK(Infra[[#This Row],[Attribute]])),LEFT(Infra[[#This Row],[Value]],1)="[",OR(Infra[[#This Row],[railml 2.4 existence]]=TRUE,Infra[[#This Row],[nor existence]]=TRUE)),IF(Infra[[#This Row],[Value]]=Infra[[#This Row],[type]],"OK","Wrong type"),"")</f>
        <v/>
      </c>
      <c r="T874" s="7" t="str">
        <f>IF(ISBLANK(Infra[[#This Row],[Attribute]]),"",
IF(Infra[[#This Row],[railml 2.4 existence]]=TRUE, INDEX(core[Restriction],MATCH(Infra[[#This Row],[Full path]],core[Full path],0)),
IF(Infra[[#This Row],[nor existence]]&lt;&gt;"", INDEX(nor[Restriction],MATCH(Infra[[#This Row],[nor existence]],nor[Full path],0)),"")))</f>
        <v>"new", "modified", "removed"</v>
      </c>
      <c r="U8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5" spans="1:21" x14ac:dyDescent="0.25">
      <c r="A87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infrastructure/tracks/track/ocsElements/stopPosts/stopPost/@nor:ruleRef</v>
      </c>
      <c r="B8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5" s="23" t="s">
        <v>882</v>
      </c>
      <c r="E875" s="49" t="s">
        <v>883</v>
      </c>
      <c r="F875" s="7" t="s">
        <v>45</v>
      </c>
      <c r="G875" s="9" t="s">
        <v>46</v>
      </c>
      <c r="H875" s="9" t="s">
        <v>29</v>
      </c>
      <c r="I875" s="33"/>
      <c r="J875" s="8" t="s">
        <v>47</v>
      </c>
      <c r="K875" s="29"/>
      <c r="L875" s="29"/>
      <c r="M875" s="57"/>
      <c r="N87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875" s="7" t="str">
        <f>IF(Infra[[#This Row],[railml 2.4 existence]]=TRUE, INDEX(core[Constraints],MATCH(Infra[[#This Row],[Full path]],core[Full path],0)),
IF(Infra[[#This Row],[nor existence]]&lt;&gt;"",INDEX(nor[Constraints],MATCH(Infra[[#This Row],[nor existence]],nor[Full path],0)),""))</f>
        <v>optional</v>
      </c>
      <c r="Q8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5" s="9" t="str">
        <f>IF(ISBLANK(Infra[[#This Row],[Attribute]]),"",
IF(Infra[[#This Row],[railml 2.4 existence]]=TRUE, INDEX(core[Excel type],MATCH(Infra[[#This Row],[Full path]],core[Full path],0)),
IF(Infra[[#This Row],[nor existence]]&lt;&gt;"", INDEX(nor[Excel type],MATCH(Infra[[#This Row],[nor existence]],nor[Full path],0)),"")))</f>
        <v>[reference]</v>
      </c>
      <c r="S875" s="7" t="str">
        <f>IF(AND(NOT(ISBLANK(Infra[[#This Row],[Attribute]])),LEFT(Infra[[#This Row],[Value]],1)="[",OR(Infra[[#This Row],[railml 2.4 existence]]=TRUE,Infra[[#This Row],[nor existence]]=TRUE)),IF(Infra[[#This Row],[Value]]=Infra[[#This Row],[type]],"OK","Wrong type"),"")</f>
        <v/>
      </c>
      <c r="T875" s="7" t="str">
        <f>IF(ISBLANK(Infra[[#This Row],[Attribute]]),"",
IF(Infra[[#This Row],[railml 2.4 existence]]=TRUE, INDEX(core[Restriction],MATCH(Infra[[#This Row],[Full path]],core[Full path],0)),
IF(Infra[[#This Row],[nor existence]]&lt;&gt;"", INDEX(nor[Restriction],MATCH(Infra[[#This Row],[nor existence]],nor[Full path],0)),"")))</f>
        <v/>
      </c>
      <c r="U8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6" spans="1:21" ht="30" x14ac:dyDescent="0.25">
      <c r="A87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infrastructure/tracks/track/ocsElements/stopPosts/stopPost/@ocpRef</v>
      </c>
      <c r="B8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6" s="24" t="s">
        <v>882</v>
      </c>
      <c r="E876" s="17" t="s">
        <v>883</v>
      </c>
      <c r="F876" s="7" t="s">
        <v>118</v>
      </c>
      <c r="G876" s="9" t="s">
        <v>46</v>
      </c>
      <c r="H876" s="9" t="s">
        <v>29</v>
      </c>
      <c r="I876" s="32"/>
      <c r="J876" s="8" t="s">
        <v>888</v>
      </c>
      <c r="K876" s="7"/>
      <c r="L876" s="7"/>
      <c r="M876" s="7"/>
      <c r="N87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76" s="7" t="str">
        <f>IF(Infra[[#This Row],[railml 2.4 existence]]=TRUE, INDEX(core[Constraints],MATCH(Infra[[#This Row],[Full path]],core[Full path],0)),
IF(Infra[[#This Row],[nor existence]]&lt;&gt;"",INDEX(nor[Constraints],MATCH(Infra[[#This Row],[nor existence]],nor[Full path],0)),""))</f>
        <v>optional</v>
      </c>
      <c r="Q8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6" s="7" t="str">
        <f>IF(ISBLANK(Infra[[#This Row],[Attribute]]),"",
IF(Infra[[#This Row],[railml 2.4 existence]]=TRUE, INDEX(core[Excel type],MATCH(Infra[[#This Row],[Full path]],core[Full path],0)),
IF(Infra[[#This Row],[nor existence]]&lt;&gt;"", INDEX(nor[Excel type],MATCH(Infra[[#This Row],[nor existence]],nor[Full path],0)),"")))</f>
        <v>[reference]</v>
      </c>
      <c r="S876" s="7" t="str">
        <f>IF(AND(NOT(ISBLANK(Infra[[#This Row],[Attribute]])),LEFT(Infra[[#This Row],[Value]],1)="[",OR(Infra[[#This Row],[railml 2.4 existence]]=TRUE,Infra[[#This Row],[nor existence]]=TRUE)),IF(Infra[[#This Row],[Value]]=Infra[[#This Row],[type]],"OK","Wrong type"),"")</f>
        <v>OK</v>
      </c>
      <c r="T876" s="7" t="str">
        <f>IF(ISBLANK(Infra[[#This Row],[Attribute]]),"",
IF(Infra[[#This Row],[railml 2.4 existence]]=TRUE, INDEX(core[Restriction],MATCH(Infra[[#This Row],[Full path]],core[Full path],0)),
IF(Infra[[#This Row],[nor existence]]&lt;&gt;"", INDEX(nor[Restriction],MATCH(Infra[[#This Row],[nor existence]],nor[Full path],0)),"")))</f>
        <v/>
      </c>
      <c r="U8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7" spans="1:21" ht="45" x14ac:dyDescent="0.25">
      <c r="A87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infrastructure/tracks/track/ocsElements/stopPosts/stopPost/@pos</v>
      </c>
      <c r="B8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7" s="23" t="s">
        <v>882</v>
      </c>
      <c r="E877" s="49" t="s">
        <v>883</v>
      </c>
      <c r="F877" s="7" t="s">
        <v>494</v>
      </c>
      <c r="G877" s="9" t="s">
        <v>233</v>
      </c>
      <c r="H877" s="9" t="s">
        <v>23</v>
      </c>
      <c r="I877" s="32"/>
      <c r="J877" s="8" t="s">
        <v>495</v>
      </c>
      <c r="K877" s="29" t="s">
        <v>496</v>
      </c>
      <c r="L877" s="29"/>
      <c r="M877" s="57"/>
      <c r="N87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77" s="7" t="str">
        <f>IF(Infra[[#This Row],[railml 2.4 existence]]=TRUE, INDEX(core[Constraints],MATCH(Infra[[#This Row],[Full path]],core[Full path],0)),
IF(Infra[[#This Row],[nor existence]]&lt;&gt;"",INDEX(nor[Constraints],MATCH(Infra[[#This Row],[nor existence]],nor[Full path],0)),""))</f>
        <v>mandatory</v>
      </c>
      <c r="Q8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7" s="9" t="str">
        <f>IF(ISBLANK(Infra[[#This Row],[Attribute]]),"",
IF(Infra[[#This Row],[railml 2.4 existence]]=TRUE, INDEX(core[Excel type],MATCH(Infra[[#This Row],[Full path]],core[Full path],0)),
IF(Infra[[#This Row],[nor existence]]&lt;&gt;"", INDEX(nor[Excel type],MATCH(Infra[[#This Row],[nor existence]],nor[Full path],0)),"")))</f>
        <v>[decimal]</v>
      </c>
      <c r="S877" s="7" t="str">
        <f>IF(AND(NOT(ISBLANK(Infra[[#This Row],[Attribute]])),LEFT(Infra[[#This Row],[Value]],1)="[",OR(Infra[[#This Row],[railml 2.4 existence]]=TRUE,Infra[[#This Row],[nor existence]]=TRUE)),IF(Infra[[#This Row],[Value]]=Infra[[#This Row],[type]],"OK","Wrong type"),"")</f>
        <v>OK</v>
      </c>
      <c r="T877" s="7" t="str">
        <f>IF(ISBLANK(Infra[[#This Row],[Attribute]]),"",
IF(Infra[[#This Row],[railml 2.4 existence]]=TRUE, INDEX(core[Restriction],MATCH(Infra[[#This Row],[Full path]],core[Full path],0)),
IF(Infra[[#This Row],[nor existence]]&lt;&gt;"", INDEX(nor[Restriction],MATCH(Infra[[#This Row],[nor existence]],nor[Full path],0)),"")))</f>
        <v>xs:fractionDigits=6</v>
      </c>
      <c r="U8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8" spans="1:21" ht="45" x14ac:dyDescent="0.25">
      <c r="A87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infrastructure/tracks/track/ocsElements/stopPosts/stopPost/@trainLength</v>
      </c>
      <c r="B8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8" s="24" t="s">
        <v>882</v>
      </c>
      <c r="E878" s="17" t="s">
        <v>883</v>
      </c>
      <c r="F878" s="7" t="s">
        <v>889</v>
      </c>
      <c r="G878" s="7" t="s">
        <v>233</v>
      </c>
      <c r="H878" s="9" t="s">
        <v>23</v>
      </c>
      <c r="I878" s="35"/>
      <c r="J878" s="8" t="s">
        <v>890</v>
      </c>
      <c r="K878" s="7"/>
      <c r="L878" s="7"/>
      <c r="M878" s="7"/>
      <c r="N87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78" s="7" t="str">
        <f>IF(Infra[[#This Row],[railml 2.4 existence]]=TRUE, INDEX(core[Constraints],MATCH(Infra[[#This Row],[Full path]],core[Full path],0)),
IF(Infra[[#This Row],[nor existence]]&lt;&gt;"",INDEX(nor[Constraints],MATCH(Infra[[#This Row],[nor existence]],nor[Full path],0)),""))</f>
        <v>optional</v>
      </c>
      <c r="Q8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8" s="7" t="str">
        <f>IF(ISBLANK(Infra[[#This Row],[Attribute]]),"",
IF(Infra[[#This Row],[railml 2.4 existence]]=TRUE, INDEX(core[Excel type],MATCH(Infra[[#This Row],[Full path]],core[Full path],0)),
IF(Infra[[#This Row],[nor existence]]&lt;&gt;"", INDEX(nor[Excel type],MATCH(Infra[[#This Row],[nor existence]],nor[Full path],0)),"")))</f>
        <v>[decimal]</v>
      </c>
      <c r="S878" s="7" t="str">
        <f>IF(AND(NOT(ISBLANK(Infra[[#This Row],[Attribute]])),LEFT(Infra[[#This Row],[Value]],1)="[",OR(Infra[[#This Row],[railml 2.4 existence]]=TRUE,Infra[[#This Row],[nor existence]]=TRUE)),IF(Infra[[#This Row],[Value]]=Infra[[#This Row],[type]],"OK","Wrong type"),"")</f>
        <v>OK</v>
      </c>
      <c r="T878" s="7" t="str">
        <f>IF(ISBLANK(Infra[[#This Row],[Attribute]]),"",
IF(Infra[[#This Row],[railml 2.4 existence]]=TRUE, INDEX(core[Restriction],MATCH(Infra[[#This Row],[Full path]],core[Full path],0)),
IF(Infra[[#This Row],[nor existence]]&lt;&gt;"", INDEX(nor[Restriction],MATCH(Infra[[#This Row],[nor existence]],nor[Full path],0)),"")))</f>
        <v>xs:fractionDigits=6</v>
      </c>
      <c r="U8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79" spans="1:21" ht="60" x14ac:dyDescent="0.25">
      <c r="A87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infrastructure/tracks/track/ocsElements/stopPosts/stopPost/@verbalConstraints</v>
      </c>
      <c r="B8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79" s="24" t="s">
        <v>882</v>
      </c>
      <c r="E879" s="17" t="s">
        <v>883</v>
      </c>
      <c r="F879" s="7" t="s">
        <v>891</v>
      </c>
      <c r="G879" s="9" t="s">
        <v>25</v>
      </c>
      <c r="H879" s="9" t="s">
        <v>29</v>
      </c>
      <c r="I879" s="35"/>
      <c r="J879" s="8" t="s">
        <v>892</v>
      </c>
      <c r="K879" s="7"/>
      <c r="L879" s="7"/>
      <c r="M879" s="7"/>
      <c r="N87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79" s="7" t="str">
        <f>IF(Infra[[#This Row],[railml 2.4 existence]]=TRUE, INDEX(core[Constraints],MATCH(Infra[[#This Row],[Full path]],core[Full path],0)),
IF(Infra[[#This Row],[nor existence]]&lt;&gt;"",INDEX(nor[Constraints],MATCH(Infra[[#This Row],[nor existence]],nor[Full path],0)),""))</f>
        <v>optional</v>
      </c>
      <c r="Q8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79" s="7" t="str">
        <f>IF(ISBLANK(Infra[[#This Row],[Attribute]]),"",
IF(Infra[[#This Row],[railml 2.4 existence]]=TRUE, INDEX(core[Excel type],MATCH(Infra[[#This Row],[Full path]],core[Full path],0)),
IF(Infra[[#This Row],[nor existence]]&lt;&gt;"", INDEX(nor[Excel type],MATCH(Infra[[#This Row],[nor existence]],nor[Full path],0)),"")))</f>
        <v>[string]</v>
      </c>
      <c r="S879" s="7" t="str">
        <f>IF(AND(NOT(ISBLANK(Infra[[#This Row],[Attribute]])),LEFT(Infra[[#This Row],[Value]],1)="[",OR(Infra[[#This Row],[railml 2.4 existence]]=TRUE,Infra[[#This Row],[nor existence]]=TRUE)),IF(Infra[[#This Row],[Value]]=Infra[[#This Row],[type]],"OK","Wrong type"),"")</f>
        <v>OK</v>
      </c>
      <c r="T879" s="7" t="str">
        <f>IF(ISBLANK(Infra[[#This Row],[Attribute]]),"",
IF(Infra[[#This Row],[railml 2.4 existence]]=TRUE, INDEX(core[Restriction],MATCH(Infra[[#This Row],[Full path]],core[Full path],0)),
IF(Infra[[#This Row],[nor existence]]&lt;&gt;"", INDEX(nor[Restriction],MATCH(Infra[[#This Row],[nor existence]],nor[Full path],0)),"")))</f>
        <v/>
      </c>
      <c r="U8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0" spans="1:21" ht="45" x14ac:dyDescent="0.25">
      <c r="A88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v>
      </c>
      <c r="B8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0" s="24" t="s">
        <v>893</v>
      </c>
      <c r="E880" s="17" t="s">
        <v>65</v>
      </c>
      <c r="F880" s="7"/>
      <c r="G880" s="9"/>
      <c r="H880" s="13" t="s">
        <v>66</v>
      </c>
      <c r="I880" s="35"/>
      <c r="J880" s="58" t="s">
        <v>67</v>
      </c>
      <c r="K880" s="7"/>
      <c r="L880" s="29"/>
      <c r="M880" s="29"/>
      <c r="N88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80" s="7" t="str">
        <f>IF(Infra[[#This Row],[railml 2.4 existence]]=TRUE, INDEX(core[Constraints],MATCH(Infra[[#This Row],[Full path]],core[Full path],0)),
IF(Infra[[#This Row],[nor existence]]&lt;&gt;"",INDEX(nor[Constraints],MATCH(Infra[[#This Row],[nor existence]],nor[Full path],0)),""))</f>
        <v>optional</v>
      </c>
      <c r="Q8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0" s="7" t="str">
        <f>IF(ISBLANK(Infra[[#This Row],[Attribute]]),"",
IF(Infra[[#This Row],[railml 2.4 existence]]=TRUE, INDEX(core[Excel type],MATCH(Infra[[#This Row],[Full path]],core[Full path],0)),
IF(Infra[[#This Row],[nor existence]]&lt;&gt;"", INDEX(nor[Excel type],MATCH(Infra[[#This Row],[nor existence]],nor[Full path],0)),"")))</f>
        <v/>
      </c>
      <c r="S880" s="7" t="str">
        <f>IF(AND(NOT(ISBLANK(Infra[[#This Row],[Attribute]])),LEFT(Infra[[#This Row],[Value]],1)="[",OR(Infra[[#This Row],[railml 2.4 existence]]=TRUE,Infra[[#This Row],[nor existence]]=TRUE)),IF(Infra[[#This Row],[Value]]=Infra[[#This Row],[type]],"OK","Wrong type"),"")</f>
        <v/>
      </c>
      <c r="T880" s="7" t="str">
        <f>IF(ISBLANK(Infra[[#This Row],[Attribute]]),"",
IF(Infra[[#This Row],[railml 2.4 existence]]=TRUE, INDEX(core[Restriction],MATCH(Infra[[#This Row],[Full path]],core[Full path],0)),
IF(Infra[[#This Row],[nor existence]]&lt;&gt;"", INDEX(nor[Restriction],MATCH(Infra[[#This Row],[nor existence]],nor[Full path],0)),"")))</f>
        <v/>
      </c>
      <c r="U8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1" spans="1:21" x14ac:dyDescent="0.25">
      <c r="A88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v>
      </c>
      <c r="B8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1" s="24" t="s">
        <v>894</v>
      </c>
      <c r="E881" s="17" t="s">
        <v>123</v>
      </c>
      <c r="F881" s="7"/>
      <c r="G881" s="9"/>
      <c r="H881" s="9" t="s">
        <v>23</v>
      </c>
      <c r="I881" s="35"/>
      <c r="J881" s="8" t="s">
        <v>74</v>
      </c>
      <c r="K881" s="7"/>
      <c r="L881" s="29"/>
      <c r="M881" s="29"/>
      <c r="N88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81" s="7" t="str">
        <f>IF(Infra[[#This Row],[railml 2.4 existence]]=TRUE, INDEX(core[Constraints],MATCH(Infra[[#This Row],[Full path]],core[Full path],0)),
IF(Infra[[#This Row],[nor existence]]&lt;&gt;"",INDEX(nor[Constraints],MATCH(Infra[[#This Row],[nor existence]],nor[Full path],0)),""))</f>
        <v>mandatory</v>
      </c>
      <c r="Q8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1" s="7" t="str">
        <f>IF(ISBLANK(Infra[[#This Row],[Attribute]]),"",
IF(Infra[[#This Row],[railml 2.4 existence]]=TRUE, INDEX(core[Excel type],MATCH(Infra[[#This Row],[Full path]],core[Full path],0)),
IF(Infra[[#This Row],[nor existence]]&lt;&gt;"", INDEX(nor[Excel type],MATCH(Infra[[#This Row],[nor existence]],nor[Full path],0)),"")))</f>
        <v/>
      </c>
      <c r="S881" s="7" t="str">
        <f>IF(AND(NOT(ISBLANK(Infra[[#This Row],[Attribute]])),LEFT(Infra[[#This Row],[Value]],1)="[",OR(Infra[[#This Row],[railml 2.4 existence]]=TRUE,Infra[[#This Row],[nor existence]]=TRUE)),IF(Infra[[#This Row],[Value]]=Infra[[#This Row],[type]],"OK","Wrong type"),"")</f>
        <v/>
      </c>
      <c r="T881" s="7" t="str">
        <f>IF(ISBLANK(Infra[[#This Row],[Attribute]]),"",
IF(Infra[[#This Row],[railml 2.4 existence]]=TRUE, INDEX(core[Restriction],MATCH(Infra[[#This Row],[Full path]],core[Full path],0)),
IF(Infra[[#This Row],[nor existence]]&lt;&gt;"", INDEX(nor[Restriction],MATCH(Infra[[#This Row],[nor existence]],nor[Full path],0)),"")))</f>
        <v/>
      </c>
      <c r="U8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2" spans="1:21" ht="45" x14ac:dyDescent="0.25">
      <c r="A88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infrastructure/tracks/track/ocsElements/stopPosts/stopPost/states/state/@disabled</v>
      </c>
      <c r="B8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2" s="23" t="s">
        <v>894</v>
      </c>
      <c r="E882" s="49" t="s">
        <v>123</v>
      </c>
      <c r="F882" s="7" t="s">
        <v>124</v>
      </c>
      <c r="G882" s="9" t="s">
        <v>125</v>
      </c>
      <c r="H882" s="9" t="s">
        <v>23</v>
      </c>
      <c r="I882" s="32"/>
      <c r="J882" s="8" t="s">
        <v>126</v>
      </c>
      <c r="K882" s="29"/>
      <c r="L882" s="29"/>
      <c r="M882" s="57"/>
      <c r="N88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82" s="7" t="str">
        <f>IF(Infra[[#This Row],[railml 2.4 existence]]=TRUE, INDEX(core[Constraints],MATCH(Infra[[#This Row],[Full path]],core[Full path],0)),
IF(Infra[[#This Row],[nor existence]]&lt;&gt;"",INDEX(nor[Constraints],MATCH(Infra[[#This Row],[nor existence]],nor[Full path],0)),""))</f>
        <v>mandatory</v>
      </c>
      <c r="Q8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2" s="7" t="str">
        <f>IF(ISBLANK(Infra[[#This Row],[Attribute]]),"",
IF(Infra[[#This Row],[railml 2.4 existence]]=TRUE, INDEX(core[Excel type],MATCH(Infra[[#This Row],[Full path]],core[Full path],0)),
IF(Infra[[#This Row],[nor existence]]&lt;&gt;"", INDEX(nor[Excel type],MATCH(Infra[[#This Row],[nor existence]],nor[Full path],0)),"")))</f>
        <v>[boolean]</v>
      </c>
      <c r="S882" s="9" t="str">
        <f>IF(AND(NOT(ISBLANK(Infra[[#This Row],[Attribute]])),LEFT(Infra[[#This Row],[Value]],1)="[",OR(Infra[[#This Row],[railml 2.4 existence]]=TRUE,Infra[[#This Row],[nor existence]]=TRUE)),IF(Infra[[#This Row],[Value]]=Infra[[#This Row],[type]],"OK","Wrong type"),"")</f>
        <v>OK</v>
      </c>
      <c r="T882" s="7" t="str">
        <f>IF(ISBLANK(Infra[[#This Row],[Attribute]]),"",
IF(Infra[[#This Row],[railml 2.4 existence]]=TRUE, INDEX(core[Restriction],MATCH(Infra[[#This Row],[Full path]],core[Full path],0)),
IF(Infra[[#This Row],[nor existence]]&lt;&gt;"", INDEX(nor[Restriction],MATCH(Infra[[#This Row],[nor existence]],nor[Full path],0)),"")))</f>
        <v/>
      </c>
      <c r="U8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3" spans="1:21" ht="30" x14ac:dyDescent="0.25">
      <c r="A88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infrastructure/tracks/track/ocsElements/stopPosts/stopPost/states/state/@nor:change</v>
      </c>
      <c r="B8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3" s="23" t="s">
        <v>894</v>
      </c>
      <c r="E883" s="49" t="s">
        <v>123</v>
      </c>
      <c r="F883" s="7" t="s">
        <v>36</v>
      </c>
      <c r="G883" s="9" t="s">
        <v>37</v>
      </c>
      <c r="H883" s="9" t="s">
        <v>29</v>
      </c>
      <c r="I883" s="32"/>
      <c r="J883" s="1" t="s">
        <v>38</v>
      </c>
      <c r="K883" s="29"/>
      <c r="L883" s="29"/>
      <c r="M883" s="57"/>
      <c r="N88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83" s="7" t="str">
        <f>IF(Infra[[#This Row],[railml 2.4 existence]]=TRUE, INDEX(core[Constraints],MATCH(Infra[[#This Row],[Full path]],core[Full path],0)),
IF(Infra[[#This Row],[nor existence]]&lt;&gt;"",INDEX(nor[Constraints],MATCH(Infra[[#This Row],[nor existence]],nor[Full path],0)),""))</f>
        <v>optional</v>
      </c>
      <c r="Q8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3" s="7" t="str">
        <f>IF(ISBLANK(Infra[[#This Row],[Attribute]]),"",
IF(Infra[[#This Row],[railml 2.4 existence]]=TRUE, INDEX(core[Excel type],MATCH(Infra[[#This Row],[Full path]],core[Full path],0)),
IF(Infra[[#This Row],[nor existence]]&lt;&gt;"", INDEX(nor[Excel type],MATCH(Infra[[#This Row],[nor existence]],nor[Full path],0)),"")))</f>
        <v>[enum]</v>
      </c>
      <c r="S883" s="9" t="str">
        <f>IF(AND(NOT(ISBLANK(Infra[[#This Row],[Attribute]])),LEFT(Infra[[#This Row],[Value]],1)="[",OR(Infra[[#This Row],[railml 2.4 existence]]=TRUE,Infra[[#This Row],[nor existence]]=TRUE)),IF(Infra[[#This Row],[Value]]=Infra[[#This Row],[type]],"OK","Wrong type"),"")</f>
        <v/>
      </c>
      <c r="T883" s="7" t="str">
        <f>IF(ISBLANK(Infra[[#This Row],[Attribute]]),"",
IF(Infra[[#This Row],[railml 2.4 existence]]=TRUE, INDEX(core[Restriction],MATCH(Infra[[#This Row],[Full path]],core[Full path],0)),
IF(Infra[[#This Row],[nor existence]]&lt;&gt;"", INDEX(nor[Restriction],MATCH(Infra[[#This Row],[nor existence]],nor[Full path],0)),"")))</f>
        <v>"new", "modified", "removed"</v>
      </c>
      <c r="U8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4" spans="1:21" ht="30" x14ac:dyDescent="0.25">
      <c r="A88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infrastructure/tracks/track/ocsElements/stopPosts/stopPost/states/state/@nor:change</v>
      </c>
      <c r="B8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4" s="23" t="s">
        <v>894</v>
      </c>
      <c r="E884" s="49" t="s">
        <v>123</v>
      </c>
      <c r="F884" s="7" t="s">
        <v>36</v>
      </c>
      <c r="G884" s="9" t="s">
        <v>39</v>
      </c>
      <c r="H884" s="9"/>
      <c r="I884" s="32"/>
      <c r="J884" s="1" t="s">
        <v>40</v>
      </c>
      <c r="K884" s="29"/>
      <c r="L884" s="29"/>
      <c r="M884" s="57"/>
      <c r="N88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84" s="7" t="str">
        <f>IF(Infra[[#This Row],[railml 2.4 existence]]=TRUE, INDEX(core[Constraints],MATCH(Infra[[#This Row],[Full path]],core[Full path],0)),
IF(Infra[[#This Row],[nor existence]]&lt;&gt;"",INDEX(nor[Constraints],MATCH(Infra[[#This Row],[nor existence]],nor[Full path],0)),""))</f>
        <v>optional</v>
      </c>
      <c r="Q8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84" s="7" t="str">
        <f>IF(ISBLANK(Infra[[#This Row],[Attribute]]),"",
IF(Infra[[#This Row],[railml 2.4 existence]]=TRUE, INDEX(core[Excel type],MATCH(Infra[[#This Row],[Full path]],core[Full path],0)),
IF(Infra[[#This Row],[nor existence]]&lt;&gt;"", INDEX(nor[Excel type],MATCH(Infra[[#This Row],[nor existence]],nor[Full path],0)),"")))</f>
        <v>[enum]</v>
      </c>
      <c r="S884" s="9" t="str">
        <f>IF(AND(NOT(ISBLANK(Infra[[#This Row],[Attribute]])),LEFT(Infra[[#This Row],[Value]],1)="[",OR(Infra[[#This Row],[railml 2.4 existence]]=TRUE,Infra[[#This Row],[nor existence]]=TRUE)),IF(Infra[[#This Row],[Value]]=Infra[[#This Row],[type]],"OK","Wrong type"),"")</f>
        <v/>
      </c>
      <c r="T884" s="7" t="str">
        <f>IF(ISBLANK(Infra[[#This Row],[Attribute]]),"",
IF(Infra[[#This Row],[railml 2.4 existence]]=TRUE, INDEX(core[Restriction],MATCH(Infra[[#This Row],[Full path]],core[Full path],0)),
IF(Infra[[#This Row],[nor existence]]&lt;&gt;"", INDEX(nor[Restriction],MATCH(Infra[[#This Row],[nor existence]],nor[Full path],0)),"")))</f>
        <v>"new", "modified", "removed"</v>
      </c>
      <c r="U8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5" spans="1:21" ht="30" x14ac:dyDescent="0.25">
      <c r="A88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infrastructure/tracks/track/ocsElements/stopPosts/stopPost/states/state/@nor:change</v>
      </c>
      <c r="B8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5" s="23" t="s">
        <v>894</v>
      </c>
      <c r="E885" s="49" t="s">
        <v>123</v>
      </c>
      <c r="F885" s="7" t="s">
        <v>36</v>
      </c>
      <c r="G885" s="9" t="s">
        <v>41</v>
      </c>
      <c r="H885" s="9"/>
      <c r="I885" s="32"/>
      <c r="J885" s="1" t="s">
        <v>42</v>
      </c>
      <c r="K885" s="29"/>
      <c r="L885" s="29"/>
      <c r="M885" s="57"/>
      <c r="N88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85" s="7" t="str">
        <f>IF(Infra[[#This Row],[railml 2.4 existence]]=TRUE, INDEX(core[Constraints],MATCH(Infra[[#This Row],[Full path]],core[Full path],0)),
IF(Infra[[#This Row],[nor existence]]&lt;&gt;"",INDEX(nor[Constraints],MATCH(Infra[[#This Row],[nor existence]],nor[Full path],0)),""))</f>
        <v>optional</v>
      </c>
      <c r="Q8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85" s="7" t="str">
        <f>IF(ISBLANK(Infra[[#This Row],[Attribute]]),"",
IF(Infra[[#This Row],[railml 2.4 existence]]=TRUE, INDEX(core[Excel type],MATCH(Infra[[#This Row],[Full path]],core[Full path],0)),
IF(Infra[[#This Row],[nor existence]]&lt;&gt;"", INDEX(nor[Excel type],MATCH(Infra[[#This Row],[nor existence]],nor[Full path],0)),"")))</f>
        <v>[enum]</v>
      </c>
      <c r="S885" s="9" t="str">
        <f>IF(AND(NOT(ISBLANK(Infra[[#This Row],[Attribute]])),LEFT(Infra[[#This Row],[Value]],1)="[",OR(Infra[[#This Row],[railml 2.4 existence]]=TRUE,Infra[[#This Row],[nor existence]]=TRUE)),IF(Infra[[#This Row],[Value]]=Infra[[#This Row],[type]],"OK","Wrong type"),"")</f>
        <v/>
      </c>
      <c r="T885" s="7" t="str">
        <f>IF(ISBLANK(Infra[[#This Row],[Attribute]]),"",
IF(Infra[[#This Row],[railml 2.4 existence]]=TRUE, INDEX(core[Restriction],MATCH(Infra[[#This Row],[Full path]],core[Full path],0)),
IF(Infra[[#This Row],[nor existence]]&lt;&gt;"", INDEX(nor[Restriction],MATCH(Infra[[#This Row],[nor existence]],nor[Full path],0)),"")))</f>
        <v>"new", "modified", "removed"</v>
      </c>
      <c r="U8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6" spans="1:21" x14ac:dyDescent="0.25">
      <c r="A88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infrastructure/tracks/track/ocsElements/stopPosts/stopPost/states/state/@nor:change</v>
      </c>
      <c r="B8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6" s="23" t="s">
        <v>894</v>
      </c>
      <c r="E886" s="49" t="s">
        <v>123</v>
      </c>
      <c r="F886" s="7" t="s">
        <v>36</v>
      </c>
      <c r="G886" s="9" t="s">
        <v>43</v>
      </c>
      <c r="H886" s="9"/>
      <c r="I886" s="32"/>
      <c r="J886" s="1" t="s">
        <v>44</v>
      </c>
      <c r="K886" s="29"/>
      <c r="L886" s="29"/>
      <c r="M886" s="57"/>
      <c r="N88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886" s="7" t="str">
        <f>IF(Infra[[#This Row],[railml 2.4 existence]]=TRUE, INDEX(core[Constraints],MATCH(Infra[[#This Row],[Full path]],core[Full path],0)),
IF(Infra[[#This Row],[nor existence]]&lt;&gt;"",INDEX(nor[Constraints],MATCH(Infra[[#This Row],[nor existence]],nor[Full path],0)),""))</f>
        <v>optional</v>
      </c>
      <c r="Q8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86" s="7" t="str">
        <f>IF(ISBLANK(Infra[[#This Row],[Attribute]]),"",
IF(Infra[[#This Row],[railml 2.4 existence]]=TRUE, INDEX(core[Excel type],MATCH(Infra[[#This Row],[Full path]],core[Full path],0)),
IF(Infra[[#This Row],[nor existence]]&lt;&gt;"", INDEX(nor[Excel type],MATCH(Infra[[#This Row],[nor existence]],nor[Full path],0)),"")))</f>
        <v>[enum]</v>
      </c>
      <c r="S886" s="9" t="str">
        <f>IF(AND(NOT(ISBLANK(Infra[[#This Row],[Attribute]])),LEFT(Infra[[#This Row],[Value]],1)="[",OR(Infra[[#This Row],[railml 2.4 existence]]=TRUE,Infra[[#This Row],[nor existence]]=TRUE)),IF(Infra[[#This Row],[Value]]=Infra[[#This Row],[type]],"OK","Wrong type"),"")</f>
        <v/>
      </c>
      <c r="T886" s="7" t="str">
        <f>IF(ISBLANK(Infra[[#This Row],[Attribute]]),"",
IF(Infra[[#This Row],[railml 2.4 existence]]=TRUE, INDEX(core[Restriction],MATCH(Infra[[#This Row],[Full path]],core[Full path],0)),
IF(Infra[[#This Row],[nor existence]]&lt;&gt;"", INDEX(nor[Restriction],MATCH(Infra[[#This Row],[nor existence]],nor[Full path],0)),"")))</f>
        <v>"new", "modified", "removed"</v>
      </c>
      <c r="U8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7" spans="1:21" x14ac:dyDescent="0.25">
      <c r="A88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infrastructure/tracks/track/ocsElements/stopPosts/stopPost/states/state/@nor:endDate</v>
      </c>
      <c r="B8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7" s="23" t="s">
        <v>894</v>
      </c>
      <c r="E887" s="49" t="s">
        <v>123</v>
      </c>
      <c r="F887" s="7" t="s">
        <v>127</v>
      </c>
      <c r="G887" s="9" t="s">
        <v>128</v>
      </c>
      <c r="H887" s="9" t="s">
        <v>29</v>
      </c>
      <c r="I887" s="32"/>
      <c r="J887" s="1" t="s">
        <v>129</v>
      </c>
      <c r="K887" s="29"/>
      <c r="L887" s="29"/>
      <c r="M887" s="57"/>
      <c r="N88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887" s="7" t="str">
        <f>IF(Infra[[#This Row],[railml 2.4 existence]]=TRUE, INDEX(core[Constraints],MATCH(Infra[[#This Row],[Full path]],core[Full path],0)),
IF(Infra[[#This Row],[nor existence]]&lt;&gt;"",INDEX(nor[Constraints],MATCH(Infra[[#This Row],[nor existence]],nor[Full path],0)),""))</f>
        <v>optional</v>
      </c>
      <c r="Q8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7" s="7" t="str">
        <f>IF(ISBLANK(Infra[[#This Row],[Attribute]]),"",
IF(Infra[[#This Row],[railml 2.4 existence]]=TRUE, INDEX(core[Excel type],MATCH(Infra[[#This Row],[Full path]],core[Full path],0)),
IF(Infra[[#This Row],[nor existence]]&lt;&gt;"", INDEX(nor[Excel type],MATCH(Infra[[#This Row],[nor existence]],nor[Full path],0)),"")))</f>
        <v>[date]</v>
      </c>
      <c r="S887" s="9" t="str">
        <f>IF(AND(NOT(ISBLANK(Infra[[#This Row],[Attribute]])),LEFT(Infra[[#This Row],[Value]],1)="[",OR(Infra[[#This Row],[railml 2.4 existence]]=TRUE,Infra[[#This Row],[nor existence]]=TRUE)),IF(Infra[[#This Row],[Value]]=Infra[[#This Row],[type]],"OK","Wrong type"),"")</f>
        <v/>
      </c>
      <c r="T887" s="7" t="str">
        <f>IF(ISBLANK(Infra[[#This Row],[Attribute]]),"",
IF(Infra[[#This Row],[railml 2.4 existence]]=TRUE, INDEX(core[Restriction],MATCH(Infra[[#This Row],[Full path]],core[Full path],0)),
IF(Infra[[#This Row],[nor existence]]&lt;&gt;"", INDEX(nor[Restriction],MATCH(Infra[[#This Row],[nor existence]],nor[Full path],0)),"")))</f>
        <v/>
      </c>
      <c r="U8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8" spans="1:21" x14ac:dyDescent="0.25">
      <c r="A88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infrastructure/tracks/track/ocsElements/stopPosts/stopPost/states/state/@nor:projectRef</v>
      </c>
      <c r="B8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8" s="23" t="s">
        <v>894</v>
      </c>
      <c r="E888" s="49" t="s">
        <v>123</v>
      </c>
      <c r="F888" s="7" t="s">
        <v>130</v>
      </c>
      <c r="G888" s="9" t="s">
        <v>46</v>
      </c>
      <c r="H888" s="9" t="s">
        <v>29</v>
      </c>
      <c r="I888" s="32"/>
      <c r="J888" s="1" t="s">
        <v>131</v>
      </c>
      <c r="K888" s="29"/>
      <c r="L888" s="29"/>
      <c r="M888" s="57"/>
      <c r="N88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888" s="7" t="str">
        <f>IF(Infra[[#This Row],[railml 2.4 existence]]=TRUE, INDEX(core[Constraints],MATCH(Infra[[#This Row],[Full path]],core[Full path],0)),
IF(Infra[[#This Row],[nor existence]]&lt;&gt;"",INDEX(nor[Constraints],MATCH(Infra[[#This Row],[nor existence]],nor[Full path],0)),""))</f>
        <v>optional</v>
      </c>
      <c r="Q8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8" s="7" t="str">
        <f>IF(ISBLANK(Infra[[#This Row],[Attribute]]),"",
IF(Infra[[#This Row],[railml 2.4 existence]]=TRUE, INDEX(core[Excel type],MATCH(Infra[[#This Row],[Full path]],core[Full path],0)),
IF(Infra[[#This Row],[nor existence]]&lt;&gt;"", INDEX(nor[Excel type],MATCH(Infra[[#This Row],[nor existence]],nor[Full path],0)),"")))</f>
        <v>[reference]</v>
      </c>
      <c r="S888" s="9" t="str">
        <f>IF(AND(NOT(ISBLANK(Infra[[#This Row],[Attribute]])),LEFT(Infra[[#This Row],[Value]],1)="[",OR(Infra[[#This Row],[railml 2.4 existence]]=TRUE,Infra[[#This Row],[nor existence]]=TRUE)),IF(Infra[[#This Row],[Value]]=Infra[[#This Row],[type]],"OK","Wrong type"),"")</f>
        <v/>
      </c>
      <c r="T888" s="7" t="str">
        <f>IF(ISBLANK(Infra[[#This Row],[Attribute]]),"",
IF(Infra[[#This Row],[railml 2.4 existence]]=TRUE, INDEX(core[Restriction],MATCH(Infra[[#This Row],[Full path]],core[Full path],0)),
IF(Infra[[#This Row],[nor existence]]&lt;&gt;"", INDEX(nor[Restriction],MATCH(Infra[[#This Row],[nor existence]],nor[Full path],0)),"")))</f>
        <v/>
      </c>
      <c r="U8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89" spans="1:21" x14ac:dyDescent="0.25">
      <c r="A88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infrastructure/tracks/track/ocsElements/stopPosts/stopPost/states/state/@nor:ruleRef</v>
      </c>
      <c r="B8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89" s="23" t="s">
        <v>894</v>
      </c>
      <c r="E889" s="49" t="s">
        <v>123</v>
      </c>
      <c r="F889" s="7" t="s">
        <v>45</v>
      </c>
      <c r="G889" s="9" t="s">
        <v>46</v>
      </c>
      <c r="H889" s="9" t="s">
        <v>29</v>
      </c>
      <c r="I889" s="33"/>
      <c r="J889" s="8" t="s">
        <v>47</v>
      </c>
      <c r="K889" s="29"/>
      <c r="L889" s="29"/>
      <c r="M889" s="57"/>
      <c r="N88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889" s="7" t="str">
        <f>IF(Infra[[#This Row],[railml 2.4 existence]]=TRUE, INDEX(core[Constraints],MATCH(Infra[[#This Row],[Full path]],core[Full path],0)),
IF(Infra[[#This Row],[nor existence]]&lt;&gt;"",INDEX(nor[Constraints],MATCH(Infra[[#This Row],[nor existence]],nor[Full path],0)),""))</f>
        <v>optional</v>
      </c>
      <c r="Q8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89" s="7" t="str">
        <f>IF(ISBLANK(Infra[[#This Row],[Attribute]]),"",
IF(Infra[[#This Row],[railml 2.4 existence]]=TRUE, INDEX(core[Excel type],MATCH(Infra[[#This Row],[Full path]],core[Full path],0)),
IF(Infra[[#This Row],[nor existence]]&lt;&gt;"", INDEX(nor[Excel type],MATCH(Infra[[#This Row],[nor existence]],nor[Full path],0)),"")))</f>
        <v>[reference]</v>
      </c>
      <c r="S889" s="9" t="str">
        <f>IF(AND(NOT(ISBLANK(Infra[[#This Row],[Attribute]])),LEFT(Infra[[#This Row],[Value]],1)="[",OR(Infra[[#This Row],[railml 2.4 existence]]=TRUE,Infra[[#This Row],[nor existence]]=TRUE)),IF(Infra[[#This Row],[Value]]=Infra[[#This Row],[type]],"OK","Wrong type"),"")</f>
        <v/>
      </c>
      <c r="T889" s="7" t="str">
        <f>IF(ISBLANK(Infra[[#This Row],[Attribute]]),"",
IF(Infra[[#This Row],[railml 2.4 existence]]=TRUE, INDEX(core[Restriction],MATCH(Infra[[#This Row],[Full path]],core[Full path],0)),
IF(Infra[[#This Row],[nor existence]]&lt;&gt;"", INDEX(nor[Restriction],MATCH(Infra[[#This Row],[nor existence]],nor[Full path],0)),"")))</f>
        <v/>
      </c>
      <c r="U8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90" spans="1:21" x14ac:dyDescent="0.25">
      <c r="A89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infrastructure/tracks/track/ocsElements/stopPosts/stopPost/states/state/@nor:startDate</v>
      </c>
      <c r="B8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0" s="23" t="s">
        <v>894</v>
      </c>
      <c r="E890" s="49" t="s">
        <v>123</v>
      </c>
      <c r="F890" s="7" t="s">
        <v>132</v>
      </c>
      <c r="G890" s="9" t="s">
        <v>128</v>
      </c>
      <c r="H890" s="9" t="s">
        <v>29</v>
      </c>
      <c r="I890" s="32"/>
      <c r="J890" s="1" t="s">
        <v>129</v>
      </c>
      <c r="K890" s="29"/>
      <c r="L890" s="29"/>
      <c r="M890" s="57"/>
      <c r="N89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8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890" s="7" t="str">
        <f>IF(Infra[[#This Row],[railml 2.4 existence]]=TRUE, INDEX(core[Constraints],MATCH(Infra[[#This Row],[Full path]],core[Full path],0)),
IF(Infra[[#This Row],[nor existence]]&lt;&gt;"",INDEX(nor[Constraints],MATCH(Infra[[#This Row],[nor existence]],nor[Full path],0)),""))</f>
        <v>optional</v>
      </c>
      <c r="Q8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90" s="7" t="str">
        <f>IF(ISBLANK(Infra[[#This Row],[Attribute]]),"",
IF(Infra[[#This Row],[railml 2.4 existence]]=TRUE, INDEX(core[Excel type],MATCH(Infra[[#This Row],[Full path]],core[Full path],0)),
IF(Infra[[#This Row],[nor existence]]&lt;&gt;"", INDEX(nor[Excel type],MATCH(Infra[[#This Row],[nor existence]],nor[Full path],0)),"")))</f>
        <v>[date]</v>
      </c>
      <c r="S890" s="9" t="str">
        <f>IF(AND(NOT(ISBLANK(Infra[[#This Row],[Attribute]])),LEFT(Infra[[#This Row],[Value]],1)="[",OR(Infra[[#This Row],[railml 2.4 existence]]=TRUE,Infra[[#This Row],[nor existence]]=TRUE)),IF(Infra[[#This Row],[Value]]=Infra[[#This Row],[type]],"OK","Wrong type"),"")</f>
        <v/>
      </c>
      <c r="T890" s="7" t="str">
        <f>IF(ISBLANK(Infra[[#This Row],[Attribute]]),"",
IF(Infra[[#This Row],[railml 2.4 existence]]=TRUE, INDEX(core[Restriction],MATCH(Infra[[#This Row],[Full path]],core[Full path],0)),
IF(Infra[[#This Row],[nor existence]]&lt;&gt;"", INDEX(nor[Restriction],MATCH(Infra[[#This Row],[nor existence]],nor[Full path],0)),"")))</f>
        <v/>
      </c>
      <c r="U8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91" spans="1:21" x14ac:dyDescent="0.25">
      <c r="A89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infrastructure/tracks/track/ocsElements/stopPosts/stopPost/states/state/@operatingPeriodRef</v>
      </c>
      <c r="B8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1" s="23" t="s">
        <v>894</v>
      </c>
      <c r="E891" s="49" t="s">
        <v>123</v>
      </c>
      <c r="F891" s="7" t="s">
        <v>133</v>
      </c>
      <c r="G891" s="9" t="s">
        <v>46</v>
      </c>
      <c r="H891" s="9" t="s">
        <v>29</v>
      </c>
      <c r="I891" s="32"/>
      <c r="J891" s="1" t="s">
        <v>134</v>
      </c>
      <c r="K891" s="29"/>
      <c r="L891" s="29"/>
      <c r="M891" s="57"/>
      <c r="N89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1" s="7" t="str">
        <f>IF(Infra[[#This Row],[railml 2.4 existence]]=TRUE, INDEX(core[Constraints],MATCH(Infra[[#This Row],[Full path]],core[Full path],0)),
IF(Infra[[#This Row],[nor existence]]&lt;&gt;"",INDEX(nor[Constraints],MATCH(Infra[[#This Row],[nor existence]],nor[Full path],0)),""))</f>
        <v>optional</v>
      </c>
      <c r="Q8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91" s="7" t="str">
        <f>IF(ISBLANK(Infra[[#This Row],[Attribute]]),"",
IF(Infra[[#This Row],[railml 2.4 existence]]=TRUE, INDEX(core[Excel type],MATCH(Infra[[#This Row],[Full path]],core[Full path],0)),
IF(Infra[[#This Row],[nor existence]]&lt;&gt;"", INDEX(nor[Excel type],MATCH(Infra[[#This Row],[nor existence]],nor[Full path],0)),"")))</f>
        <v>[reference]</v>
      </c>
      <c r="S891" s="9" t="str">
        <f>IF(AND(NOT(ISBLANK(Infra[[#This Row],[Attribute]])),LEFT(Infra[[#This Row],[Value]],1)="[",OR(Infra[[#This Row],[railml 2.4 existence]]=TRUE,Infra[[#This Row],[nor existence]]=TRUE)),IF(Infra[[#This Row],[Value]]=Infra[[#This Row],[type]],"OK","Wrong type"),"")</f>
        <v>OK</v>
      </c>
      <c r="T891" s="7" t="str">
        <f>IF(ISBLANK(Infra[[#This Row],[Attribute]]),"",
IF(Infra[[#This Row],[railml 2.4 existence]]=TRUE, INDEX(core[Restriction],MATCH(Infra[[#This Row],[Full path]],core[Full path],0)),
IF(Infra[[#This Row],[nor existence]]&lt;&gt;"", INDEX(nor[Restriction],MATCH(Infra[[#This Row],[nor existence]],nor[Full path],0)),"")))</f>
        <v/>
      </c>
      <c r="U8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92" spans="1:21" x14ac:dyDescent="0.25">
      <c r="A89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infrastructure/tracks/track/ocsElements/stopPosts/stopPost/states/state/@status</v>
      </c>
      <c r="B8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2" s="23" t="s">
        <v>894</v>
      </c>
      <c r="E892" s="49" t="s">
        <v>123</v>
      </c>
      <c r="F892" s="7" t="s">
        <v>135</v>
      </c>
      <c r="G892" s="9" t="s">
        <v>37</v>
      </c>
      <c r="H892" s="9" t="s">
        <v>29</v>
      </c>
      <c r="I892" s="32"/>
      <c r="K892" s="29"/>
      <c r="L892" s="29"/>
      <c r="M892" s="57"/>
      <c r="N89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2" s="7" t="str">
        <f>IF(Infra[[#This Row],[railml 2.4 existence]]=TRUE, INDEX(core[Constraints],MATCH(Infra[[#This Row],[Full path]],core[Full path],0)),
IF(Infra[[#This Row],[nor existence]]&lt;&gt;"",INDEX(nor[Constraints],MATCH(Infra[[#This Row],[nor existence]],nor[Full path],0)),""))</f>
        <v>optional</v>
      </c>
      <c r="Q8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92" s="7" t="str">
        <f>IF(ISBLANK(Infra[[#This Row],[Attribute]]),"",
IF(Infra[[#This Row],[railml 2.4 existence]]=TRUE, INDEX(core[Excel type],MATCH(Infra[[#This Row],[Full path]],core[Full path],0)),
IF(Infra[[#This Row],[nor existence]]&lt;&gt;"", INDEX(nor[Excel type],MATCH(Infra[[#This Row],[nor existence]],nor[Full path],0)),"")))</f>
        <v>[enum]</v>
      </c>
      <c r="S892" s="9" t="str">
        <f>IF(AND(NOT(ISBLANK(Infra[[#This Row],[Attribute]])),LEFT(Infra[[#This Row],[Value]],1)="[",OR(Infra[[#This Row],[railml 2.4 existence]]=TRUE,Infra[[#This Row],[nor existence]]=TRUE)),IF(Infra[[#This Row],[Value]]=Infra[[#This Row],[type]],"OK","Wrong type"),"")</f>
        <v>OK</v>
      </c>
      <c r="T89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893" spans="1:21" x14ac:dyDescent="0.25">
      <c r="A89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infrastructure/tracks/track/ocsElements/stopPosts/stopPost/states/state/@status</v>
      </c>
      <c r="B8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3" s="23" t="s">
        <v>894</v>
      </c>
      <c r="E893" s="49" t="s">
        <v>123</v>
      </c>
      <c r="F893" s="7" t="s">
        <v>135</v>
      </c>
      <c r="G893" s="9" t="s">
        <v>136</v>
      </c>
      <c r="H893" s="9"/>
      <c r="I893" s="32"/>
      <c r="K893" s="29"/>
      <c r="L893" s="29"/>
      <c r="M893" s="57"/>
      <c r="N89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3" s="7" t="str">
        <f>IF(Infra[[#This Row],[railml 2.4 existence]]=TRUE, INDEX(core[Constraints],MATCH(Infra[[#This Row],[Full path]],core[Full path],0)),
IF(Infra[[#This Row],[nor existence]]&lt;&gt;"",INDEX(nor[Constraints],MATCH(Infra[[#This Row],[nor existence]],nor[Full path],0)),""))</f>
        <v>optional</v>
      </c>
      <c r="Q8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93" s="7" t="str">
        <f>IF(ISBLANK(Infra[[#This Row],[Attribute]]),"",
IF(Infra[[#This Row],[railml 2.4 existence]]=TRUE, INDEX(core[Excel type],MATCH(Infra[[#This Row],[Full path]],core[Full path],0)),
IF(Infra[[#This Row],[nor existence]]&lt;&gt;"", INDEX(nor[Excel type],MATCH(Infra[[#This Row],[nor existence]],nor[Full path],0)),"")))</f>
        <v>[enum]</v>
      </c>
      <c r="S893" s="9" t="str">
        <f>IF(AND(NOT(ISBLANK(Infra[[#This Row],[Attribute]])),LEFT(Infra[[#This Row],[Value]],1)="[",OR(Infra[[#This Row],[railml 2.4 existence]]=TRUE,Infra[[#This Row],[nor existence]]=TRUE)),IF(Infra[[#This Row],[Value]]=Infra[[#This Row],[type]],"OK","Wrong type"),"")</f>
        <v/>
      </c>
      <c r="T89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94" spans="1:21" ht="105" x14ac:dyDescent="0.25">
      <c r="A89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infrastructure/tracks/track/ocsElements/stopPosts/stopPost/states/state/@status</v>
      </c>
      <c r="B8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4" s="23" t="s">
        <v>894</v>
      </c>
      <c r="E894" s="49" t="s">
        <v>123</v>
      </c>
      <c r="F894" s="7" t="s">
        <v>135</v>
      </c>
      <c r="G894" s="9" t="s">
        <v>137</v>
      </c>
      <c r="H894" s="9"/>
      <c r="I894" s="32"/>
      <c r="J894" s="1" t="s">
        <v>138</v>
      </c>
      <c r="K894" s="29"/>
      <c r="L894" s="29"/>
      <c r="M894" s="57"/>
      <c r="N89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4" s="7" t="str">
        <f>IF(Infra[[#This Row],[railml 2.4 existence]]=TRUE, INDEX(core[Constraints],MATCH(Infra[[#This Row],[Full path]],core[Full path],0)),
IF(Infra[[#This Row],[nor existence]]&lt;&gt;"",INDEX(nor[Constraints],MATCH(Infra[[#This Row],[nor existence]],nor[Full path],0)),""))</f>
        <v>optional</v>
      </c>
      <c r="Q8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94" s="7" t="str">
        <f>IF(ISBLANK(Infra[[#This Row],[Attribute]]),"",
IF(Infra[[#This Row],[railml 2.4 existence]]=TRUE, INDEX(core[Excel type],MATCH(Infra[[#This Row],[Full path]],core[Full path],0)),
IF(Infra[[#This Row],[nor existence]]&lt;&gt;"", INDEX(nor[Excel type],MATCH(Infra[[#This Row],[nor existence]],nor[Full path],0)),"")))</f>
        <v>[enum]</v>
      </c>
      <c r="S894" s="9" t="str">
        <f>IF(AND(NOT(ISBLANK(Infra[[#This Row],[Attribute]])),LEFT(Infra[[#This Row],[Value]],1)="[",OR(Infra[[#This Row],[railml 2.4 existence]]=TRUE,Infra[[#This Row],[nor existence]]=TRUE)),IF(Infra[[#This Row],[Value]]=Infra[[#This Row],[type]],"OK","Wrong type"),"")</f>
        <v/>
      </c>
      <c r="T89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95" spans="1:21" ht="30" x14ac:dyDescent="0.25">
      <c r="A89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infrastructure/tracks/track/ocsElements/stopPosts/stopPost/states/state/@status</v>
      </c>
      <c r="B8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5" s="23" t="s">
        <v>894</v>
      </c>
      <c r="E895" s="49" t="s">
        <v>123</v>
      </c>
      <c r="F895" s="7" t="s">
        <v>135</v>
      </c>
      <c r="G895" s="9" t="s">
        <v>139</v>
      </c>
      <c r="H895" s="9"/>
      <c r="I895" s="32"/>
      <c r="J895" s="1" t="s">
        <v>140</v>
      </c>
      <c r="K895" s="29"/>
      <c r="L895" s="29"/>
      <c r="M895" s="57"/>
      <c r="N89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5" s="7" t="str">
        <f>IF(Infra[[#This Row],[railml 2.4 existence]]=TRUE, INDEX(core[Constraints],MATCH(Infra[[#This Row],[Full path]],core[Full path],0)),
IF(Infra[[#This Row],[nor existence]]&lt;&gt;"",INDEX(nor[Constraints],MATCH(Infra[[#This Row],[nor existence]],nor[Full path],0)),""))</f>
        <v>optional</v>
      </c>
      <c r="Q8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95" s="7" t="str">
        <f>IF(ISBLANK(Infra[[#This Row],[Attribute]]),"",
IF(Infra[[#This Row],[railml 2.4 existence]]=TRUE, INDEX(core[Excel type],MATCH(Infra[[#This Row],[Full path]],core[Full path],0)),
IF(Infra[[#This Row],[nor existence]]&lt;&gt;"", INDEX(nor[Excel type],MATCH(Infra[[#This Row],[nor existence]],nor[Full path],0)),"")))</f>
        <v>[enum]</v>
      </c>
      <c r="S895" s="9" t="str">
        <f>IF(AND(NOT(ISBLANK(Infra[[#This Row],[Attribute]])),LEFT(Infra[[#This Row],[Value]],1)="[",OR(Infra[[#This Row],[railml 2.4 existence]]=TRUE,Infra[[#This Row],[nor existence]]=TRUE)),IF(Infra[[#This Row],[Value]]=Infra[[#This Row],[type]],"OK","Wrong type"),"")</f>
        <v/>
      </c>
      <c r="T89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96" spans="1:21" ht="75" x14ac:dyDescent="0.25">
      <c r="A89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infrastructure/tracks/track/ocsElements/stopPosts/stopPost/states/state/@status</v>
      </c>
      <c r="B8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6" s="23" t="s">
        <v>894</v>
      </c>
      <c r="E896" s="49" t="s">
        <v>123</v>
      </c>
      <c r="F896" s="7" t="s">
        <v>135</v>
      </c>
      <c r="G896" s="9" t="s">
        <v>124</v>
      </c>
      <c r="H896" s="9"/>
      <c r="I896" s="32"/>
      <c r="J896" s="1" t="s">
        <v>141</v>
      </c>
      <c r="K896" s="29"/>
      <c r="L896" s="29"/>
      <c r="M896" s="57"/>
      <c r="N89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6" s="7" t="str">
        <f>IF(Infra[[#This Row],[railml 2.4 existence]]=TRUE, INDEX(core[Constraints],MATCH(Infra[[#This Row],[Full path]],core[Full path],0)),
IF(Infra[[#This Row],[nor existence]]&lt;&gt;"",INDEX(nor[Constraints],MATCH(Infra[[#This Row],[nor existence]],nor[Full path],0)),""))</f>
        <v>optional</v>
      </c>
      <c r="Q8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96" s="7" t="str">
        <f>IF(ISBLANK(Infra[[#This Row],[Attribute]]),"",
IF(Infra[[#This Row],[railml 2.4 existence]]=TRUE, INDEX(core[Excel type],MATCH(Infra[[#This Row],[Full path]],core[Full path],0)),
IF(Infra[[#This Row],[nor existence]]&lt;&gt;"", INDEX(nor[Excel type],MATCH(Infra[[#This Row],[nor existence]],nor[Full path],0)),"")))</f>
        <v>[enum]</v>
      </c>
      <c r="S896" s="9" t="str">
        <f>IF(AND(NOT(ISBLANK(Infra[[#This Row],[Attribute]])),LEFT(Infra[[#This Row],[Value]],1)="[",OR(Infra[[#This Row],[railml 2.4 existence]]=TRUE,Infra[[#This Row],[nor existence]]=TRUE)),IF(Infra[[#This Row],[Value]]=Infra[[#This Row],[type]],"OK","Wrong type"),"")</f>
        <v/>
      </c>
      <c r="T89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97" spans="1:21" ht="60" x14ac:dyDescent="0.25">
      <c r="A89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infrastructure/tracks/track/ocsElements/stopPosts/stopPost/states/state/@status</v>
      </c>
      <c r="B8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7" s="23" t="s">
        <v>894</v>
      </c>
      <c r="E897" s="49" t="s">
        <v>123</v>
      </c>
      <c r="F897" s="7" t="s">
        <v>135</v>
      </c>
      <c r="G897" s="9" t="s">
        <v>142</v>
      </c>
      <c r="H897" s="9"/>
      <c r="I897" s="32"/>
      <c r="J897" s="1" t="s">
        <v>143</v>
      </c>
      <c r="K897" s="29"/>
      <c r="L897" s="29"/>
      <c r="M897" s="57"/>
      <c r="N89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7" s="7" t="str">
        <f>IF(Infra[[#This Row],[railml 2.4 existence]]=TRUE, INDEX(core[Constraints],MATCH(Infra[[#This Row],[Full path]],core[Full path],0)),
IF(Infra[[#This Row],[nor existence]]&lt;&gt;"",INDEX(nor[Constraints],MATCH(Infra[[#This Row],[nor existence]],nor[Full path],0)),""))</f>
        <v>optional</v>
      </c>
      <c r="Q8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97" s="7" t="str">
        <f>IF(ISBLANK(Infra[[#This Row],[Attribute]]),"",
IF(Infra[[#This Row],[railml 2.4 existence]]=TRUE, INDEX(core[Excel type],MATCH(Infra[[#This Row],[Full path]],core[Full path],0)),
IF(Infra[[#This Row],[nor existence]]&lt;&gt;"", INDEX(nor[Excel type],MATCH(Infra[[#This Row],[nor existence]],nor[Full path],0)),"")))</f>
        <v>[enum]</v>
      </c>
      <c r="S897" s="9" t="str">
        <f>IF(AND(NOT(ISBLANK(Infra[[#This Row],[Attribute]])),LEFT(Infra[[#This Row],[Value]],1)="[",OR(Infra[[#This Row],[railml 2.4 existence]]=TRUE,Infra[[#This Row],[nor existence]]=TRUE)),IF(Infra[[#This Row],[Value]]=Infra[[#This Row],[type]],"OK","Wrong type"),"")</f>
        <v/>
      </c>
      <c r="T89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98" spans="1:21" x14ac:dyDescent="0.25">
      <c r="A89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infrastructure/tracks/track/ocsElements/stopPosts/stopPost/states/state/@status</v>
      </c>
      <c r="B8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8" s="23" t="s">
        <v>894</v>
      </c>
      <c r="E898" s="49" t="s">
        <v>123</v>
      </c>
      <c r="F898" s="7" t="s">
        <v>135</v>
      </c>
      <c r="G898" s="9" t="s">
        <v>144</v>
      </c>
      <c r="H898" s="9"/>
      <c r="I898" s="32"/>
      <c r="K898" s="29"/>
      <c r="L898" s="29"/>
      <c r="M898" s="57"/>
      <c r="N89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8" s="7" t="str">
        <f>IF(Infra[[#This Row],[railml 2.4 existence]]=TRUE, INDEX(core[Constraints],MATCH(Infra[[#This Row],[Full path]],core[Full path],0)),
IF(Infra[[#This Row],[nor existence]]&lt;&gt;"",INDEX(nor[Constraints],MATCH(Infra[[#This Row],[nor existence]],nor[Full path],0)),""))</f>
        <v>optional</v>
      </c>
      <c r="Q8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898" s="7" t="str">
        <f>IF(ISBLANK(Infra[[#This Row],[Attribute]]),"",
IF(Infra[[#This Row],[railml 2.4 existence]]=TRUE, INDEX(core[Excel type],MATCH(Infra[[#This Row],[Full path]],core[Full path],0)),
IF(Infra[[#This Row],[nor existence]]&lt;&gt;"", INDEX(nor[Excel type],MATCH(Infra[[#This Row],[nor existence]],nor[Full path],0)),"")))</f>
        <v>[enum]</v>
      </c>
      <c r="S898" s="9" t="str">
        <f>IF(AND(NOT(ISBLANK(Infra[[#This Row],[Attribute]])),LEFT(Infra[[#This Row],[Value]],1)="[",OR(Infra[[#This Row],[railml 2.4 existence]]=TRUE,Infra[[#This Row],[nor existence]]=TRUE)),IF(Infra[[#This Row],[Value]]=Infra[[#This Row],[type]],"OK","Wrong type"),"")</f>
        <v/>
      </c>
      <c r="T89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8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899" spans="1:21" ht="45" x14ac:dyDescent="0.25">
      <c r="A89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v>
      </c>
      <c r="B8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8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899" s="24" t="s">
        <v>895</v>
      </c>
      <c r="E899" s="17" t="s">
        <v>896</v>
      </c>
      <c r="F899" s="7"/>
      <c r="G899" s="9"/>
      <c r="H899" s="9" t="s">
        <v>29</v>
      </c>
      <c r="I899" s="35"/>
      <c r="J899" s="8" t="s">
        <v>897</v>
      </c>
      <c r="K899" s="7" t="s">
        <v>898</v>
      </c>
      <c r="L899" s="7"/>
      <c r="M899" s="7"/>
      <c r="N8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8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899" s="7" t="str">
        <f>IF(Infra[[#This Row],[railml 2.4 existence]]=TRUE, INDEX(core[Constraints],MATCH(Infra[[#This Row],[Full path]],core[Full path],0)),
IF(Infra[[#This Row],[nor existence]]&lt;&gt;"",INDEX(nor[Constraints],MATCH(Infra[[#This Row],[nor existence]],nor[Full path],0)),""))</f>
        <v>choice</v>
      </c>
      <c r="Q8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899" s="7" t="str">
        <f>IF(ISBLANK(Infra[[#This Row],[Attribute]]),"",
IF(Infra[[#This Row],[railml 2.4 existence]]=TRUE, INDEX(core[Excel type],MATCH(Infra[[#This Row],[Full path]],core[Full path],0)),
IF(Infra[[#This Row],[nor existence]]&lt;&gt;"", INDEX(nor[Excel type],MATCH(Infra[[#This Row],[nor existence]],nor[Full path],0)),"")))</f>
        <v/>
      </c>
      <c r="S899" s="7" t="str">
        <f>IF(AND(NOT(ISBLANK(Infra[[#This Row],[Attribute]])),LEFT(Infra[[#This Row],[Value]],1)="[",OR(Infra[[#This Row],[railml 2.4 existence]]=TRUE,Infra[[#This Row],[nor existence]]=TRUE)),IF(Infra[[#This Row],[Value]]=Infra[[#This Row],[type]],"OK","Wrong type"),"")</f>
        <v/>
      </c>
      <c r="T899" s="7" t="str">
        <f>IF(ISBLANK(Infra[[#This Row],[Attribute]]),"",
IF(Infra[[#This Row],[railml 2.4 existence]]=TRUE, INDEX(core[Restriction],MATCH(Infra[[#This Row],[Full path]],core[Full path],0)),
IF(Infra[[#This Row],[nor existence]]&lt;&gt;"", INDEX(nor[Restriction],MATCH(Infra[[#This Row],[nor existence]],nor[Full path],0)),"")))</f>
        <v/>
      </c>
      <c r="U8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0" spans="1:21" ht="45" x14ac:dyDescent="0.25">
      <c r="A90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infrastructure/tracks/track/ocsElements/trainDetectionElements/trackCircuitBorder/@absPos</v>
      </c>
      <c r="B9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0" s="23" t="s">
        <v>895</v>
      </c>
      <c r="E900" s="49" t="s">
        <v>896</v>
      </c>
      <c r="F900" s="7" t="s">
        <v>478</v>
      </c>
      <c r="G900" s="9" t="s">
        <v>233</v>
      </c>
      <c r="H900" s="9" t="s">
        <v>479</v>
      </c>
      <c r="I900" s="32"/>
      <c r="J900" s="8" t="s">
        <v>480</v>
      </c>
      <c r="K900" s="29" t="s">
        <v>481</v>
      </c>
      <c r="L900" s="29"/>
      <c r="M900" s="57"/>
      <c r="N9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00" s="7" t="str">
        <f>IF(Infra[[#This Row],[railml 2.4 existence]]=TRUE, INDEX(core[Constraints],MATCH(Infra[[#This Row],[Full path]],core[Full path],0)),
IF(Infra[[#This Row],[nor existence]]&lt;&gt;"",INDEX(nor[Constraints],MATCH(Infra[[#This Row],[nor existence]],nor[Full path],0)),""))</f>
        <v>optional</v>
      </c>
      <c r="Q9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00" s="9" t="str">
        <f>IF(ISBLANK(Infra[[#This Row],[Attribute]]),"",
IF(Infra[[#This Row],[railml 2.4 existence]]=TRUE, INDEX(core[Excel type],MATCH(Infra[[#This Row],[Full path]],core[Full path],0)),
IF(Infra[[#This Row],[nor existence]]&lt;&gt;"", INDEX(nor[Excel type],MATCH(Infra[[#This Row],[nor existence]],nor[Full path],0)),"")))</f>
        <v>[decimal]</v>
      </c>
      <c r="S900" s="7" t="str">
        <f>IF(AND(NOT(ISBLANK(Infra[[#This Row],[Attribute]])),LEFT(Infra[[#This Row],[Value]],1)="[",OR(Infra[[#This Row],[railml 2.4 existence]]=TRUE,Infra[[#This Row],[nor existence]]=TRUE)),IF(Infra[[#This Row],[Value]]=Infra[[#This Row],[type]],"OK","Wrong type"),"")</f>
        <v>OK</v>
      </c>
      <c r="T900" s="7" t="str">
        <f>IF(ISBLANK(Infra[[#This Row],[Attribute]]),"",
IF(Infra[[#This Row],[railml 2.4 existence]]=TRUE, INDEX(core[Restriction],MATCH(Infra[[#This Row],[Full path]],core[Full path],0)),
IF(Infra[[#This Row],[nor existence]]&lt;&gt;"", INDEX(nor[Restriction],MATCH(Infra[[#This Row],[nor existence]],nor[Full path],0)),"")))</f>
        <v>xs:fractionDigits=6</v>
      </c>
      <c r="U9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1" spans="1:21" ht="135" x14ac:dyDescent="0.25">
      <c r="A90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infrastructure/tracks/track/ocsElements/trainDetectionElements/trackCircuitBorder/@code</v>
      </c>
      <c r="B9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1" s="23" t="s">
        <v>895</v>
      </c>
      <c r="E901" s="49" t="s">
        <v>896</v>
      </c>
      <c r="F901" s="7" t="s">
        <v>24</v>
      </c>
      <c r="G901" s="9" t="s">
        <v>25</v>
      </c>
      <c r="H901" s="9" t="s">
        <v>26</v>
      </c>
      <c r="I901" s="32"/>
      <c r="J901" s="8" t="s">
        <v>27</v>
      </c>
      <c r="K901" s="29"/>
      <c r="L901" s="29"/>
      <c r="M901" s="57"/>
      <c r="N9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01" s="7" t="str">
        <f>IF(Infra[[#This Row],[railml 2.4 existence]]=TRUE, INDEX(core[Constraints],MATCH(Infra[[#This Row],[Full path]],core[Full path],0)),
IF(Infra[[#This Row],[nor existence]]&lt;&gt;"",INDEX(nor[Constraints],MATCH(Infra[[#This Row],[nor existence]],nor[Full path],0)),""))</f>
        <v>optional</v>
      </c>
      <c r="Q9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01" s="9" t="str">
        <f>IF(ISBLANK(Infra[[#This Row],[Attribute]]),"",
IF(Infra[[#This Row],[railml 2.4 existence]]=TRUE, INDEX(core[Excel type],MATCH(Infra[[#This Row],[Full path]],core[Full path],0)),
IF(Infra[[#This Row],[nor existence]]&lt;&gt;"", INDEX(nor[Excel type],MATCH(Infra[[#This Row],[nor existence]],nor[Full path],0)),"")))</f>
        <v>[string]</v>
      </c>
      <c r="S901" s="7" t="str">
        <f>IF(AND(NOT(ISBLANK(Infra[[#This Row],[Attribute]])),LEFT(Infra[[#This Row],[Value]],1)="[",OR(Infra[[#This Row],[railml 2.4 existence]]=TRUE,Infra[[#This Row],[nor existence]]=TRUE)),IF(Infra[[#This Row],[Value]]=Infra[[#This Row],[type]],"OK","Wrong type"),"")</f>
        <v>OK</v>
      </c>
      <c r="T901" s="7" t="str">
        <f>IF(ISBLANK(Infra[[#This Row],[Attribute]]),"",
IF(Infra[[#This Row],[railml 2.4 existence]]=TRUE, INDEX(core[Restriction],MATCH(Infra[[#This Row],[Full path]],core[Full path],0)),
IF(Infra[[#This Row],[nor existence]]&lt;&gt;"", INDEX(nor[Restriction],MATCH(Infra[[#This Row],[nor existence]],nor[Full path],0)),"")))</f>
        <v/>
      </c>
      <c r="U9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2" spans="1:21" ht="30" x14ac:dyDescent="0.25">
      <c r="A90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infrastructure/tracks/track/ocsElements/trainDetectionElements/trackCircuitBorder/@controllerRef</v>
      </c>
      <c r="B9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2" s="24" t="s">
        <v>895</v>
      </c>
      <c r="E902" s="17" t="s">
        <v>896</v>
      </c>
      <c r="F902" s="7" t="s">
        <v>147</v>
      </c>
      <c r="G902" s="9" t="s">
        <v>46</v>
      </c>
      <c r="H902" s="9" t="s">
        <v>29</v>
      </c>
      <c r="I902" s="35"/>
      <c r="J902" s="8" t="s">
        <v>899</v>
      </c>
      <c r="K902" s="7"/>
      <c r="L902" s="7"/>
      <c r="M902" s="7"/>
      <c r="N9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02" s="7" t="str">
        <f>IF(Infra[[#This Row],[railml 2.4 existence]]=TRUE, INDEX(core[Constraints],MATCH(Infra[[#This Row],[Full path]],core[Full path],0)),
IF(Infra[[#This Row],[nor existence]]&lt;&gt;"",INDEX(nor[Constraints],MATCH(Infra[[#This Row],[nor existence]],nor[Full path],0)),""))</f>
        <v>optional</v>
      </c>
      <c r="Q9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02" s="7" t="str">
        <f>IF(ISBLANK(Infra[[#This Row],[Attribute]]),"",
IF(Infra[[#This Row],[railml 2.4 existence]]=TRUE, INDEX(core[Excel type],MATCH(Infra[[#This Row],[Full path]],core[Full path],0)),
IF(Infra[[#This Row],[nor existence]]&lt;&gt;"", INDEX(nor[Excel type],MATCH(Infra[[#This Row],[nor existence]],nor[Full path],0)),"")))</f>
        <v>[reference]</v>
      </c>
      <c r="S902" s="7" t="str">
        <f>IF(AND(NOT(ISBLANK(Infra[[#This Row],[Attribute]])),LEFT(Infra[[#This Row],[Value]],1)="[",OR(Infra[[#This Row],[railml 2.4 existence]]=TRUE,Infra[[#This Row],[nor existence]]=TRUE)),IF(Infra[[#This Row],[Value]]=Infra[[#This Row],[type]],"OK","Wrong type"),"")</f>
        <v>OK</v>
      </c>
      <c r="T902" s="7" t="str">
        <f>IF(ISBLANK(Infra[[#This Row],[Attribute]]),"",
IF(Infra[[#This Row],[railml 2.4 existence]]=TRUE, INDEX(core[Restriction],MATCH(Infra[[#This Row],[Full path]],core[Full path],0)),
IF(Infra[[#This Row],[nor existence]]&lt;&gt;"", INDEX(nor[Restriction],MATCH(Infra[[#This Row],[nor existence]],nor[Full path],0)),"")))</f>
        <v/>
      </c>
      <c r="U9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3" spans="1:21" ht="45" x14ac:dyDescent="0.25">
      <c r="A90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infrastructure/tracks/track/ocsElements/trainDetectionElements/trackCircuitBorder/@description</v>
      </c>
      <c r="B9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3" s="23" t="s">
        <v>895</v>
      </c>
      <c r="E903" s="49" t="s">
        <v>896</v>
      </c>
      <c r="F903" s="7" t="s">
        <v>28</v>
      </c>
      <c r="G903" s="9" t="s">
        <v>25</v>
      </c>
      <c r="H903" s="9" t="s">
        <v>29</v>
      </c>
      <c r="I903" s="32"/>
      <c r="J903" s="8" t="s">
        <v>30</v>
      </c>
      <c r="K903" s="29" t="s">
        <v>31</v>
      </c>
      <c r="L903" s="29"/>
      <c r="M903" s="57"/>
      <c r="N9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03" s="7" t="str">
        <f>IF(Infra[[#This Row],[railml 2.4 existence]]=TRUE, INDEX(core[Constraints],MATCH(Infra[[#This Row],[Full path]],core[Full path],0)),
IF(Infra[[#This Row],[nor existence]]&lt;&gt;"",INDEX(nor[Constraints],MATCH(Infra[[#This Row],[nor existence]],nor[Full path],0)),""))</f>
        <v>optional</v>
      </c>
      <c r="Q9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03" s="9" t="str">
        <f>IF(ISBLANK(Infra[[#This Row],[Attribute]]),"",
IF(Infra[[#This Row],[railml 2.4 existence]]=TRUE, INDEX(core[Excel type],MATCH(Infra[[#This Row],[Full path]],core[Full path],0)),
IF(Infra[[#This Row],[nor existence]]&lt;&gt;"", INDEX(nor[Excel type],MATCH(Infra[[#This Row],[nor existence]],nor[Full path],0)),"")))</f>
        <v>[string]</v>
      </c>
      <c r="S903" s="7" t="str">
        <f>IF(AND(NOT(ISBLANK(Infra[[#This Row],[Attribute]])),LEFT(Infra[[#This Row],[Value]],1)="[",OR(Infra[[#This Row],[railml 2.4 existence]]=TRUE,Infra[[#This Row],[nor existence]]=TRUE)),IF(Infra[[#This Row],[Value]]=Infra[[#This Row],[type]],"OK","Wrong type"),"")</f>
        <v>OK</v>
      </c>
      <c r="T903" s="7" t="str">
        <f>IF(ISBLANK(Infra[[#This Row],[Attribute]]),"",
IF(Infra[[#This Row],[railml 2.4 existence]]=TRUE, INDEX(core[Restriction],MATCH(Infra[[#This Row],[Full path]],core[Full path],0)),
IF(Infra[[#This Row],[nor existence]]&lt;&gt;"", INDEX(nor[Restriction],MATCH(Infra[[#This Row],[nor existence]],nor[Full path],0)),"")))</f>
        <v/>
      </c>
      <c r="U9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4" spans="1:21" x14ac:dyDescent="0.25">
      <c r="A90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infrastructure/tracks/track/ocsElements/trainDetectionElements/trackCircuitBorder/@id</v>
      </c>
      <c r="B9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4" s="23" t="s">
        <v>895</v>
      </c>
      <c r="E904" s="49" t="s">
        <v>896</v>
      </c>
      <c r="F904" s="7" t="s">
        <v>32</v>
      </c>
      <c r="G904" s="9" t="s">
        <v>25</v>
      </c>
      <c r="H904" s="9" t="s">
        <v>23</v>
      </c>
      <c r="I904" s="32"/>
      <c r="J904" s="8" t="s">
        <v>33</v>
      </c>
      <c r="K904" s="29"/>
      <c r="L904" s="29"/>
      <c r="M904" s="57"/>
      <c r="N90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04" s="7" t="str">
        <f>IF(Infra[[#This Row],[railml 2.4 existence]]=TRUE, INDEX(core[Constraints],MATCH(Infra[[#This Row],[Full path]],core[Full path],0)),
IF(Infra[[#This Row],[nor existence]]&lt;&gt;"",INDEX(nor[Constraints],MATCH(Infra[[#This Row],[nor existence]],nor[Full path],0)),""))</f>
        <v>mandatory</v>
      </c>
      <c r="Q9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04" s="9" t="str">
        <f>IF(ISBLANK(Infra[[#This Row],[Attribute]]),"",
IF(Infra[[#This Row],[railml 2.4 existence]]=TRUE, INDEX(core[Excel type],MATCH(Infra[[#This Row],[Full path]],core[Full path],0)),
IF(Infra[[#This Row],[nor existence]]&lt;&gt;"", INDEX(nor[Excel type],MATCH(Infra[[#This Row],[nor existence]],nor[Full path],0)),"")))</f>
        <v>[string]</v>
      </c>
      <c r="S904" s="7" t="str">
        <f>IF(AND(NOT(ISBLANK(Infra[[#This Row],[Attribute]])),LEFT(Infra[[#This Row],[Value]],1)="[",OR(Infra[[#This Row],[railml 2.4 existence]]=TRUE,Infra[[#This Row],[nor existence]]=TRUE)),IF(Infra[[#This Row],[Value]]=Infra[[#This Row],[type]],"OK","Wrong type"),"")</f>
        <v>OK</v>
      </c>
      <c r="T904" s="7" t="str">
        <f>IF(ISBLANK(Infra[[#This Row],[Attribute]]),"",
IF(Infra[[#This Row],[railml 2.4 existence]]=TRUE, INDEX(core[Restriction],MATCH(Infra[[#This Row],[Full path]],core[Full path],0)),
IF(Infra[[#This Row],[nor existence]]&lt;&gt;"", INDEX(nor[Restriction],MATCH(Infra[[#This Row],[nor existence]],nor[Full path],0)),"")))</f>
        <v/>
      </c>
      <c r="U9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5" spans="1:21" ht="30" x14ac:dyDescent="0.25">
      <c r="A90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infrastructure/tracks/track/ocsElements/trainDetectionElements/trackCircuitBorder/@name</v>
      </c>
      <c r="B9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5" s="24" t="s">
        <v>895</v>
      </c>
      <c r="E905" s="17" t="s">
        <v>896</v>
      </c>
      <c r="F905" s="7" t="s">
        <v>34</v>
      </c>
      <c r="G905" s="9" t="s">
        <v>25</v>
      </c>
      <c r="H905" s="9" t="s">
        <v>29</v>
      </c>
      <c r="I905" s="35"/>
      <c r="J905" s="8" t="s">
        <v>900</v>
      </c>
      <c r="K905" s="7" t="s">
        <v>901</v>
      </c>
      <c r="L905" s="7"/>
      <c r="M905" s="7"/>
      <c r="N90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05" s="7" t="str">
        <f>IF(Infra[[#This Row],[railml 2.4 existence]]=TRUE, INDEX(core[Constraints],MATCH(Infra[[#This Row],[Full path]],core[Full path],0)),
IF(Infra[[#This Row],[nor existence]]&lt;&gt;"",INDEX(nor[Constraints],MATCH(Infra[[#This Row],[nor existence]],nor[Full path],0)),""))</f>
        <v>optional</v>
      </c>
      <c r="Q9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05" s="7" t="str">
        <f>IF(ISBLANK(Infra[[#This Row],[Attribute]]),"",
IF(Infra[[#This Row],[railml 2.4 existence]]=TRUE, INDEX(core[Excel type],MATCH(Infra[[#This Row],[Full path]],core[Full path],0)),
IF(Infra[[#This Row],[nor existence]]&lt;&gt;"", INDEX(nor[Excel type],MATCH(Infra[[#This Row],[nor existence]],nor[Full path],0)),"")))</f>
        <v>[string]</v>
      </c>
      <c r="S905" s="7" t="str">
        <f>IF(AND(NOT(ISBLANK(Infra[[#This Row],[Attribute]])),LEFT(Infra[[#This Row],[Value]],1)="[",OR(Infra[[#This Row],[railml 2.4 existence]]=TRUE,Infra[[#This Row],[nor existence]]=TRUE)),IF(Infra[[#This Row],[Value]]=Infra[[#This Row],[type]],"OK","Wrong type"),"")</f>
        <v>OK</v>
      </c>
      <c r="T905" s="7" t="str">
        <f>IF(ISBLANK(Infra[[#This Row],[Attribute]]),"",
IF(Infra[[#This Row],[railml 2.4 existence]]=TRUE, INDEX(core[Restriction],MATCH(Infra[[#This Row],[Full path]],core[Full path],0)),
IF(Infra[[#This Row],[nor existence]]&lt;&gt;"", INDEX(nor[Restriction],MATCH(Infra[[#This Row],[nor existence]],nor[Full path],0)),"")))</f>
        <v/>
      </c>
      <c r="U9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6" spans="1:21" ht="30" x14ac:dyDescent="0.25">
      <c r="A90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infrastructure/tracks/track/ocsElements/trainDetectionElements/trackCircuitBorder/@nor:change</v>
      </c>
      <c r="B9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6" s="23" t="s">
        <v>895</v>
      </c>
      <c r="E906" s="49" t="s">
        <v>896</v>
      </c>
      <c r="F906" s="7" t="s">
        <v>36</v>
      </c>
      <c r="G906" s="9" t="s">
        <v>37</v>
      </c>
      <c r="H906" s="9" t="s">
        <v>29</v>
      </c>
      <c r="I906" s="32"/>
      <c r="J906" s="8" t="s">
        <v>38</v>
      </c>
      <c r="K906" s="29"/>
      <c r="L906" s="29"/>
      <c r="M906" s="57"/>
      <c r="N90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06" s="7" t="str">
        <f>IF(Infra[[#This Row],[railml 2.4 existence]]=TRUE, INDEX(core[Constraints],MATCH(Infra[[#This Row],[Full path]],core[Full path],0)),
IF(Infra[[#This Row],[nor existence]]&lt;&gt;"",INDEX(nor[Constraints],MATCH(Infra[[#This Row],[nor existence]],nor[Full path],0)),""))</f>
        <v>optional</v>
      </c>
      <c r="Q9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06" s="9" t="str">
        <f>IF(ISBLANK(Infra[[#This Row],[Attribute]]),"",
IF(Infra[[#This Row],[railml 2.4 existence]]=TRUE, INDEX(core[Excel type],MATCH(Infra[[#This Row],[Full path]],core[Full path],0)),
IF(Infra[[#This Row],[nor existence]]&lt;&gt;"", INDEX(nor[Excel type],MATCH(Infra[[#This Row],[nor existence]],nor[Full path],0)),"")))</f>
        <v>[enum]</v>
      </c>
      <c r="S906" s="7" t="str">
        <f>IF(AND(NOT(ISBLANK(Infra[[#This Row],[Attribute]])),LEFT(Infra[[#This Row],[Value]],1)="[",OR(Infra[[#This Row],[railml 2.4 existence]]=TRUE,Infra[[#This Row],[nor existence]]=TRUE)),IF(Infra[[#This Row],[Value]]=Infra[[#This Row],[type]],"OK","Wrong type"),"")</f>
        <v/>
      </c>
      <c r="T906" s="7" t="str">
        <f>IF(ISBLANK(Infra[[#This Row],[Attribute]]),"",
IF(Infra[[#This Row],[railml 2.4 existence]]=TRUE, INDEX(core[Restriction],MATCH(Infra[[#This Row],[Full path]],core[Full path],0)),
IF(Infra[[#This Row],[nor existence]]&lt;&gt;"", INDEX(nor[Restriction],MATCH(Infra[[#This Row],[nor existence]],nor[Full path],0)),"")))</f>
        <v>"new", "modified", "removed"</v>
      </c>
      <c r="U9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7" spans="1:21" ht="30" x14ac:dyDescent="0.25">
      <c r="A90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infrastructure/tracks/track/ocsElements/trainDetectionElements/trackCircuitBorder/@nor:change</v>
      </c>
      <c r="B9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7" s="23" t="s">
        <v>895</v>
      </c>
      <c r="E907" s="49" t="s">
        <v>896</v>
      </c>
      <c r="F907" s="7" t="s">
        <v>36</v>
      </c>
      <c r="G907" s="9" t="s">
        <v>39</v>
      </c>
      <c r="H907" s="9"/>
      <c r="I907" s="32"/>
      <c r="J907" s="8" t="s">
        <v>40</v>
      </c>
      <c r="K907" s="29"/>
      <c r="L907" s="29"/>
      <c r="M907" s="57"/>
      <c r="N90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07" s="7" t="str">
        <f>IF(Infra[[#This Row],[railml 2.4 existence]]=TRUE, INDEX(core[Constraints],MATCH(Infra[[#This Row],[Full path]],core[Full path],0)),
IF(Infra[[#This Row],[nor existence]]&lt;&gt;"",INDEX(nor[Constraints],MATCH(Infra[[#This Row],[nor existence]],nor[Full path],0)),""))</f>
        <v>optional</v>
      </c>
      <c r="Q9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07" s="9" t="str">
        <f>IF(ISBLANK(Infra[[#This Row],[Attribute]]),"",
IF(Infra[[#This Row],[railml 2.4 existence]]=TRUE, INDEX(core[Excel type],MATCH(Infra[[#This Row],[Full path]],core[Full path],0)),
IF(Infra[[#This Row],[nor existence]]&lt;&gt;"", INDEX(nor[Excel type],MATCH(Infra[[#This Row],[nor existence]],nor[Full path],0)),"")))</f>
        <v>[enum]</v>
      </c>
      <c r="S907" s="7" t="str">
        <f>IF(AND(NOT(ISBLANK(Infra[[#This Row],[Attribute]])),LEFT(Infra[[#This Row],[Value]],1)="[",OR(Infra[[#This Row],[railml 2.4 existence]]=TRUE,Infra[[#This Row],[nor existence]]=TRUE)),IF(Infra[[#This Row],[Value]]=Infra[[#This Row],[type]],"OK","Wrong type"),"")</f>
        <v/>
      </c>
      <c r="T907" s="7" t="str">
        <f>IF(ISBLANK(Infra[[#This Row],[Attribute]]),"",
IF(Infra[[#This Row],[railml 2.4 existence]]=TRUE, INDEX(core[Restriction],MATCH(Infra[[#This Row],[Full path]],core[Full path],0)),
IF(Infra[[#This Row],[nor existence]]&lt;&gt;"", INDEX(nor[Restriction],MATCH(Infra[[#This Row],[nor existence]],nor[Full path],0)),"")))</f>
        <v>"new", "modified", "removed"</v>
      </c>
      <c r="U9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8" spans="1:21" ht="30" x14ac:dyDescent="0.25">
      <c r="A90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infrastructure/tracks/track/ocsElements/trainDetectionElements/trackCircuitBorder/@nor:change</v>
      </c>
      <c r="B9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8" s="23" t="s">
        <v>895</v>
      </c>
      <c r="E908" s="49" t="s">
        <v>896</v>
      </c>
      <c r="F908" s="7" t="s">
        <v>36</v>
      </c>
      <c r="G908" s="9" t="s">
        <v>41</v>
      </c>
      <c r="H908" s="9"/>
      <c r="I908" s="32"/>
      <c r="J908" s="8" t="s">
        <v>42</v>
      </c>
      <c r="K908" s="29"/>
      <c r="L908" s="29"/>
      <c r="M908" s="57"/>
      <c r="N90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08" s="7" t="str">
        <f>IF(Infra[[#This Row],[railml 2.4 existence]]=TRUE, INDEX(core[Constraints],MATCH(Infra[[#This Row],[Full path]],core[Full path],0)),
IF(Infra[[#This Row],[nor existence]]&lt;&gt;"",INDEX(nor[Constraints],MATCH(Infra[[#This Row],[nor existence]],nor[Full path],0)),""))</f>
        <v>optional</v>
      </c>
      <c r="Q9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08" s="9" t="str">
        <f>IF(ISBLANK(Infra[[#This Row],[Attribute]]),"",
IF(Infra[[#This Row],[railml 2.4 existence]]=TRUE, INDEX(core[Excel type],MATCH(Infra[[#This Row],[Full path]],core[Full path],0)),
IF(Infra[[#This Row],[nor existence]]&lt;&gt;"", INDEX(nor[Excel type],MATCH(Infra[[#This Row],[nor existence]],nor[Full path],0)),"")))</f>
        <v>[enum]</v>
      </c>
      <c r="S908" s="7" t="str">
        <f>IF(AND(NOT(ISBLANK(Infra[[#This Row],[Attribute]])),LEFT(Infra[[#This Row],[Value]],1)="[",OR(Infra[[#This Row],[railml 2.4 existence]]=TRUE,Infra[[#This Row],[nor existence]]=TRUE)),IF(Infra[[#This Row],[Value]]=Infra[[#This Row],[type]],"OK","Wrong type"),"")</f>
        <v/>
      </c>
      <c r="T908" s="7" t="str">
        <f>IF(ISBLANK(Infra[[#This Row],[Attribute]]),"",
IF(Infra[[#This Row],[railml 2.4 existence]]=TRUE, INDEX(core[Restriction],MATCH(Infra[[#This Row],[Full path]],core[Full path],0)),
IF(Infra[[#This Row],[nor existence]]&lt;&gt;"", INDEX(nor[Restriction],MATCH(Infra[[#This Row],[nor existence]],nor[Full path],0)),"")))</f>
        <v>"new", "modified", "removed"</v>
      </c>
      <c r="U9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09" spans="1:21" x14ac:dyDescent="0.25">
      <c r="A90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infrastructure/tracks/track/ocsElements/trainDetectionElements/trackCircuitBorder/@nor:change</v>
      </c>
      <c r="B9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09" s="23" t="s">
        <v>895</v>
      </c>
      <c r="E909" s="49" t="s">
        <v>896</v>
      </c>
      <c r="F909" s="7" t="s">
        <v>36</v>
      </c>
      <c r="G909" s="9" t="s">
        <v>43</v>
      </c>
      <c r="H909" s="9"/>
      <c r="I909" s="32"/>
      <c r="J909" s="8" t="s">
        <v>44</v>
      </c>
      <c r="K909" s="29"/>
      <c r="L909" s="29"/>
      <c r="M909" s="57"/>
      <c r="N90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09" s="7" t="str">
        <f>IF(Infra[[#This Row],[railml 2.4 existence]]=TRUE, INDEX(core[Constraints],MATCH(Infra[[#This Row],[Full path]],core[Full path],0)),
IF(Infra[[#This Row],[nor existence]]&lt;&gt;"",INDEX(nor[Constraints],MATCH(Infra[[#This Row],[nor existence]],nor[Full path],0)),""))</f>
        <v>optional</v>
      </c>
      <c r="Q9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09" s="9" t="str">
        <f>IF(ISBLANK(Infra[[#This Row],[Attribute]]),"",
IF(Infra[[#This Row],[railml 2.4 existence]]=TRUE, INDEX(core[Excel type],MATCH(Infra[[#This Row],[Full path]],core[Full path],0)),
IF(Infra[[#This Row],[nor existence]]&lt;&gt;"", INDEX(nor[Excel type],MATCH(Infra[[#This Row],[nor existence]],nor[Full path],0)),"")))</f>
        <v>[enum]</v>
      </c>
      <c r="S909" s="7" t="str">
        <f>IF(AND(NOT(ISBLANK(Infra[[#This Row],[Attribute]])),LEFT(Infra[[#This Row],[Value]],1)="[",OR(Infra[[#This Row],[railml 2.4 existence]]=TRUE,Infra[[#This Row],[nor existence]]=TRUE)),IF(Infra[[#This Row],[Value]]=Infra[[#This Row],[type]],"OK","Wrong type"),"")</f>
        <v/>
      </c>
      <c r="T909" s="7" t="str">
        <f>IF(ISBLANK(Infra[[#This Row],[Attribute]]),"",
IF(Infra[[#This Row],[railml 2.4 existence]]=TRUE, INDEX(core[Restriction],MATCH(Infra[[#This Row],[Full path]],core[Full path],0)),
IF(Infra[[#This Row],[nor existence]]&lt;&gt;"", INDEX(nor[Restriction],MATCH(Infra[[#This Row],[nor existence]],nor[Full path],0)),"")))</f>
        <v>"new", "modified", "removed"</v>
      </c>
      <c r="U9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0" spans="1:21" ht="21" customHeight="1" x14ac:dyDescent="0.25">
      <c r="A91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infrastructure/tracks/track/ocsElements/trainDetectionElements/trackCircuitBorder/@nor:ruleRef</v>
      </c>
      <c r="B9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0" s="23" t="s">
        <v>895</v>
      </c>
      <c r="E910" s="49" t="s">
        <v>896</v>
      </c>
      <c r="F910" s="7" t="s">
        <v>45</v>
      </c>
      <c r="G910" s="9" t="s">
        <v>46</v>
      </c>
      <c r="H910" s="9" t="s">
        <v>29</v>
      </c>
      <c r="I910" s="33"/>
      <c r="J910" s="8" t="s">
        <v>47</v>
      </c>
      <c r="K910" s="29"/>
      <c r="L910" s="29"/>
      <c r="M910" s="57"/>
      <c r="N91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910" s="7" t="str">
        <f>IF(Infra[[#This Row],[railml 2.4 existence]]=TRUE, INDEX(core[Constraints],MATCH(Infra[[#This Row],[Full path]],core[Full path],0)),
IF(Infra[[#This Row],[nor existence]]&lt;&gt;"",INDEX(nor[Constraints],MATCH(Infra[[#This Row],[nor existence]],nor[Full path],0)),""))</f>
        <v>optional</v>
      </c>
      <c r="Q9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0" s="9" t="str">
        <f>IF(ISBLANK(Infra[[#This Row],[Attribute]]),"",
IF(Infra[[#This Row],[railml 2.4 existence]]=TRUE, INDEX(core[Excel type],MATCH(Infra[[#This Row],[Full path]],core[Full path],0)),
IF(Infra[[#This Row],[nor existence]]&lt;&gt;"", INDEX(nor[Excel type],MATCH(Infra[[#This Row],[nor existence]],nor[Full path],0)),"")))</f>
        <v>[reference]</v>
      </c>
      <c r="S910" s="7" t="str">
        <f>IF(AND(NOT(ISBLANK(Infra[[#This Row],[Attribute]])),LEFT(Infra[[#This Row],[Value]],1)="[",OR(Infra[[#This Row],[railml 2.4 existence]]=TRUE,Infra[[#This Row],[nor existence]]=TRUE)),IF(Infra[[#This Row],[Value]]=Infra[[#This Row],[type]],"OK","Wrong type"),"")</f>
        <v/>
      </c>
      <c r="T910" s="7" t="str">
        <f>IF(ISBLANK(Infra[[#This Row],[Attribute]]),"",
IF(Infra[[#This Row],[railml 2.4 existence]]=TRUE, INDEX(core[Restriction],MATCH(Infra[[#This Row],[Full path]],core[Full path],0)),
IF(Infra[[#This Row],[nor existence]]&lt;&gt;"", INDEX(nor[Restriction],MATCH(Infra[[#This Row],[nor existence]],nor[Full path],0)),"")))</f>
        <v/>
      </c>
      <c r="U9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1" spans="1:21" ht="45" x14ac:dyDescent="0.25">
      <c r="A91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infrastructure/tracks/track/ocsElements/trainDetectionElements/trackCircuitBorder/@pos</v>
      </c>
      <c r="B9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1" s="23" t="s">
        <v>895</v>
      </c>
      <c r="E911" s="49" t="s">
        <v>896</v>
      </c>
      <c r="F911" s="7" t="s">
        <v>494</v>
      </c>
      <c r="G911" s="9" t="s">
        <v>233</v>
      </c>
      <c r="H911" s="9" t="s">
        <v>23</v>
      </c>
      <c r="I911" s="32"/>
      <c r="J911" s="8" t="s">
        <v>495</v>
      </c>
      <c r="K911" s="29" t="s">
        <v>496</v>
      </c>
      <c r="L911" s="29"/>
      <c r="M911" s="57"/>
      <c r="N9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1" s="7" t="str">
        <f>IF(Infra[[#This Row],[railml 2.4 existence]]=TRUE, INDEX(core[Constraints],MATCH(Infra[[#This Row],[Full path]],core[Full path],0)),
IF(Infra[[#This Row],[nor existence]]&lt;&gt;"",INDEX(nor[Constraints],MATCH(Infra[[#This Row],[nor existence]],nor[Full path],0)),""))</f>
        <v>mandatory</v>
      </c>
      <c r="Q9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1" s="9" t="str">
        <f>IF(ISBLANK(Infra[[#This Row],[Attribute]]),"",
IF(Infra[[#This Row],[railml 2.4 existence]]=TRUE, INDEX(core[Excel type],MATCH(Infra[[#This Row],[Full path]],core[Full path],0)),
IF(Infra[[#This Row],[nor existence]]&lt;&gt;"", INDEX(nor[Excel type],MATCH(Infra[[#This Row],[nor existence]],nor[Full path],0)),"")))</f>
        <v>[decimal]</v>
      </c>
      <c r="S911" s="7" t="str">
        <f>IF(AND(NOT(ISBLANK(Infra[[#This Row],[Attribute]])),LEFT(Infra[[#This Row],[Value]],1)="[",OR(Infra[[#This Row],[railml 2.4 existence]]=TRUE,Infra[[#This Row],[nor existence]]=TRUE)),IF(Infra[[#This Row],[Value]]=Infra[[#This Row],[type]],"OK","Wrong type"),"")</f>
        <v>OK</v>
      </c>
      <c r="T911" s="7" t="str">
        <f>IF(ISBLANK(Infra[[#This Row],[Attribute]]),"",
IF(Infra[[#This Row],[railml 2.4 existence]]=TRUE, INDEX(core[Restriction],MATCH(Infra[[#This Row],[Full path]],core[Full path],0)),
IF(Infra[[#This Row],[nor existence]]&lt;&gt;"", INDEX(nor[Restriction],MATCH(Infra[[#This Row],[nor existence]],nor[Full path],0)),"")))</f>
        <v>xs:fractionDigits=6</v>
      </c>
      <c r="U9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2" spans="1:21" ht="30" x14ac:dyDescent="0.25">
      <c r="A91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v>
      </c>
      <c r="B9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2" s="24" t="s">
        <v>895</v>
      </c>
      <c r="E912" s="17" t="s">
        <v>902</v>
      </c>
      <c r="F912" s="7"/>
      <c r="G912" s="9"/>
      <c r="H912" s="9" t="s">
        <v>29</v>
      </c>
      <c r="I912" s="35"/>
      <c r="J912" s="8" t="s">
        <v>903</v>
      </c>
      <c r="K912" s="7"/>
      <c r="L912" s="7"/>
      <c r="M912" s="7"/>
      <c r="N9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2" s="7" t="str">
        <f>IF(Infra[[#This Row],[railml 2.4 existence]]=TRUE, INDEX(core[Constraints],MATCH(Infra[[#This Row],[Full path]],core[Full path],0)),
IF(Infra[[#This Row],[nor existence]]&lt;&gt;"",INDEX(nor[Constraints],MATCH(Infra[[#This Row],[nor existence]],nor[Full path],0)),""))</f>
        <v>choice</v>
      </c>
      <c r="Q9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2" s="7" t="str">
        <f>IF(ISBLANK(Infra[[#This Row],[Attribute]]),"",
IF(Infra[[#This Row],[railml 2.4 existence]]=TRUE, INDEX(core[Excel type],MATCH(Infra[[#This Row],[Full path]],core[Full path],0)),
IF(Infra[[#This Row],[nor existence]]&lt;&gt;"", INDEX(nor[Excel type],MATCH(Infra[[#This Row],[nor existence]],nor[Full path],0)),"")))</f>
        <v/>
      </c>
      <c r="S912" s="7" t="str">
        <f>IF(AND(NOT(ISBLANK(Infra[[#This Row],[Attribute]])),LEFT(Infra[[#This Row],[Value]],1)="[",OR(Infra[[#This Row],[railml 2.4 existence]]=TRUE,Infra[[#This Row],[nor existence]]=TRUE)),IF(Infra[[#This Row],[Value]]=Infra[[#This Row],[type]],"OK","Wrong type"),"")</f>
        <v/>
      </c>
      <c r="T912" s="7" t="str">
        <f>IF(ISBLANK(Infra[[#This Row],[Attribute]]),"",
IF(Infra[[#This Row],[railml 2.4 existence]]=TRUE, INDEX(core[Restriction],MATCH(Infra[[#This Row],[Full path]],core[Full path],0)),
IF(Infra[[#This Row],[nor existence]]&lt;&gt;"", INDEX(nor[Restriction],MATCH(Infra[[#This Row],[nor existence]],nor[Full path],0)),"")))</f>
        <v/>
      </c>
      <c r="U9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3" spans="1:21" ht="45" x14ac:dyDescent="0.25">
      <c r="A91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infrastructure/tracks/track/ocsElements/trainDetectionElements/trainDetector/@absPos</v>
      </c>
      <c r="B9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3" s="23" t="s">
        <v>895</v>
      </c>
      <c r="E913" s="49" t="s">
        <v>902</v>
      </c>
      <c r="F913" s="7" t="s">
        <v>478</v>
      </c>
      <c r="G913" s="9" t="s">
        <v>233</v>
      </c>
      <c r="H913" s="9" t="s">
        <v>479</v>
      </c>
      <c r="I913" s="32"/>
      <c r="J913" s="8" t="s">
        <v>480</v>
      </c>
      <c r="K913" s="29" t="s">
        <v>481</v>
      </c>
      <c r="L913" s="29"/>
      <c r="M913" s="57"/>
      <c r="N9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3" s="7" t="str">
        <f>IF(Infra[[#This Row],[railml 2.4 existence]]=TRUE, INDEX(core[Constraints],MATCH(Infra[[#This Row],[Full path]],core[Full path],0)),
IF(Infra[[#This Row],[nor existence]]&lt;&gt;"",INDEX(nor[Constraints],MATCH(Infra[[#This Row],[nor existence]],nor[Full path],0)),""))</f>
        <v>optional</v>
      </c>
      <c r="Q9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3" s="9" t="str">
        <f>IF(ISBLANK(Infra[[#This Row],[Attribute]]),"",
IF(Infra[[#This Row],[railml 2.4 existence]]=TRUE, INDEX(core[Excel type],MATCH(Infra[[#This Row],[Full path]],core[Full path],0)),
IF(Infra[[#This Row],[nor existence]]&lt;&gt;"", INDEX(nor[Excel type],MATCH(Infra[[#This Row],[nor existence]],nor[Full path],0)),"")))</f>
        <v>[decimal]</v>
      </c>
      <c r="S913" s="7" t="str">
        <f>IF(AND(NOT(ISBLANK(Infra[[#This Row],[Attribute]])),LEFT(Infra[[#This Row],[Value]],1)="[",OR(Infra[[#This Row],[railml 2.4 existence]]=TRUE,Infra[[#This Row],[nor existence]]=TRUE)),IF(Infra[[#This Row],[Value]]=Infra[[#This Row],[type]],"OK","Wrong type"),"")</f>
        <v>OK</v>
      </c>
      <c r="T913" s="7" t="str">
        <f>IF(ISBLANK(Infra[[#This Row],[Attribute]]),"",
IF(Infra[[#This Row],[railml 2.4 existence]]=TRUE, INDEX(core[Restriction],MATCH(Infra[[#This Row],[Full path]],core[Full path],0)),
IF(Infra[[#This Row],[nor existence]]&lt;&gt;"", INDEX(nor[Restriction],MATCH(Infra[[#This Row],[nor existence]],nor[Full path],0)),"")))</f>
        <v>xs:fractionDigits=6</v>
      </c>
      <c r="U9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4" spans="1:21" ht="135" x14ac:dyDescent="0.25">
      <c r="A91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infrastructure/tracks/track/ocsElements/trainDetectionElements/trainDetector/@code</v>
      </c>
      <c r="B9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4" s="23" t="s">
        <v>895</v>
      </c>
      <c r="E914" s="49" t="s">
        <v>902</v>
      </c>
      <c r="F914" s="7" t="s">
        <v>24</v>
      </c>
      <c r="G914" s="9" t="s">
        <v>25</v>
      </c>
      <c r="H914" s="9" t="s">
        <v>26</v>
      </c>
      <c r="I914" s="32"/>
      <c r="J914" s="8" t="s">
        <v>27</v>
      </c>
      <c r="K914" s="29"/>
      <c r="L914" s="29"/>
      <c r="M914" s="57"/>
      <c r="N9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4" s="7" t="str">
        <f>IF(Infra[[#This Row],[railml 2.4 existence]]=TRUE, INDEX(core[Constraints],MATCH(Infra[[#This Row],[Full path]],core[Full path],0)),
IF(Infra[[#This Row],[nor existence]]&lt;&gt;"",INDEX(nor[Constraints],MATCH(Infra[[#This Row],[nor existence]],nor[Full path],0)),""))</f>
        <v>optional</v>
      </c>
      <c r="Q9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4" s="9" t="str">
        <f>IF(ISBLANK(Infra[[#This Row],[Attribute]]),"",
IF(Infra[[#This Row],[railml 2.4 existence]]=TRUE, INDEX(core[Excel type],MATCH(Infra[[#This Row],[Full path]],core[Full path],0)),
IF(Infra[[#This Row],[nor existence]]&lt;&gt;"", INDEX(nor[Excel type],MATCH(Infra[[#This Row],[nor existence]],nor[Full path],0)),"")))</f>
        <v>[string]</v>
      </c>
      <c r="S914" s="7" t="str">
        <f>IF(AND(NOT(ISBLANK(Infra[[#This Row],[Attribute]])),LEFT(Infra[[#This Row],[Value]],1)="[",OR(Infra[[#This Row],[railml 2.4 existence]]=TRUE,Infra[[#This Row],[nor existence]]=TRUE)),IF(Infra[[#This Row],[Value]]=Infra[[#This Row],[type]],"OK","Wrong type"),"")</f>
        <v>OK</v>
      </c>
      <c r="T914" s="7" t="str">
        <f>IF(ISBLANK(Infra[[#This Row],[Attribute]]),"",
IF(Infra[[#This Row],[railml 2.4 existence]]=TRUE, INDEX(core[Restriction],MATCH(Infra[[#This Row],[Full path]],core[Full path],0)),
IF(Infra[[#This Row],[nor existence]]&lt;&gt;"", INDEX(nor[Restriction],MATCH(Infra[[#This Row],[nor existence]],nor[Full path],0)),"")))</f>
        <v/>
      </c>
      <c r="U9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5" spans="1:21" ht="30" x14ac:dyDescent="0.25">
      <c r="A91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infrastructure/tracks/track/ocsElements/trainDetectionElements/trainDetector/@controllerRef</v>
      </c>
      <c r="B9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5" s="24" t="s">
        <v>895</v>
      </c>
      <c r="E915" s="17" t="s">
        <v>902</v>
      </c>
      <c r="F915" s="7" t="s">
        <v>147</v>
      </c>
      <c r="G915" s="9" t="s">
        <v>46</v>
      </c>
      <c r="H915" s="9" t="s">
        <v>29</v>
      </c>
      <c r="I915" s="35"/>
      <c r="J915" s="8" t="s">
        <v>904</v>
      </c>
      <c r="K915" s="7"/>
      <c r="L915" s="7"/>
      <c r="M915" s="7"/>
      <c r="N91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5" s="7" t="str">
        <f>IF(Infra[[#This Row],[railml 2.4 existence]]=TRUE, INDEX(core[Constraints],MATCH(Infra[[#This Row],[Full path]],core[Full path],0)),
IF(Infra[[#This Row],[nor existence]]&lt;&gt;"",INDEX(nor[Constraints],MATCH(Infra[[#This Row],[nor existence]],nor[Full path],0)),""))</f>
        <v>optional</v>
      </c>
      <c r="Q9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5" s="7" t="str">
        <f>IF(ISBLANK(Infra[[#This Row],[Attribute]]),"",
IF(Infra[[#This Row],[railml 2.4 existence]]=TRUE, INDEX(core[Excel type],MATCH(Infra[[#This Row],[Full path]],core[Full path],0)),
IF(Infra[[#This Row],[nor existence]]&lt;&gt;"", INDEX(nor[Excel type],MATCH(Infra[[#This Row],[nor existence]],nor[Full path],0)),"")))</f>
        <v>[reference]</v>
      </c>
      <c r="S915" s="7" t="str">
        <f>IF(AND(NOT(ISBLANK(Infra[[#This Row],[Attribute]])),LEFT(Infra[[#This Row],[Value]],1)="[",OR(Infra[[#This Row],[railml 2.4 existence]]=TRUE,Infra[[#This Row],[nor existence]]=TRUE)),IF(Infra[[#This Row],[Value]]=Infra[[#This Row],[type]],"OK","Wrong type"),"")</f>
        <v>OK</v>
      </c>
      <c r="T915" s="7" t="str">
        <f>IF(ISBLANK(Infra[[#This Row],[Attribute]]),"",
IF(Infra[[#This Row],[railml 2.4 existence]]=TRUE, INDEX(core[Restriction],MATCH(Infra[[#This Row],[Full path]],core[Full path],0)),
IF(Infra[[#This Row],[nor existence]]&lt;&gt;"", INDEX(nor[Restriction],MATCH(Infra[[#This Row],[nor existence]],nor[Full path],0)),"")))</f>
        <v/>
      </c>
      <c r="U9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6" spans="1:21" ht="45" x14ac:dyDescent="0.25">
      <c r="A91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infrastructure/tracks/track/ocsElements/trainDetectionElements/trainDetector/@description</v>
      </c>
      <c r="B9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6" s="23" t="s">
        <v>895</v>
      </c>
      <c r="E916" s="49" t="s">
        <v>902</v>
      </c>
      <c r="F916" s="7" t="s">
        <v>28</v>
      </c>
      <c r="G916" s="9" t="s">
        <v>25</v>
      </c>
      <c r="H916" s="9" t="s">
        <v>29</v>
      </c>
      <c r="I916" s="32"/>
      <c r="J916" s="8" t="s">
        <v>30</v>
      </c>
      <c r="K916" s="29" t="s">
        <v>31</v>
      </c>
      <c r="L916" s="29"/>
      <c r="M916" s="57"/>
      <c r="N91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6" s="7" t="str">
        <f>IF(Infra[[#This Row],[railml 2.4 existence]]=TRUE, INDEX(core[Constraints],MATCH(Infra[[#This Row],[Full path]],core[Full path],0)),
IF(Infra[[#This Row],[nor existence]]&lt;&gt;"",INDEX(nor[Constraints],MATCH(Infra[[#This Row],[nor existence]],nor[Full path],0)),""))</f>
        <v>optional</v>
      </c>
      <c r="Q9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6" s="9" t="str">
        <f>IF(ISBLANK(Infra[[#This Row],[Attribute]]),"",
IF(Infra[[#This Row],[railml 2.4 existence]]=TRUE, INDEX(core[Excel type],MATCH(Infra[[#This Row],[Full path]],core[Full path],0)),
IF(Infra[[#This Row],[nor existence]]&lt;&gt;"", INDEX(nor[Excel type],MATCH(Infra[[#This Row],[nor existence]],nor[Full path],0)),"")))</f>
        <v>[string]</v>
      </c>
      <c r="S916" s="7" t="str">
        <f>IF(AND(NOT(ISBLANK(Infra[[#This Row],[Attribute]])),LEFT(Infra[[#This Row],[Value]],1)="[",OR(Infra[[#This Row],[railml 2.4 existence]]=TRUE,Infra[[#This Row],[nor existence]]=TRUE)),IF(Infra[[#This Row],[Value]]=Infra[[#This Row],[type]],"OK","Wrong type"),"")</f>
        <v>OK</v>
      </c>
      <c r="T916" s="7" t="str">
        <f>IF(ISBLANK(Infra[[#This Row],[Attribute]]),"",
IF(Infra[[#This Row],[railml 2.4 existence]]=TRUE, INDEX(core[Restriction],MATCH(Infra[[#This Row],[Full path]],core[Full path],0)),
IF(Infra[[#This Row],[nor existence]]&lt;&gt;"", INDEX(nor[Restriction],MATCH(Infra[[#This Row],[nor existence]],nor[Full path],0)),"")))</f>
        <v/>
      </c>
      <c r="U9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7" spans="1:21" x14ac:dyDescent="0.25">
      <c r="A91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infrastructure/tracks/track/ocsElements/trainDetectionElements/trainDetector/@id</v>
      </c>
      <c r="B9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7" s="23" t="s">
        <v>895</v>
      </c>
      <c r="E917" s="49" t="s">
        <v>902</v>
      </c>
      <c r="F917" s="7" t="s">
        <v>32</v>
      </c>
      <c r="G917" s="9" t="s">
        <v>25</v>
      </c>
      <c r="H917" s="9" t="s">
        <v>23</v>
      </c>
      <c r="I917" s="32"/>
      <c r="J917" s="8" t="s">
        <v>33</v>
      </c>
      <c r="K917" s="29"/>
      <c r="L917" s="29"/>
      <c r="M917" s="57"/>
      <c r="N91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7" s="7" t="str">
        <f>IF(Infra[[#This Row],[railml 2.4 existence]]=TRUE, INDEX(core[Constraints],MATCH(Infra[[#This Row],[Full path]],core[Full path],0)),
IF(Infra[[#This Row],[nor existence]]&lt;&gt;"",INDEX(nor[Constraints],MATCH(Infra[[#This Row],[nor existence]],nor[Full path],0)),""))</f>
        <v>mandatory</v>
      </c>
      <c r="Q9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7" s="9" t="str">
        <f>IF(ISBLANK(Infra[[#This Row],[Attribute]]),"",
IF(Infra[[#This Row],[railml 2.4 existence]]=TRUE, INDEX(core[Excel type],MATCH(Infra[[#This Row],[Full path]],core[Full path],0)),
IF(Infra[[#This Row],[nor existence]]&lt;&gt;"", INDEX(nor[Excel type],MATCH(Infra[[#This Row],[nor existence]],nor[Full path],0)),"")))</f>
        <v>[string]</v>
      </c>
      <c r="S917" s="7" t="str">
        <f>IF(AND(NOT(ISBLANK(Infra[[#This Row],[Attribute]])),LEFT(Infra[[#This Row],[Value]],1)="[",OR(Infra[[#This Row],[railml 2.4 existence]]=TRUE,Infra[[#This Row],[nor existence]]=TRUE)),IF(Infra[[#This Row],[Value]]=Infra[[#This Row],[type]],"OK","Wrong type"),"")</f>
        <v>OK</v>
      </c>
      <c r="T917" s="7" t="str">
        <f>IF(ISBLANK(Infra[[#This Row],[Attribute]]),"",
IF(Infra[[#This Row],[railml 2.4 existence]]=TRUE, INDEX(core[Restriction],MATCH(Infra[[#This Row],[Full path]],core[Full path],0)),
IF(Infra[[#This Row],[nor existence]]&lt;&gt;"", INDEX(nor[Restriction],MATCH(Infra[[#This Row],[nor existence]],nor[Full path],0)),"")))</f>
        <v/>
      </c>
      <c r="U9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8" spans="1:21" ht="45" x14ac:dyDescent="0.25">
      <c r="A91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infrastructure/tracks/track/ocsElements/trainDetectionElements/trainDetector/@name</v>
      </c>
      <c r="B9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8" s="24" t="s">
        <v>895</v>
      </c>
      <c r="E918" s="17" t="s">
        <v>902</v>
      </c>
      <c r="F918" s="7" t="s">
        <v>34</v>
      </c>
      <c r="G918" s="9" t="s">
        <v>25</v>
      </c>
      <c r="H918" s="9" t="s">
        <v>29</v>
      </c>
      <c r="I918" s="35"/>
      <c r="J918" s="58" t="s">
        <v>905</v>
      </c>
      <c r="K918" s="7"/>
      <c r="L918" s="7"/>
      <c r="M918" s="7"/>
      <c r="N91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18" s="7" t="str">
        <f>IF(Infra[[#This Row],[railml 2.4 existence]]=TRUE, INDEX(core[Constraints],MATCH(Infra[[#This Row],[Full path]],core[Full path],0)),
IF(Infra[[#This Row],[nor existence]]&lt;&gt;"",INDEX(nor[Constraints],MATCH(Infra[[#This Row],[nor existence]],nor[Full path],0)),""))</f>
        <v>optional</v>
      </c>
      <c r="Q9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8" s="7" t="str">
        <f>IF(ISBLANK(Infra[[#This Row],[Attribute]]),"",
IF(Infra[[#This Row],[railml 2.4 existence]]=TRUE, INDEX(core[Excel type],MATCH(Infra[[#This Row],[Full path]],core[Full path],0)),
IF(Infra[[#This Row],[nor existence]]&lt;&gt;"", INDEX(nor[Excel type],MATCH(Infra[[#This Row],[nor existence]],nor[Full path],0)),"")))</f>
        <v>[string]</v>
      </c>
      <c r="S918" s="7" t="str">
        <f>IF(AND(NOT(ISBLANK(Infra[[#This Row],[Attribute]])),LEFT(Infra[[#This Row],[Value]],1)="[",OR(Infra[[#This Row],[railml 2.4 existence]]=TRUE,Infra[[#This Row],[nor existence]]=TRUE)),IF(Infra[[#This Row],[Value]]=Infra[[#This Row],[type]],"OK","Wrong type"),"")</f>
        <v>OK</v>
      </c>
      <c r="T918" s="7" t="str">
        <f>IF(ISBLANK(Infra[[#This Row],[Attribute]]),"",
IF(Infra[[#This Row],[railml 2.4 existence]]=TRUE, INDEX(core[Restriction],MATCH(Infra[[#This Row],[Full path]],core[Full path],0)),
IF(Infra[[#This Row],[nor existence]]&lt;&gt;"", INDEX(nor[Restriction],MATCH(Infra[[#This Row],[nor existence]],nor[Full path],0)),"")))</f>
        <v/>
      </c>
      <c r="U9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19" spans="1:21" ht="30" x14ac:dyDescent="0.25">
      <c r="A91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infrastructure/tracks/track/ocsElements/trainDetectionElements/trainDetector/@nor:change</v>
      </c>
      <c r="B9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19" s="23" t="s">
        <v>895</v>
      </c>
      <c r="E919" s="49" t="s">
        <v>902</v>
      </c>
      <c r="F919" s="7" t="s">
        <v>36</v>
      </c>
      <c r="G919" s="9" t="s">
        <v>37</v>
      </c>
      <c r="H919" s="9" t="s">
        <v>29</v>
      </c>
      <c r="I919" s="32"/>
      <c r="J919" s="8" t="s">
        <v>38</v>
      </c>
      <c r="K919" s="29"/>
      <c r="L919" s="29"/>
      <c r="M919" s="57"/>
      <c r="N91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19" s="7" t="str">
        <f>IF(Infra[[#This Row],[railml 2.4 existence]]=TRUE, INDEX(core[Constraints],MATCH(Infra[[#This Row],[Full path]],core[Full path],0)),
IF(Infra[[#This Row],[nor existence]]&lt;&gt;"",INDEX(nor[Constraints],MATCH(Infra[[#This Row],[nor existence]],nor[Full path],0)),""))</f>
        <v>optional</v>
      </c>
      <c r="Q9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19" s="9" t="str">
        <f>IF(ISBLANK(Infra[[#This Row],[Attribute]]),"",
IF(Infra[[#This Row],[railml 2.4 existence]]=TRUE, INDEX(core[Excel type],MATCH(Infra[[#This Row],[Full path]],core[Full path],0)),
IF(Infra[[#This Row],[nor existence]]&lt;&gt;"", INDEX(nor[Excel type],MATCH(Infra[[#This Row],[nor existence]],nor[Full path],0)),"")))</f>
        <v>[enum]</v>
      </c>
      <c r="S919" s="7" t="str">
        <f>IF(AND(NOT(ISBLANK(Infra[[#This Row],[Attribute]])),LEFT(Infra[[#This Row],[Value]],1)="[",OR(Infra[[#This Row],[railml 2.4 existence]]=TRUE,Infra[[#This Row],[nor existence]]=TRUE)),IF(Infra[[#This Row],[Value]]=Infra[[#This Row],[type]],"OK","Wrong type"),"")</f>
        <v/>
      </c>
      <c r="T919" s="7" t="str">
        <f>IF(ISBLANK(Infra[[#This Row],[Attribute]]),"",
IF(Infra[[#This Row],[railml 2.4 existence]]=TRUE, INDEX(core[Restriction],MATCH(Infra[[#This Row],[Full path]],core[Full path],0)),
IF(Infra[[#This Row],[nor existence]]&lt;&gt;"", INDEX(nor[Restriction],MATCH(Infra[[#This Row],[nor existence]],nor[Full path],0)),"")))</f>
        <v>"new", "modified", "removed"</v>
      </c>
      <c r="U9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0" spans="1:21" ht="30" x14ac:dyDescent="0.25">
      <c r="A92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infrastructure/tracks/track/ocsElements/trainDetectionElements/trainDetector/@nor:change</v>
      </c>
      <c r="B9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0" s="23" t="s">
        <v>895</v>
      </c>
      <c r="E920" s="49" t="s">
        <v>902</v>
      </c>
      <c r="F920" s="7" t="s">
        <v>36</v>
      </c>
      <c r="G920" s="9" t="s">
        <v>39</v>
      </c>
      <c r="H920" s="9"/>
      <c r="I920" s="32"/>
      <c r="J920" s="8" t="s">
        <v>40</v>
      </c>
      <c r="K920" s="29"/>
      <c r="L920" s="29"/>
      <c r="M920" s="57"/>
      <c r="N92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20" s="7" t="str">
        <f>IF(Infra[[#This Row],[railml 2.4 existence]]=TRUE, INDEX(core[Constraints],MATCH(Infra[[#This Row],[Full path]],core[Full path],0)),
IF(Infra[[#This Row],[nor existence]]&lt;&gt;"",INDEX(nor[Constraints],MATCH(Infra[[#This Row],[nor existence]],nor[Full path],0)),""))</f>
        <v>optional</v>
      </c>
      <c r="Q9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20" s="9" t="str">
        <f>IF(ISBLANK(Infra[[#This Row],[Attribute]]),"",
IF(Infra[[#This Row],[railml 2.4 existence]]=TRUE, INDEX(core[Excel type],MATCH(Infra[[#This Row],[Full path]],core[Full path],0)),
IF(Infra[[#This Row],[nor existence]]&lt;&gt;"", INDEX(nor[Excel type],MATCH(Infra[[#This Row],[nor existence]],nor[Full path],0)),"")))</f>
        <v>[enum]</v>
      </c>
      <c r="S920" s="7" t="str">
        <f>IF(AND(NOT(ISBLANK(Infra[[#This Row],[Attribute]])),LEFT(Infra[[#This Row],[Value]],1)="[",OR(Infra[[#This Row],[railml 2.4 existence]]=TRUE,Infra[[#This Row],[nor existence]]=TRUE)),IF(Infra[[#This Row],[Value]]=Infra[[#This Row],[type]],"OK","Wrong type"),"")</f>
        <v/>
      </c>
      <c r="T920" s="7" t="str">
        <f>IF(ISBLANK(Infra[[#This Row],[Attribute]]),"",
IF(Infra[[#This Row],[railml 2.4 existence]]=TRUE, INDEX(core[Restriction],MATCH(Infra[[#This Row],[Full path]],core[Full path],0)),
IF(Infra[[#This Row],[nor existence]]&lt;&gt;"", INDEX(nor[Restriction],MATCH(Infra[[#This Row],[nor existence]],nor[Full path],0)),"")))</f>
        <v>"new", "modified", "removed"</v>
      </c>
      <c r="U9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1" spans="1:21" ht="30" x14ac:dyDescent="0.25">
      <c r="A92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infrastructure/tracks/track/ocsElements/trainDetectionElements/trainDetector/@nor:change</v>
      </c>
      <c r="B9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1" s="23" t="s">
        <v>895</v>
      </c>
      <c r="E921" s="49" t="s">
        <v>902</v>
      </c>
      <c r="F921" s="7" t="s">
        <v>36</v>
      </c>
      <c r="G921" s="9" t="s">
        <v>41</v>
      </c>
      <c r="H921" s="9"/>
      <c r="I921" s="32"/>
      <c r="J921" s="8" t="s">
        <v>42</v>
      </c>
      <c r="K921" s="29"/>
      <c r="L921" s="29"/>
      <c r="M921" s="57"/>
      <c r="N92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21" s="7" t="str">
        <f>IF(Infra[[#This Row],[railml 2.4 existence]]=TRUE, INDEX(core[Constraints],MATCH(Infra[[#This Row],[Full path]],core[Full path],0)),
IF(Infra[[#This Row],[nor existence]]&lt;&gt;"",INDEX(nor[Constraints],MATCH(Infra[[#This Row],[nor existence]],nor[Full path],0)),""))</f>
        <v>optional</v>
      </c>
      <c r="Q9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21" s="9" t="str">
        <f>IF(ISBLANK(Infra[[#This Row],[Attribute]]),"",
IF(Infra[[#This Row],[railml 2.4 existence]]=TRUE, INDEX(core[Excel type],MATCH(Infra[[#This Row],[Full path]],core[Full path],0)),
IF(Infra[[#This Row],[nor existence]]&lt;&gt;"", INDEX(nor[Excel type],MATCH(Infra[[#This Row],[nor existence]],nor[Full path],0)),"")))</f>
        <v>[enum]</v>
      </c>
      <c r="S921" s="7" t="str">
        <f>IF(AND(NOT(ISBLANK(Infra[[#This Row],[Attribute]])),LEFT(Infra[[#This Row],[Value]],1)="[",OR(Infra[[#This Row],[railml 2.4 existence]]=TRUE,Infra[[#This Row],[nor existence]]=TRUE)),IF(Infra[[#This Row],[Value]]=Infra[[#This Row],[type]],"OK","Wrong type"),"")</f>
        <v/>
      </c>
      <c r="T921" s="7" t="str">
        <f>IF(ISBLANK(Infra[[#This Row],[Attribute]]),"",
IF(Infra[[#This Row],[railml 2.4 existence]]=TRUE, INDEX(core[Restriction],MATCH(Infra[[#This Row],[Full path]],core[Full path],0)),
IF(Infra[[#This Row],[nor existence]]&lt;&gt;"", INDEX(nor[Restriction],MATCH(Infra[[#This Row],[nor existence]],nor[Full path],0)),"")))</f>
        <v>"new", "modified", "removed"</v>
      </c>
      <c r="U9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2" spans="1:21" x14ac:dyDescent="0.25">
      <c r="A92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infrastructure/tracks/track/ocsElements/trainDetectionElements/trainDetector/@nor:change</v>
      </c>
      <c r="B9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2" s="23" t="s">
        <v>895</v>
      </c>
      <c r="E922" s="49" t="s">
        <v>902</v>
      </c>
      <c r="F922" s="7" t="s">
        <v>36</v>
      </c>
      <c r="G922" s="9" t="s">
        <v>43</v>
      </c>
      <c r="H922" s="9"/>
      <c r="I922" s="32"/>
      <c r="J922" s="8" t="s">
        <v>44</v>
      </c>
      <c r="K922" s="29"/>
      <c r="L922" s="29"/>
      <c r="M922" s="57"/>
      <c r="N92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22" s="7" t="str">
        <f>IF(Infra[[#This Row],[railml 2.4 existence]]=TRUE, INDEX(core[Constraints],MATCH(Infra[[#This Row],[Full path]],core[Full path],0)),
IF(Infra[[#This Row],[nor existence]]&lt;&gt;"",INDEX(nor[Constraints],MATCH(Infra[[#This Row],[nor existence]],nor[Full path],0)),""))</f>
        <v>optional</v>
      </c>
      <c r="Q9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22" s="9" t="str">
        <f>IF(ISBLANK(Infra[[#This Row],[Attribute]]),"",
IF(Infra[[#This Row],[railml 2.4 existence]]=TRUE, INDEX(core[Excel type],MATCH(Infra[[#This Row],[Full path]],core[Full path],0)),
IF(Infra[[#This Row],[nor existence]]&lt;&gt;"", INDEX(nor[Excel type],MATCH(Infra[[#This Row],[nor existence]],nor[Full path],0)),"")))</f>
        <v>[enum]</v>
      </c>
      <c r="S922" s="7" t="str">
        <f>IF(AND(NOT(ISBLANK(Infra[[#This Row],[Attribute]])),LEFT(Infra[[#This Row],[Value]],1)="[",OR(Infra[[#This Row],[railml 2.4 existence]]=TRUE,Infra[[#This Row],[nor existence]]=TRUE)),IF(Infra[[#This Row],[Value]]=Infra[[#This Row],[type]],"OK","Wrong type"),"")</f>
        <v/>
      </c>
      <c r="T922" s="7" t="str">
        <f>IF(ISBLANK(Infra[[#This Row],[Attribute]]),"",
IF(Infra[[#This Row],[railml 2.4 existence]]=TRUE, INDEX(core[Restriction],MATCH(Infra[[#This Row],[Full path]],core[Full path],0)),
IF(Infra[[#This Row],[nor existence]]&lt;&gt;"", INDEX(nor[Restriction],MATCH(Infra[[#This Row],[nor existence]],nor[Full path],0)),"")))</f>
        <v>"new", "modified", "removed"</v>
      </c>
      <c r="U9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3" spans="1:21" x14ac:dyDescent="0.25">
      <c r="A92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infrastructure/tracks/track/ocsElements/trainDetectionElements/trainDetector/@nor:ruleRef</v>
      </c>
      <c r="B9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3" s="23" t="s">
        <v>895</v>
      </c>
      <c r="E923" s="49" t="s">
        <v>902</v>
      </c>
      <c r="F923" s="7" t="s">
        <v>45</v>
      </c>
      <c r="G923" s="9" t="s">
        <v>46</v>
      </c>
      <c r="H923" s="9" t="s">
        <v>29</v>
      </c>
      <c r="I923" s="33"/>
      <c r="J923" s="8" t="s">
        <v>47</v>
      </c>
      <c r="K923" s="29"/>
      <c r="L923" s="29"/>
      <c r="M923" s="57"/>
      <c r="N92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923" s="7" t="str">
        <f>IF(Infra[[#This Row],[railml 2.4 existence]]=TRUE, INDEX(core[Constraints],MATCH(Infra[[#This Row],[Full path]],core[Full path],0)),
IF(Infra[[#This Row],[nor existence]]&lt;&gt;"",INDEX(nor[Constraints],MATCH(Infra[[#This Row],[nor existence]],nor[Full path],0)),""))</f>
        <v>optional</v>
      </c>
      <c r="Q9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23" s="9" t="str">
        <f>IF(ISBLANK(Infra[[#This Row],[Attribute]]),"",
IF(Infra[[#This Row],[railml 2.4 existence]]=TRUE, INDEX(core[Excel type],MATCH(Infra[[#This Row],[Full path]],core[Full path],0)),
IF(Infra[[#This Row],[nor existence]]&lt;&gt;"", INDEX(nor[Excel type],MATCH(Infra[[#This Row],[nor existence]],nor[Full path],0)),"")))</f>
        <v>[reference]</v>
      </c>
      <c r="S923" s="7" t="str">
        <f>IF(AND(NOT(ISBLANK(Infra[[#This Row],[Attribute]])),LEFT(Infra[[#This Row],[Value]],1)="[",OR(Infra[[#This Row],[railml 2.4 existence]]=TRUE,Infra[[#This Row],[nor existence]]=TRUE)),IF(Infra[[#This Row],[Value]]=Infra[[#This Row],[type]],"OK","Wrong type"),"")</f>
        <v/>
      </c>
      <c r="T923" s="7" t="str">
        <f>IF(ISBLANK(Infra[[#This Row],[Attribute]]),"",
IF(Infra[[#This Row],[railml 2.4 existence]]=TRUE, INDEX(core[Restriction],MATCH(Infra[[#This Row],[Full path]],core[Full path],0)),
IF(Infra[[#This Row],[nor existence]]&lt;&gt;"", INDEX(nor[Restriction],MATCH(Infra[[#This Row],[nor existence]],nor[Full path],0)),"")))</f>
        <v/>
      </c>
      <c r="U9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4" spans="1:21" ht="21" customHeight="1" x14ac:dyDescent="0.25">
      <c r="A92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infrastructure/tracks/track/ocsElements/trainDetectionElements/trainDetector/@pos</v>
      </c>
      <c r="B9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4" s="23" t="s">
        <v>895</v>
      </c>
      <c r="E924" s="49" t="s">
        <v>902</v>
      </c>
      <c r="F924" s="7" t="s">
        <v>494</v>
      </c>
      <c r="G924" s="9" t="s">
        <v>233</v>
      </c>
      <c r="H924" s="9" t="s">
        <v>23</v>
      </c>
      <c r="I924" s="32"/>
      <c r="J924" s="8" t="s">
        <v>495</v>
      </c>
      <c r="K924" s="29" t="s">
        <v>496</v>
      </c>
      <c r="L924" s="29"/>
      <c r="M924" s="57"/>
      <c r="N92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24" s="7" t="str">
        <f>IF(Infra[[#This Row],[railml 2.4 existence]]=TRUE, INDEX(core[Constraints],MATCH(Infra[[#This Row],[Full path]],core[Full path],0)),
IF(Infra[[#This Row],[nor existence]]&lt;&gt;"",INDEX(nor[Constraints],MATCH(Infra[[#This Row],[nor existence]],nor[Full path],0)),""))</f>
        <v>mandatory</v>
      </c>
      <c r="Q9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24" s="9" t="str">
        <f>IF(ISBLANK(Infra[[#This Row],[Attribute]]),"",
IF(Infra[[#This Row],[railml 2.4 existence]]=TRUE, INDEX(core[Excel type],MATCH(Infra[[#This Row],[Full path]],core[Full path],0)),
IF(Infra[[#This Row],[nor existence]]&lt;&gt;"", INDEX(nor[Excel type],MATCH(Infra[[#This Row],[nor existence]],nor[Full path],0)),"")))</f>
        <v>[decimal]</v>
      </c>
      <c r="S924" s="7" t="str">
        <f>IF(AND(NOT(ISBLANK(Infra[[#This Row],[Attribute]])),LEFT(Infra[[#This Row],[Value]],1)="[",OR(Infra[[#This Row],[railml 2.4 existence]]=TRUE,Infra[[#This Row],[nor existence]]=TRUE)),IF(Infra[[#This Row],[Value]]=Infra[[#This Row],[type]],"OK","Wrong type"),"")</f>
        <v>OK</v>
      </c>
      <c r="T924" s="7" t="str">
        <f>IF(ISBLANK(Infra[[#This Row],[Attribute]]),"",
IF(Infra[[#This Row],[railml 2.4 existence]]=TRUE, INDEX(core[Restriction],MATCH(Infra[[#This Row],[Full path]],core[Full path],0)),
IF(Infra[[#This Row],[nor existence]]&lt;&gt;"", INDEX(nor[Restriction],MATCH(Infra[[#This Row],[nor existence]],nor[Full path],0)),"")))</f>
        <v>xs:fractionDigits=6</v>
      </c>
      <c r="U9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5" spans="1:21" ht="45" x14ac:dyDescent="0.25">
      <c r="A92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v>
      </c>
      <c r="B9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5" s="24" t="s">
        <v>906</v>
      </c>
      <c r="E925" s="17" t="s">
        <v>65</v>
      </c>
      <c r="F925" s="7"/>
      <c r="G925" s="9"/>
      <c r="H925" s="13" t="s">
        <v>66</v>
      </c>
      <c r="I925" s="35"/>
      <c r="J925" s="58" t="s">
        <v>67</v>
      </c>
      <c r="K925" s="7"/>
      <c r="L925" s="29"/>
      <c r="M925" s="29"/>
      <c r="N92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25" s="7" t="str">
        <f>IF(Infra[[#This Row],[railml 2.4 existence]]=TRUE, INDEX(core[Constraints],MATCH(Infra[[#This Row],[Full path]],core[Full path],0)),
IF(Infra[[#This Row],[nor existence]]&lt;&gt;"",INDEX(nor[Constraints],MATCH(Infra[[#This Row],[nor existence]],nor[Full path],0)),""))</f>
        <v>optional</v>
      </c>
      <c r="Q9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25" s="7" t="str">
        <f>IF(ISBLANK(Infra[[#This Row],[Attribute]]),"",
IF(Infra[[#This Row],[railml 2.4 existence]]=TRUE, INDEX(core[Excel type],MATCH(Infra[[#This Row],[Full path]],core[Full path],0)),
IF(Infra[[#This Row],[nor existence]]&lt;&gt;"", INDEX(nor[Excel type],MATCH(Infra[[#This Row],[nor existence]],nor[Full path],0)),"")))</f>
        <v/>
      </c>
      <c r="S925" s="7" t="str">
        <f>IF(AND(NOT(ISBLANK(Infra[[#This Row],[Attribute]])),LEFT(Infra[[#This Row],[Value]],1)="[",OR(Infra[[#This Row],[railml 2.4 existence]]=TRUE,Infra[[#This Row],[nor existence]]=TRUE)),IF(Infra[[#This Row],[Value]]=Infra[[#This Row],[type]],"OK","Wrong type"),"")</f>
        <v/>
      </c>
      <c r="T925" s="7" t="str">
        <f>IF(ISBLANK(Infra[[#This Row],[Attribute]]),"",
IF(Infra[[#This Row],[railml 2.4 existence]]=TRUE, INDEX(core[Restriction],MATCH(Infra[[#This Row],[Full path]],core[Full path],0)),
IF(Infra[[#This Row],[nor existence]]&lt;&gt;"", INDEX(nor[Restriction],MATCH(Infra[[#This Row],[nor existence]],nor[Full path],0)),"")))</f>
        <v/>
      </c>
      <c r="U9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6" spans="1:21" x14ac:dyDescent="0.25">
      <c r="A92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v>
      </c>
      <c r="B9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6" s="24" t="s">
        <v>907</v>
      </c>
      <c r="E926" s="17" t="s">
        <v>123</v>
      </c>
      <c r="F926" s="7"/>
      <c r="G926" s="9"/>
      <c r="H926" s="9" t="s">
        <v>23</v>
      </c>
      <c r="I926" s="35"/>
      <c r="J926" s="8" t="s">
        <v>74</v>
      </c>
      <c r="K926" s="7"/>
      <c r="L926" s="29"/>
      <c r="M926" s="29"/>
      <c r="N92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26" s="7" t="str">
        <f>IF(Infra[[#This Row],[railml 2.4 existence]]=TRUE, INDEX(core[Constraints],MATCH(Infra[[#This Row],[Full path]],core[Full path],0)),
IF(Infra[[#This Row],[nor existence]]&lt;&gt;"",INDEX(nor[Constraints],MATCH(Infra[[#This Row],[nor existence]],nor[Full path],0)),""))</f>
        <v>mandatory</v>
      </c>
      <c r="Q9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26" s="7" t="str">
        <f>IF(ISBLANK(Infra[[#This Row],[Attribute]]),"",
IF(Infra[[#This Row],[railml 2.4 existence]]=TRUE, INDEX(core[Excel type],MATCH(Infra[[#This Row],[Full path]],core[Full path],0)),
IF(Infra[[#This Row],[nor existence]]&lt;&gt;"", INDEX(nor[Excel type],MATCH(Infra[[#This Row],[nor existence]],nor[Full path],0)),"")))</f>
        <v/>
      </c>
      <c r="S926" s="7" t="str">
        <f>IF(AND(NOT(ISBLANK(Infra[[#This Row],[Attribute]])),LEFT(Infra[[#This Row],[Value]],1)="[",OR(Infra[[#This Row],[railml 2.4 existence]]=TRUE,Infra[[#This Row],[nor existence]]=TRUE)),IF(Infra[[#This Row],[Value]]=Infra[[#This Row],[type]],"OK","Wrong type"),"")</f>
        <v/>
      </c>
      <c r="T926" s="7" t="str">
        <f>IF(ISBLANK(Infra[[#This Row],[Attribute]]),"",
IF(Infra[[#This Row],[railml 2.4 existence]]=TRUE, INDEX(core[Restriction],MATCH(Infra[[#This Row],[Full path]],core[Full path],0)),
IF(Infra[[#This Row],[nor existence]]&lt;&gt;"", INDEX(nor[Restriction],MATCH(Infra[[#This Row],[nor existence]],nor[Full path],0)),"")))</f>
        <v/>
      </c>
      <c r="U9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7" spans="1:21" ht="45" x14ac:dyDescent="0.25">
      <c r="A92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infrastructure/tracks/track/ocsElements/trainDetectionElements/trackCircuitBorder/states/state/@disabled</v>
      </c>
      <c r="B9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7" s="23" t="s">
        <v>907</v>
      </c>
      <c r="E927" s="49" t="s">
        <v>123</v>
      </c>
      <c r="F927" s="7" t="s">
        <v>124</v>
      </c>
      <c r="G927" s="9" t="s">
        <v>125</v>
      </c>
      <c r="H927" s="9" t="s">
        <v>23</v>
      </c>
      <c r="I927" s="32"/>
      <c r="J927" s="8" t="s">
        <v>126</v>
      </c>
      <c r="K927" s="29"/>
      <c r="L927" s="29"/>
      <c r="M927" s="57"/>
      <c r="N92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27" s="7" t="str">
        <f>IF(Infra[[#This Row],[railml 2.4 existence]]=TRUE, INDEX(core[Constraints],MATCH(Infra[[#This Row],[Full path]],core[Full path],0)),
IF(Infra[[#This Row],[nor existence]]&lt;&gt;"",INDEX(nor[Constraints],MATCH(Infra[[#This Row],[nor existence]],nor[Full path],0)),""))</f>
        <v>mandatory</v>
      </c>
      <c r="Q9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27" s="7" t="str">
        <f>IF(ISBLANK(Infra[[#This Row],[Attribute]]),"",
IF(Infra[[#This Row],[railml 2.4 existence]]=TRUE, INDEX(core[Excel type],MATCH(Infra[[#This Row],[Full path]],core[Full path],0)),
IF(Infra[[#This Row],[nor existence]]&lt;&gt;"", INDEX(nor[Excel type],MATCH(Infra[[#This Row],[nor existence]],nor[Full path],0)),"")))</f>
        <v>[boolean]</v>
      </c>
      <c r="S927" s="9" t="str">
        <f>IF(AND(NOT(ISBLANK(Infra[[#This Row],[Attribute]])),LEFT(Infra[[#This Row],[Value]],1)="[",OR(Infra[[#This Row],[railml 2.4 existence]]=TRUE,Infra[[#This Row],[nor existence]]=TRUE)),IF(Infra[[#This Row],[Value]]=Infra[[#This Row],[type]],"OK","Wrong type"),"")</f>
        <v>OK</v>
      </c>
      <c r="T927" s="7" t="str">
        <f>IF(ISBLANK(Infra[[#This Row],[Attribute]]),"",
IF(Infra[[#This Row],[railml 2.4 existence]]=TRUE, INDEX(core[Restriction],MATCH(Infra[[#This Row],[Full path]],core[Full path],0)),
IF(Infra[[#This Row],[nor existence]]&lt;&gt;"", INDEX(nor[Restriction],MATCH(Infra[[#This Row],[nor existence]],nor[Full path],0)),"")))</f>
        <v/>
      </c>
      <c r="U9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8" spans="1:21" ht="30" x14ac:dyDescent="0.25">
      <c r="A92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infrastructure/tracks/track/ocsElements/trainDetectionElements/trackCircuitBorder/states/state/@nor:change</v>
      </c>
      <c r="B9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8" s="23" t="s">
        <v>907</v>
      </c>
      <c r="E928" s="49" t="s">
        <v>123</v>
      </c>
      <c r="F928" s="7" t="s">
        <v>36</v>
      </c>
      <c r="G928" s="9" t="s">
        <v>37</v>
      </c>
      <c r="H928" s="9" t="s">
        <v>29</v>
      </c>
      <c r="I928" s="32"/>
      <c r="J928" s="1" t="s">
        <v>38</v>
      </c>
      <c r="K928" s="29"/>
      <c r="L928" s="29"/>
      <c r="M928" s="57"/>
      <c r="N92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28" s="7" t="str">
        <f>IF(Infra[[#This Row],[railml 2.4 existence]]=TRUE, INDEX(core[Constraints],MATCH(Infra[[#This Row],[Full path]],core[Full path],0)),
IF(Infra[[#This Row],[nor existence]]&lt;&gt;"",INDEX(nor[Constraints],MATCH(Infra[[#This Row],[nor existence]],nor[Full path],0)),""))</f>
        <v>optional</v>
      </c>
      <c r="Q9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28" s="7" t="str">
        <f>IF(ISBLANK(Infra[[#This Row],[Attribute]]),"",
IF(Infra[[#This Row],[railml 2.4 existence]]=TRUE, INDEX(core[Excel type],MATCH(Infra[[#This Row],[Full path]],core[Full path],0)),
IF(Infra[[#This Row],[nor existence]]&lt;&gt;"", INDEX(nor[Excel type],MATCH(Infra[[#This Row],[nor existence]],nor[Full path],0)),"")))</f>
        <v>[enum]</v>
      </c>
      <c r="S928" s="9" t="str">
        <f>IF(AND(NOT(ISBLANK(Infra[[#This Row],[Attribute]])),LEFT(Infra[[#This Row],[Value]],1)="[",OR(Infra[[#This Row],[railml 2.4 existence]]=TRUE,Infra[[#This Row],[nor existence]]=TRUE)),IF(Infra[[#This Row],[Value]]=Infra[[#This Row],[type]],"OK","Wrong type"),"")</f>
        <v/>
      </c>
      <c r="T928" s="7" t="str">
        <f>IF(ISBLANK(Infra[[#This Row],[Attribute]]),"",
IF(Infra[[#This Row],[railml 2.4 existence]]=TRUE, INDEX(core[Restriction],MATCH(Infra[[#This Row],[Full path]],core[Full path],0)),
IF(Infra[[#This Row],[nor existence]]&lt;&gt;"", INDEX(nor[Restriction],MATCH(Infra[[#This Row],[nor existence]],nor[Full path],0)),"")))</f>
        <v>"new", "modified", "removed"</v>
      </c>
      <c r="U9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29" spans="1:21" ht="30" x14ac:dyDescent="0.25">
      <c r="A92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infrastructure/tracks/track/ocsElements/trainDetectionElements/trackCircuitBorder/states/state/@nor:change</v>
      </c>
      <c r="B9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29" s="23" t="s">
        <v>907</v>
      </c>
      <c r="E929" s="49" t="s">
        <v>123</v>
      </c>
      <c r="F929" s="7" t="s">
        <v>36</v>
      </c>
      <c r="G929" s="9" t="s">
        <v>39</v>
      </c>
      <c r="H929" s="9"/>
      <c r="I929" s="32"/>
      <c r="J929" s="1" t="s">
        <v>40</v>
      </c>
      <c r="K929" s="29"/>
      <c r="L929" s="29"/>
      <c r="M929" s="57"/>
      <c r="N92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29" s="7" t="str">
        <f>IF(Infra[[#This Row],[railml 2.4 existence]]=TRUE, INDEX(core[Constraints],MATCH(Infra[[#This Row],[Full path]],core[Full path],0)),
IF(Infra[[#This Row],[nor existence]]&lt;&gt;"",INDEX(nor[Constraints],MATCH(Infra[[#This Row],[nor existence]],nor[Full path],0)),""))</f>
        <v>optional</v>
      </c>
      <c r="Q9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29" s="7" t="str">
        <f>IF(ISBLANK(Infra[[#This Row],[Attribute]]),"",
IF(Infra[[#This Row],[railml 2.4 existence]]=TRUE, INDEX(core[Excel type],MATCH(Infra[[#This Row],[Full path]],core[Full path],0)),
IF(Infra[[#This Row],[nor existence]]&lt;&gt;"", INDEX(nor[Excel type],MATCH(Infra[[#This Row],[nor existence]],nor[Full path],0)),"")))</f>
        <v>[enum]</v>
      </c>
      <c r="S929" s="9" t="str">
        <f>IF(AND(NOT(ISBLANK(Infra[[#This Row],[Attribute]])),LEFT(Infra[[#This Row],[Value]],1)="[",OR(Infra[[#This Row],[railml 2.4 existence]]=TRUE,Infra[[#This Row],[nor existence]]=TRUE)),IF(Infra[[#This Row],[Value]]=Infra[[#This Row],[type]],"OK","Wrong type"),"")</f>
        <v/>
      </c>
      <c r="T929" s="7" t="str">
        <f>IF(ISBLANK(Infra[[#This Row],[Attribute]]),"",
IF(Infra[[#This Row],[railml 2.4 existence]]=TRUE, INDEX(core[Restriction],MATCH(Infra[[#This Row],[Full path]],core[Full path],0)),
IF(Infra[[#This Row],[nor existence]]&lt;&gt;"", INDEX(nor[Restriction],MATCH(Infra[[#This Row],[nor existence]],nor[Full path],0)),"")))</f>
        <v>"new", "modified", "removed"</v>
      </c>
      <c r="U9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0" spans="1:21" ht="30" x14ac:dyDescent="0.25">
      <c r="A93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infrastructure/tracks/track/ocsElements/trainDetectionElements/trackCircuitBorder/states/state/@nor:change</v>
      </c>
      <c r="B9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0" s="23" t="s">
        <v>907</v>
      </c>
      <c r="E930" s="49" t="s">
        <v>123</v>
      </c>
      <c r="F930" s="7" t="s">
        <v>36</v>
      </c>
      <c r="G930" s="9" t="s">
        <v>41</v>
      </c>
      <c r="H930" s="9"/>
      <c r="I930" s="32"/>
      <c r="J930" s="1" t="s">
        <v>42</v>
      </c>
      <c r="K930" s="29"/>
      <c r="L930" s="29"/>
      <c r="M930" s="57"/>
      <c r="N93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30" s="7" t="str">
        <f>IF(Infra[[#This Row],[railml 2.4 existence]]=TRUE, INDEX(core[Constraints],MATCH(Infra[[#This Row],[Full path]],core[Full path],0)),
IF(Infra[[#This Row],[nor existence]]&lt;&gt;"",INDEX(nor[Constraints],MATCH(Infra[[#This Row],[nor existence]],nor[Full path],0)),""))</f>
        <v>optional</v>
      </c>
      <c r="Q9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30" s="7" t="str">
        <f>IF(ISBLANK(Infra[[#This Row],[Attribute]]),"",
IF(Infra[[#This Row],[railml 2.4 existence]]=TRUE, INDEX(core[Excel type],MATCH(Infra[[#This Row],[Full path]],core[Full path],0)),
IF(Infra[[#This Row],[nor existence]]&lt;&gt;"", INDEX(nor[Excel type],MATCH(Infra[[#This Row],[nor existence]],nor[Full path],0)),"")))</f>
        <v>[enum]</v>
      </c>
      <c r="S930" s="9" t="str">
        <f>IF(AND(NOT(ISBLANK(Infra[[#This Row],[Attribute]])),LEFT(Infra[[#This Row],[Value]],1)="[",OR(Infra[[#This Row],[railml 2.4 existence]]=TRUE,Infra[[#This Row],[nor existence]]=TRUE)),IF(Infra[[#This Row],[Value]]=Infra[[#This Row],[type]],"OK","Wrong type"),"")</f>
        <v/>
      </c>
      <c r="T930" s="7" t="str">
        <f>IF(ISBLANK(Infra[[#This Row],[Attribute]]),"",
IF(Infra[[#This Row],[railml 2.4 existence]]=TRUE, INDEX(core[Restriction],MATCH(Infra[[#This Row],[Full path]],core[Full path],0)),
IF(Infra[[#This Row],[nor existence]]&lt;&gt;"", INDEX(nor[Restriction],MATCH(Infra[[#This Row],[nor existence]],nor[Full path],0)),"")))</f>
        <v>"new", "modified", "removed"</v>
      </c>
      <c r="U9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1" spans="1:21" x14ac:dyDescent="0.25">
      <c r="A93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infrastructure/tracks/track/ocsElements/trainDetectionElements/trackCircuitBorder/states/state/@nor:change</v>
      </c>
      <c r="B9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1" s="23" t="s">
        <v>907</v>
      </c>
      <c r="E931" s="49" t="s">
        <v>123</v>
      </c>
      <c r="F931" s="7" t="s">
        <v>36</v>
      </c>
      <c r="G931" s="9" t="s">
        <v>43</v>
      </c>
      <c r="H931" s="9"/>
      <c r="I931" s="32"/>
      <c r="J931" s="1" t="s">
        <v>44</v>
      </c>
      <c r="K931" s="29"/>
      <c r="L931" s="29"/>
      <c r="M931" s="57"/>
      <c r="N93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31" s="7" t="str">
        <f>IF(Infra[[#This Row],[railml 2.4 existence]]=TRUE, INDEX(core[Constraints],MATCH(Infra[[#This Row],[Full path]],core[Full path],0)),
IF(Infra[[#This Row],[nor existence]]&lt;&gt;"",INDEX(nor[Constraints],MATCH(Infra[[#This Row],[nor existence]],nor[Full path],0)),""))</f>
        <v>optional</v>
      </c>
      <c r="Q9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31" s="7" t="str">
        <f>IF(ISBLANK(Infra[[#This Row],[Attribute]]),"",
IF(Infra[[#This Row],[railml 2.4 existence]]=TRUE, INDEX(core[Excel type],MATCH(Infra[[#This Row],[Full path]],core[Full path],0)),
IF(Infra[[#This Row],[nor existence]]&lt;&gt;"", INDEX(nor[Excel type],MATCH(Infra[[#This Row],[nor existence]],nor[Full path],0)),"")))</f>
        <v>[enum]</v>
      </c>
      <c r="S931" s="9" t="str">
        <f>IF(AND(NOT(ISBLANK(Infra[[#This Row],[Attribute]])),LEFT(Infra[[#This Row],[Value]],1)="[",OR(Infra[[#This Row],[railml 2.4 existence]]=TRUE,Infra[[#This Row],[nor existence]]=TRUE)),IF(Infra[[#This Row],[Value]]=Infra[[#This Row],[type]],"OK","Wrong type"),"")</f>
        <v/>
      </c>
      <c r="T931" s="7" t="str">
        <f>IF(ISBLANK(Infra[[#This Row],[Attribute]]),"",
IF(Infra[[#This Row],[railml 2.4 existence]]=TRUE, INDEX(core[Restriction],MATCH(Infra[[#This Row],[Full path]],core[Full path],0)),
IF(Infra[[#This Row],[nor existence]]&lt;&gt;"", INDEX(nor[Restriction],MATCH(Infra[[#This Row],[nor existence]],nor[Full path],0)),"")))</f>
        <v>"new", "modified", "removed"</v>
      </c>
      <c r="U9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2" spans="1:21" x14ac:dyDescent="0.25">
      <c r="A93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infrastructure/tracks/track/ocsElements/trainDetectionElements/trackCircuitBorder/states/state/@nor:endDate</v>
      </c>
      <c r="B9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2" s="23" t="s">
        <v>907</v>
      </c>
      <c r="E932" s="49" t="s">
        <v>123</v>
      </c>
      <c r="F932" s="7" t="s">
        <v>127</v>
      </c>
      <c r="G932" s="9" t="s">
        <v>128</v>
      </c>
      <c r="H932" s="9" t="s">
        <v>29</v>
      </c>
      <c r="I932" s="32"/>
      <c r="J932" s="1" t="s">
        <v>129</v>
      </c>
      <c r="K932" s="29"/>
      <c r="L932" s="29"/>
      <c r="M932" s="57"/>
      <c r="N93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932" s="7" t="str">
        <f>IF(Infra[[#This Row],[railml 2.4 existence]]=TRUE, INDEX(core[Constraints],MATCH(Infra[[#This Row],[Full path]],core[Full path],0)),
IF(Infra[[#This Row],[nor existence]]&lt;&gt;"",INDEX(nor[Constraints],MATCH(Infra[[#This Row],[nor existence]],nor[Full path],0)),""))</f>
        <v>optional</v>
      </c>
      <c r="Q9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32" s="7" t="str">
        <f>IF(ISBLANK(Infra[[#This Row],[Attribute]]),"",
IF(Infra[[#This Row],[railml 2.4 existence]]=TRUE, INDEX(core[Excel type],MATCH(Infra[[#This Row],[Full path]],core[Full path],0)),
IF(Infra[[#This Row],[nor existence]]&lt;&gt;"", INDEX(nor[Excel type],MATCH(Infra[[#This Row],[nor existence]],nor[Full path],0)),"")))</f>
        <v>[date]</v>
      </c>
      <c r="S932" s="9" t="str">
        <f>IF(AND(NOT(ISBLANK(Infra[[#This Row],[Attribute]])),LEFT(Infra[[#This Row],[Value]],1)="[",OR(Infra[[#This Row],[railml 2.4 existence]]=TRUE,Infra[[#This Row],[nor existence]]=TRUE)),IF(Infra[[#This Row],[Value]]=Infra[[#This Row],[type]],"OK","Wrong type"),"")</f>
        <v/>
      </c>
      <c r="T932" s="7" t="str">
        <f>IF(ISBLANK(Infra[[#This Row],[Attribute]]),"",
IF(Infra[[#This Row],[railml 2.4 existence]]=TRUE, INDEX(core[Restriction],MATCH(Infra[[#This Row],[Full path]],core[Full path],0)),
IF(Infra[[#This Row],[nor existence]]&lt;&gt;"", INDEX(nor[Restriction],MATCH(Infra[[#This Row],[nor existence]],nor[Full path],0)),"")))</f>
        <v/>
      </c>
      <c r="U9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3" spans="1:21" x14ac:dyDescent="0.25">
      <c r="A93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infrastructure/tracks/track/ocsElements/trainDetectionElements/trackCircuitBorder/states/state/@nor:projectRef</v>
      </c>
      <c r="B9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3" s="23" t="s">
        <v>907</v>
      </c>
      <c r="E933" s="49" t="s">
        <v>123</v>
      </c>
      <c r="F933" s="7" t="s">
        <v>130</v>
      </c>
      <c r="G933" s="9" t="s">
        <v>46</v>
      </c>
      <c r="H933" s="9" t="s">
        <v>29</v>
      </c>
      <c r="I933" s="32"/>
      <c r="J933" s="1" t="s">
        <v>131</v>
      </c>
      <c r="K933" s="29"/>
      <c r="L933" s="29"/>
      <c r="M933" s="57"/>
      <c r="N93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933" s="7" t="str">
        <f>IF(Infra[[#This Row],[railml 2.4 existence]]=TRUE, INDEX(core[Constraints],MATCH(Infra[[#This Row],[Full path]],core[Full path],0)),
IF(Infra[[#This Row],[nor existence]]&lt;&gt;"",INDEX(nor[Constraints],MATCH(Infra[[#This Row],[nor existence]],nor[Full path],0)),""))</f>
        <v>optional</v>
      </c>
      <c r="Q9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33" s="7" t="str">
        <f>IF(ISBLANK(Infra[[#This Row],[Attribute]]),"",
IF(Infra[[#This Row],[railml 2.4 existence]]=TRUE, INDEX(core[Excel type],MATCH(Infra[[#This Row],[Full path]],core[Full path],0)),
IF(Infra[[#This Row],[nor existence]]&lt;&gt;"", INDEX(nor[Excel type],MATCH(Infra[[#This Row],[nor existence]],nor[Full path],0)),"")))</f>
        <v>[reference]</v>
      </c>
      <c r="S933" s="9" t="str">
        <f>IF(AND(NOT(ISBLANK(Infra[[#This Row],[Attribute]])),LEFT(Infra[[#This Row],[Value]],1)="[",OR(Infra[[#This Row],[railml 2.4 existence]]=TRUE,Infra[[#This Row],[nor existence]]=TRUE)),IF(Infra[[#This Row],[Value]]=Infra[[#This Row],[type]],"OK","Wrong type"),"")</f>
        <v/>
      </c>
      <c r="T933" s="7" t="str">
        <f>IF(ISBLANK(Infra[[#This Row],[Attribute]]),"",
IF(Infra[[#This Row],[railml 2.4 existence]]=TRUE, INDEX(core[Restriction],MATCH(Infra[[#This Row],[Full path]],core[Full path],0)),
IF(Infra[[#This Row],[nor existence]]&lt;&gt;"", INDEX(nor[Restriction],MATCH(Infra[[#This Row],[nor existence]],nor[Full path],0)),"")))</f>
        <v/>
      </c>
      <c r="U9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4" spans="1:21" x14ac:dyDescent="0.25">
      <c r="A93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infrastructure/tracks/track/ocsElements/trainDetectionElements/trackCircuitBorder/states/state/@nor:ruleRef</v>
      </c>
      <c r="B9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4" s="23" t="s">
        <v>907</v>
      </c>
      <c r="E934" s="49" t="s">
        <v>123</v>
      </c>
      <c r="F934" s="7" t="s">
        <v>45</v>
      </c>
      <c r="G934" s="9" t="s">
        <v>46</v>
      </c>
      <c r="H934" s="9" t="s">
        <v>29</v>
      </c>
      <c r="I934" s="33"/>
      <c r="J934" s="8" t="s">
        <v>47</v>
      </c>
      <c r="K934" s="29"/>
      <c r="L934" s="29"/>
      <c r="M934" s="57"/>
      <c r="N93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934" s="7" t="str">
        <f>IF(Infra[[#This Row],[railml 2.4 existence]]=TRUE, INDEX(core[Constraints],MATCH(Infra[[#This Row],[Full path]],core[Full path],0)),
IF(Infra[[#This Row],[nor existence]]&lt;&gt;"",INDEX(nor[Constraints],MATCH(Infra[[#This Row],[nor existence]],nor[Full path],0)),""))</f>
        <v>optional</v>
      </c>
      <c r="Q9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34" s="7" t="str">
        <f>IF(ISBLANK(Infra[[#This Row],[Attribute]]),"",
IF(Infra[[#This Row],[railml 2.4 existence]]=TRUE, INDEX(core[Excel type],MATCH(Infra[[#This Row],[Full path]],core[Full path],0)),
IF(Infra[[#This Row],[nor existence]]&lt;&gt;"", INDEX(nor[Excel type],MATCH(Infra[[#This Row],[nor existence]],nor[Full path],0)),"")))</f>
        <v>[reference]</v>
      </c>
      <c r="S934" s="9" t="str">
        <f>IF(AND(NOT(ISBLANK(Infra[[#This Row],[Attribute]])),LEFT(Infra[[#This Row],[Value]],1)="[",OR(Infra[[#This Row],[railml 2.4 existence]]=TRUE,Infra[[#This Row],[nor existence]]=TRUE)),IF(Infra[[#This Row],[Value]]=Infra[[#This Row],[type]],"OK","Wrong type"),"")</f>
        <v/>
      </c>
      <c r="T934" s="7" t="str">
        <f>IF(ISBLANK(Infra[[#This Row],[Attribute]]),"",
IF(Infra[[#This Row],[railml 2.4 existence]]=TRUE, INDEX(core[Restriction],MATCH(Infra[[#This Row],[Full path]],core[Full path],0)),
IF(Infra[[#This Row],[nor existence]]&lt;&gt;"", INDEX(nor[Restriction],MATCH(Infra[[#This Row],[nor existence]],nor[Full path],0)),"")))</f>
        <v/>
      </c>
      <c r="U9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5" spans="1:21" x14ac:dyDescent="0.25">
      <c r="A93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infrastructure/tracks/track/ocsElements/trainDetectionElements/trackCircuitBorder/states/state/@nor:startDate</v>
      </c>
      <c r="B9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5" s="23" t="s">
        <v>907</v>
      </c>
      <c r="E935" s="49" t="s">
        <v>123</v>
      </c>
      <c r="F935" s="7" t="s">
        <v>132</v>
      </c>
      <c r="G935" s="9" t="s">
        <v>128</v>
      </c>
      <c r="H935" s="9" t="s">
        <v>29</v>
      </c>
      <c r="I935" s="32"/>
      <c r="J935" s="1" t="s">
        <v>129</v>
      </c>
      <c r="K935" s="29"/>
      <c r="L935" s="29"/>
      <c r="M935" s="57"/>
      <c r="N93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935" s="7" t="str">
        <f>IF(Infra[[#This Row],[railml 2.4 existence]]=TRUE, INDEX(core[Constraints],MATCH(Infra[[#This Row],[Full path]],core[Full path],0)),
IF(Infra[[#This Row],[nor existence]]&lt;&gt;"",INDEX(nor[Constraints],MATCH(Infra[[#This Row],[nor existence]],nor[Full path],0)),""))</f>
        <v>optional</v>
      </c>
      <c r="Q9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35" s="7" t="str">
        <f>IF(ISBLANK(Infra[[#This Row],[Attribute]]),"",
IF(Infra[[#This Row],[railml 2.4 existence]]=TRUE, INDEX(core[Excel type],MATCH(Infra[[#This Row],[Full path]],core[Full path],0)),
IF(Infra[[#This Row],[nor existence]]&lt;&gt;"", INDEX(nor[Excel type],MATCH(Infra[[#This Row],[nor existence]],nor[Full path],0)),"")))</f>
        <v>[date]</v>
      </c>
      <c r="S935" s="9" t="str">
        <f>IF(AND(NOT(ISBLANK(Infra[[#This Row],[Attribute]])),LEFT(Infra[[#This Row],[Value]],1)="[",OR(Infra[[#This Row],[railml 2.4 existence]]=TRUE,Infra[[#This Row],[nor existence]]=TRUE)),IF(Infra[[#This Row],[Value]]=Infra[[#This Row],[type]],"OK","Wrong type"),"")</f>
        <v/>
      </c>
      <c r="T935" s="7" t="str">
        <f>IF(ISBLANK(Infra[[#This Row],[Attribute]]),"",
IF(Infra[[#This Row],[railml 2.4 existence]]=TRUE, INDEX(core[Restriction],MATCH(Infra[[#This Row],[Full path]],core[Full path],0)),
IF(Infra[[#This Row],[nor existence]]&lt;&gt;"", INDEX(nor[Restriction],MATCH(Infra[[#This Row],[nor existence]],nor[Full path],0)),"")))</f>
        <v/>
      </c>
      <c r="U9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6" spans="1:21" x14ac:dyDescent="0.25">
      <c r="A93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infrastructure/tracks/track/ocsElements/trainDetectionElements/trackCircuitBorder/states/state/@operatingPeriodRef</v>
      </c>
      <c r="B9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6" s="23" t="s">
        <v>907</v>
      </c>
      <c r="E936" s="49" t="s">
        <v>123</v>
      </c>
      <c r="F936" s="7" t="s">
        <v>133</v>
      </c>
      <c r="G936" s="9" t="s">
        <v>46</v>
      </c>
      <c r="H936" s="9" t="s">
        <v>29</v>
      </c>
      <c r="I936" s="32"/>
      <c r="J936" s="1" t="s">
        <v>134</v>
      </c>
      <c r="K936" s="29"/>
      <c r="L936" s="29"/>
      <c r="M936" s="57"/>
      <c r="N93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36" s="7" t="str">
        <f>IF(Infra[[#This Row],[railml 2.4 existence]]=TRUE, INDEX(core[Constraints],MATCH(Infra[[#This Row],[Full path]],core[Full path],0)),
IF(Infra[[#This Row],[nor existence]]&lt;&gt;"",INDEX(nor[Constraints],MATCH(Infra[[#This Row],[nor existence]],nor[Full path],0)),""))</f>
        <v>optional</v>
      </c>
      <c r="Q9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36" s="7" t="str">
        <f>IF(ISBLANK(Infra[[#This Row],[Attribute]]),"",
IF(Infra[[#This Row],[railml 2.4 existence]]=TRUE, INDEX(core[Excel type],MATCH(Infra[[#This Row],[Full path]],core[Full path],0)),
IF(Infra[[#This Row],[nor existence]]&lt;&gt;"", INDEX(nor[Excel type],MATCH(Infra[[#This Row],[nor existence]],nor[Full path],0)),"")))</f>
        <v>[reference]</v>
      </c>
      <c r="S936" s="9" t="str">
        <f>IF(AND(NOT(ISBLANK(Infra[[#This Row],[Attribute]])),LEFT(Infra[[#This Row],[Value]],1)="[",OR(Infra[[#This Row],[railml 2.4 existence]]=TRUE,Infra[[#This Row],[nor existence]]=TRUE)),IF(Infra[[#This Row],[Value]]=Infra[[#This Row],[type]],"OK","Wrong type"),"")</f>
        <v>OK</v>
      </c>
      <c r="T936" s="7" t="str">
        <f>IF(ISBLANK(Infra[[#This Row],[Attribute]]),"",
IF(Infra[[#This Row],[railml 2.4 existence]]=TRUE, INDEX(core[Restriction],MATCH(Infra[[#This Row],[Full path]],core[Full path],0)),
IF(Infra[[#This Row],[nor existence]]&lt;&gt;"", INDEX(nor[Restriction],MATCH(Infra[[#This Row],[nor existence]],nor[Full path],0)),"")))</f>
        <v/>
      </c>
      <c r="U9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7" spans="1:21" x14ac:dyDescent="0.25">
      <c r="A93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infrastructure/tracks/track/ocsElements/trainDetectionElements/trackCircuitBorder/states/state/@status</v>
      </c>
      <c r="B9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7" s="23" t="s">
        <v>907</v>
      </c>
      <c r="E937" s="49" t="s">
        <v>123</v>
      </c>
      <c r="F937" s="7" t="s">
        <v>135</v>
      </c>
      <c r="G937" s="9" t="s">
        <v>37</v>
      </c>
      <c r="H937" s="9" t="s">
        <v>29</v>
      </c>
      <c r="I937" s="32"/>
      <c r="K937" s="29"/>
      <c r="L937" s="29"/>
      <c r="M937" s="57"/>
      <c r="N9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37" s="7" t="str">
        <f>IF(Infra[[#This Row],[railml 2.4 existence]]=TRUE, INDEX(core[Constraints],MATCH(Infra[[#This Row],[Full path]],core[Full path],0)),
IF(Infra[[#This Row],[nor existence]]&lt;&gt;"",INDEX(nor[Constraints],MATCH(Infra[[#This Row],[nor existence]],nor[Full path],0)),""))</f>
        <v>optional</v>
      </c>
      <c r="Q9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37" s="7" t="str">
        <f>IF(ISBLANK(Infra[[#This Row],[Attribute]]),"",
IF(Infra[[#This Row],[railml 2.4 existence]]=TRUE, INDEX(core[Excel type],MATCH(Infra[[#This Row],[Full path]],core[Full path],0)),
IF(Infra[[#This Row],[nor existence]]&lt;&gt;"", INDEX(nor[Excel type],MATCH(Infra[[#This Row],[nor existence]],nor[Full path],0)),"")))</f>
        <v>[enum]</v>
      </c>
      <c r="S937" s="9" t="str">
        <f>IF(AND(NOT(ISBLANK(Infra[[#This Row],[Attribute]])),LEFT(Infra[[#This Row],[Value]],1)="[",OR(Infra[[#This Row],[railml 2.4 existence]]=TRUE,Infra[[#This Row],[nor existence]]=TRUE)),IF(Infra[[#This Row],[Value]]=Infra[[#This Row],[type]],"OK","Wrong type"),"")</f>
        <v>OK</v>
      </c>
      <c r="T93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38" spans="1:21" x14ac:dyDescent="0.25">
      <c r="A93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infrastructure/tracks/track/ocsElements/trainDetectionElements/trackCircuitBorder/states/state/@status</v>
      </c>
      <c r="B9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8" s="23" t="s">
        <v>907</v>
      </c>
      <c r="E938" s="49" t="s">
        <v>123</v>
      </c>
      <c r="F938" s="7" t="s">
        <v>135</v>
      </c>
      <c r="G938" s="9" t="s">
        <v>136</v>
      </c>
      <c r="H938" s="9"/>
      <c r="I938" s="32"/>
      <c r="K938" s="29"/>
      <c r="L938" s="29"/>
      <c r="M938" s="57"/>
      <c r="N93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38" s="7" t="str">
        <f>IF(Infra[[#This Row],[railml 2.4 existence]]=TRUE, INDEX(core[Constraints],MATCH(Infra[[#This Row],[Full path]],core[Full path],0)),
IF(Infra[[#This Row],[nor existence]]&lt;&gt;"",INDEX(nor[Constraints],MATCH(Infra[[#This Row],[nor existence]],nor[Full path],0)),""))</f>
        <v>optional</v>
      </c>
      <c r="Q9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38" s="7" t="str">
        <f>IF(ISBLANK(Infra[[#This Row],[Attribute]]),"",
IF(Infra[[#This Row],[railml 2.4 existence]]=TRUE, INDEX(core[Excel type],MATCH(Infra[[#This Row],[Full path]],core[Full path],0)),
IF(Infra[[#This Row],[nor existence]]&lt;&gt;"", INDEX(nor[Excel type],MATCH(Infra[[#This Row],[nor existence]],nor[Full path],0)),"")))</f>
        <v>[enum]</v>
      </c>
      <c r="S938" s="9" t="str">
        <f>IF(AND(NOT(ISBLANK(Infra[[#This Row],[Attribute]])),LEFT(Infra[[#This Row],[Value]],1)="[",OR(Infra[[#This Row],[railml 2.4 existence]]=TRUE,Infra[[#This Row],[nor existence]]=TRUE)),IF(Infra[[#This Row],[Value]]=Infra[[#This Row],[type]],"OK","Wrong type"),"")</f>
        <v/>
      </c>
      <c r="T93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39" spans="1:21" ht="105" x14ac:dyDescent="0.25">
      <c r="A93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infrastructure/tracks/track/ocsElements/trainDetectionElements/trackCircuitBorder/states/state/@status</v>
      </c>
      <c r="B9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39" s="23" t="s">
        <v>907</v>
      </c>
      <c r="E939" s="49" t="s">
        <v>123</v>
      </c>
      <c r="F939" s="7" t="s">
        <v>135</v>
      </c>
      <c r="G939" s="9" t="s">
        <v>137</v>
      </c>
      <c r="H939" s="9"/>
      <c r="I939" s="32"/>
      <c r="J939" s="1" t="s">
        <v>138</v>
      </c>
      <c r="K939" s="29"/>
      <c r="L939" s="29"/>
      <c r="M939" s="57"/>
      <c r="N93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39" s="7" t="str">
        <f>IF(Infra[[#This Row],[railml 2.4 existence]]=TRUE, INDEX(core[Constraints],MATCH(Infra[[#This Row],[Full path]],core[Full path],0)),
IF(Infra[[#This Row],[nor existence]]&lt;&gt;"",INDEX(nor[Constraints],MATCH(Infra[[#This Row],[nor existence]],nor[Full path],0)),""))</f>
        <v>optional</v>
      </c>
      <c r="Q9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39" s="7" t="str">
        <f>IF(ISBLANK(Infra[[#This Row],[Attribute]]),"",
IF(Infra[[#This Row],[railml 2.4 existence]]=TRUE, INDEX(core[Excel type],MATCH(Infra[[#This Row],[Full path]],core[Full path],0)),
IF(Infra[[#This Row],[nor existence]]&lt;&gt;"", INDEX(nor[Excel type],MATCH(Infra[[#This Row],[nor existence]],nor[Full path],0)),"")))</f>
        <v>[enum]</v>
      </c>
      <c r="S939" s="9" t="str">
        <f>IF(AND(NOT(ISBLANK(Infra[[#This Row],[Attribute]])),LEFT(Infra[[#This Row],[Value]],1)="[",OR(Infra[[#This Row],[railml 2.4 existence]]=TRUE,Infra[[#This Row],[nor existence]]=TRUE)),IF(Infra[[#This Row],[Value]]=Infra[[#This Row],[type]],"OK","Wrong type"),"")</f>
        <v/>
      </c>
      <c r="T93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40" spans="1:21" ht="30" x14ac:dyDescent="0.25">
      <c r="A94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infrastructure/tracks/track/ocsElements/trainDetectionElements/trackCircuitBorder/states/state/@status</v>
      </c>
      <c r="B9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0" s="23" t="s">
        <v>907</v>
      </c>
      <c r="E940" s="49" t="s">
        <v>123</v>
      </c>
      <c r="F940" s="7" t="s">
        <v>135</v>
      </c>
      <c r="G940" s="9" t="s">
        <v>139</v>
      </c>
      <c r="H940" s="9"/>
      <c r="I940" s="32"/>
      <c r="J940" s="1" t="s">
        <v>140</v>
      </c>
      <c r="K940" s="29"/>
      <c r="L940" s="29"/>
      <c r="M940" s="57"/>
      <c r="N94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40" s="7" t="str">
        <f>IF(Infra[[#This Row],[railml 2.4 existence]]=TRUE, INDEX(core[Constraints],MATCH(Infra[[#This Row],[Full path]],core[Full path],0)),
IF(Infra[[#This Row],[nor existence]]&lt;&gt;"",INDEX(nor[Constraints],MATCH(Infra[[#This Row],[nor existence]],nor[Full path],0)),""))</f>
        <v>optional</v>
      </c>
      <c r="Q9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40" s="7" t="str">
        <f>IF(ISBLANK(Infra[[#This Row],[Attribute]]),"",
IF(Infra[[#This Row],[railml 2.4 existence]]=TRUE, INDEX(core[Excel type],MATCH(Infra[[#This Row],[Full path]],core[Full path],0)),
IF(Infra[[#This Row],[nor existence]]&lt;&gt;"", INDEX(nor[Excel type],MATCH(Infra[[#This Row],[nor existence]],nor[Full path],0)),"")))</f>
        <v>[enum]</v>
      </c>
      <c r="S940" s="9" t="str">
        <f>IF(AND(NOT(ISBLANK(Infra[[#This Row],[Attribute]])),LEFT(Infra[[#This Row],[Value]],1)="[",OR(Infra[[#This Row],[railml 2.4 existence]]=TRUE,Infra[[#This Row],[nor existence]]=TRUE)),IF(Infra[[#This Row],[Value]]=Infra[[#This Row],[type]],"OK","Wrong type"),"")</f>
        <v/>
      </c>
      <c r="T94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41" spans="1:21" ht="75" x14ac:dyDescent="0.25">
      <c r="A94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infrastructure/tracks/track/ocsElements/trainDetectionElements/trackCircuitBorder/states/state/@status</v>
      </c>
      <c r="B9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1" s="23" t="s">
        <v>907</v>
      </c>
      <c r="E941" s="49" t="s">
        <v>123</v>
      </c>
      <c r="F941" s="7" t="s">
        <v>135</v>
      </c>
      <c r="G941" s="9" t="s">
        <v>124</v>
      </c>
      <c r="H941" s="9"/>
      <c r="I941" s="32"/>
      <c r="J941" s="1" t="s">
        <v>141</v>
      </c>
      <c r="K941" s="29"/>
      <c r="L941" s="29"/>
      <c r="M941" s="57"/>
      <c r="N94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41" s="7" t="str">
        <f>IF(Infra[[#This Row],[railml 2.4 existence]]=TRUE, INDEX(core[Constraints],MATCH(Infra[[#This Row],[Full path]],core[Full path],0)),
IF(Infra[[#This Row],[nor existence]]&lt;&gt;"",INDEX(nor[Constraints],MATCH(Infra[[#This Row],[nor existence]],nor[Full path],0)),""))</f>
        <v>optional</v>
      </c>
      <c r="Q9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41" s="7" t="str">
        <f>IF(ISBLANK(Infra[[#This Row],[Attribute]]),"",
IF(Infra[[#This Row],[railml 2.4 existence]]=TRUE, INDEX(core[Excel type],MATCH(Infra[[#This Row],[Full path]],core[Full path],0)),
IF(Infra[[#This Row],[nor existence]]&lt;&gt;"", INDEX(nor[Excel type],MATCH(Infra[[#This Row],[nor existence]],nor[Full path],0)),"")))</f>
        <v>[enum]</v>
      </c>
      <c r="S941" s="9" t="str">
        <f>IF(AND(NOT(ISBLANK(Infra[[#This Row],[Attribute]])),LEFT(Infra[[#This Row],[Value]],1)="[",OR(Infra[[#This Row],[railml 2.4 existence]]=TRUE,Infra[[#This Row],[nor existence]]=TRUE)),IF(Infra[[#This Row],[Value]]=Infra[[#This Row],[type]],"OK","Wrong type"),"")</f>
        <v/>
      </c>
      <c r="T94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42" spans="1:21" ht="60" x14ac:dyDescent="0.25">
      <c r="A94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infrastructure/tracks/track/ocsElements/trainDetectionElements/trackCircuitBorder/states/state/@status</v>
      </c>
      <c r="B9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2" s="23" t="s">
        <v>907</v>
      </c>
      <c r="E942" s="49" t="s">
        <v>123</v>
      </c>
      <c r="F942" s="7" t="s">
        <v>135</v>
      </c>
      <c r="G942" s="9" t="s">
        <v>142</v>
      </c>
      <c r="H942" s="9"/>
      <c r="I942" s="32"/>
      <c r="J942" s="1" t="s">
        <v>143</v>
      </c>
      <c r="K942" s="29"/>
      <c r="L942" s="29"/>
      <c r="M942" s="57"/>
      <c r="N94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42" s="7" t="str">
        <f>IF(Infra[[#This Row],[railml 2.4 existence]]=TRUE, INDEX(core[Constraints],MATCH(Infra[[#This Row],[Full path]],core[Full path],0)),
IF(Infra[[#This Row],[nor existence]]&lt;&gt;"",INDEX(nor[Constraints],MATCH(Infra[[#This Row],[nor existence]],nor[Full path],0)),""))</f>
        <v>optional</v>
      </c>
      <c r="Q9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42" s="7" t="str">
        <f>IF(ISBLANK(Infra[[#This Row],[Attribute]]),"",
IF(Infra[[#This Row],[railml 2.4 existence]]=TRUE, INDEX(core[Excel type],MATCH(Infra[[#This Row],[Full path]],core[Full path],0)),
IF(Infra[[#This Row],[nor existence]]&lt;&gt;"", INDEX(nor[Excel type],MATCH(Infra[[#This Row],[nor existence]],nor[Full path],0)),"")))</f>
        <v>[enum]</v>
      </c>
      <c r="S942" s="9" t="str">
        <f>IF(AND(NOT(ISBLANK(Infra[[#This Row],[Attribute]])),LEFT(Infra[[#This Row],[Value]],1)="[",OR(Infra[[#This Row],[railml 2.4 existence]]=TRUE,Infra[[#This Row],[nor existence]]=TRUE)),IF(Infra[[#This Row],[Value]]=Infra[[#This Row],[type]],"OK","Wrong type"),"")</f>
        <v/>
      </c>
      <c r="T94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43" spans="1:21" x14ac:dyDescent="0.25">
      <c r="A94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infrastructure/tracks/track/ocsElements/trainDetectionElements/trackCircuitBorder/states/state/@status</v>
      </c>
      <c r="B9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3" s="23" t="s">
        <v>907</v>
      </c>
      <c r="E943" s="49" t="s">
        <v>123</v>
      </c>
      <c r="F943" s="7" t="s">
        <v>135</v>
      </c>
      <c r="G943" s="9" t="s">
        <v>144</v>
      </c>
      <c r="H943" s="9"/>
      <c r="I943" s="32"/>
      <c r="K943" s="29"/>
      <c r="L943" s="29"/>
      <c r="M943" s="57"/>
      <c r="N94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43" s="7" t="str">
        <f>IF(Infra[[#This Row],[railml 2.4 existence]]=TRUE, INDEX(core[Constraints],MATCH(Infra[[#This Row],[Full path]],core[Full path],0)),
IF(Infra[[#This Row],[nor existence]]&lt;&gt;"",INDEX(nor[Constraints],MATCH(Infra[[#This Row],[nor existence]],nor[Full path],0)),""))</f>
        <v>optional</v>
      </c>
      <c r="Q9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43" s="7" t="str">
        <f>IF(ISBLANK(Infra[[#This Row],[Attribute]]),"",
IF(Infra[[#This Row],[railml 2.4 existence]]=TRUE, INDEX(core[Excel type],MATCH(Infra[[#This Row],[Full path]],core[Full path],0)),
IF(Infra[[#This Row],[nor existence]]&lt;&gt;"", INDEX(nor[Excel type],MATCH(Infra[[#This Row],[nor existence]],nor[Full path],0)),"")))</f>
        <v>[enum]</v>
      </c>
      <c r="S943" s="9" t="str">
        <f>IF(AND(NOT(ISBLANK(Infra[[#This Row],[Attribute]])),LEFT(Infra[[#This Row],[Value]],1)="[",OR(Infra[[#This Row],[railml 2.4 existence]]=TRUE,Infra[[#This Row],[nor existence]]=TRUE)),IF(Infra[[#This Row],[Value]]=Infra[[#This Row],[type]],"OK","Wrong type"),"")</f>
        <v/>
      </c>
      <c r="T94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44" spans="1:21" ht="45" x14ac:dyDescent="0.25">
      <c r="A94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v>
      </c>
      <c r="B9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4" s="24" t="s">
        <v>908</v>
      </c>
      <c r="E944" s="17" t="s">
        <v>65</v>
      </c>
      <c r="F944" s="7"/>
      <c r="G944" s="9"/>
      <c r="H944" s="13" t="s">
        <v>66</v>
      </c>
      <c r="I944" s="35"/>
      <c r="J944" s="58" t="s">
        <v>67</v>
      </c>
      <c r="K944" s="7"/>
      <c r="L944" s="29"/>
      <c r="M944" s="29"/>
      <c r="N94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44" s="7" t="str">
        <f>IF(Infra[[#This Row],[railml 2.4 existence]]=TRUE, INDEX(core[Constraints],MATCH(Infra[[#This Row],[Full path]],core[Full path],0)),
IF(Infra[[#This Row],[nor existence]]&lt;&gt;"",INDEX(nor[Constraints],MATCH(Infra[[#This Row],[nor existence]],nor[Full path],0)),""))</f>
        <v>optional</v>
      </c>
      <c r="Q9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44" s="7" t="str">
        <f>IF(ISBLANK(Infra[[#This Row],[Attribute]]),"",
IF(Infra[[#This Row],[railml 2.4 existence]]=TRUE, INDEX(core[Excel type],MATCH(Infra[[#This Row],[Full path]],core[Full path],0)),
IF(Infra[[#This Row],[nor existence]]&lt;&gt;"", INDEX(nor[Excel type],MATCH(Infra[[#This Row],[nor existence]],nor[Full path],0)),"")))</f>
        <v/>
      </c>
      <c r="S944" s="7" t="str">
        <f>IF(AND(NOT(ISBLANK(Infra[[#This Row],[Attribute]])),LEFT(Infra[[#This Row],[Value]],1)="[",OR(Infra[[#This Row],[railml 2.4 existence]]=TRUE,Infra[[#This Row],[nor existence]]=TRUE)),IF(Infra[[#This Row],[Value]]=Infra[[#This Row],[type]],"OK","Wrong type"),"")</f>
        <v/>
      </c>
      <c r="T944" s="7" t="str">
        <f>IF(ISBLANK(Infra[[#This Row],[Attribute]]),"",
IF(Infra[[#This Row],[railml 2.4 existence]]=TRUE, INDEX(core[Restriction],MATCH(Infra[[#This Row],[Full path]],core[Full path],0)),
IF(Infra[[#This Row],[nor existence]]&lt;&gt;"", INDEX(nor[Restriction],MATCH(Infra[[#This Row],[nor existence]],nor[Full path],0)),"")))</f>
        <v/>
      </c>
      <c r="U9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45" spans="1:21" x14ac:dyDescent="0.25">
      <c r="A94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v>
      </c>
      <c r="B9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5" s="24" t="s">
        <v>909</v>
      </c>
      <c r="E945" s="17" t="s">
        <v>123</v>
      </c>
      <c r="F945" s="7"/>
      <c r="G945" s="9"/>
      <c r="H945" s="9" t="s">
        <v>23</v>
      </c>
      <c r="I945" s="35"/>
      <c r="J945" s="8" t="s">
        <v>74</v>
      </c>
      <c r="K945" s="7"/>
      <c r="L945" s="29"/>
      <c r="M945" s="29"/>
      <c r="N94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45" s="7" t="str">
        <f>IF(Infra[[#This Row],[railml 2.4 existence]]=TRUE, INDEX(core[Constraints],MATCH(Infra[[#This Row],[Full path]],core[Full path],0)),
IF(Infra[[#This Row],[nor existence]]&lt;&gt;"",INDEX(nor[Constraints],MATCH(Infra[[#This Row],[nor existence]],nor[Full path],0)),""))</f>
        <v>mandatory</v>
      </c>
      <c r="Q9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45" s="7" t="str">
        <f>IF(ISBLANK(Infra[[#This Row],[Attribute]]),"",
IF(Infra[[#This Row],[railml 2.4 existence]]=TRUE, INDEX(core[Excel type],MATCH(Infra[[#This Row],[Full path]],core[Full path],0)),
IF(Infra[[#This Row],[nor existence]]&lt;&gt;"", INDEX(nor[Excel type],MATCH(Infra[[#This Row],[nor existence]],nor[Full path],0)),"")))</f>
        <v/>
      </c>
      <c r="S945" s="7" t="str">
        <f>IF(AND(NOT(ISBLANK(Infra[[#This Row],[Attribute]])),LEFT(Infra[[#This Row],[Value]],1)="[",OR(Infra[[#This Row],[railml 2.4 existence]]=TRUE,Infra[[#This Row],[nor existence]]=TRUE)),IF(Infra[[#This Row],[Value]]=Infra[[#This Row],[type]],"OK","Wrong type"),"")</f>
        <v/>
      </c>
      <c r="T945" s="7" t="str">
        <f>IF(ISBLANK(Infra[[#This Row],[Attribute]]),"",
IF(Infra[[#This Row],[railml 2.4 existence]]=TRUE, INDEX(core[Restriction],MATCH(Infra[[#This Row],[Full path]],core[Full path],0)),
IF(Infra[[#This Row],[nor existence]]&lt;&gt;"", INDEX(nor[Restriction],MATCH(Infra[[#This Row],[nor existence]],nor[Full path],0)),"")))</f>
        <v/>
      </c>
      <c r="U9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46" spans="1:21" ht="45" x14ac:dyDescent="0.25">
      <c r="A94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infrastructure/tracks/track/ocsElements/trainDetectionElements/trainDetector/states/state/@disabled</v>
      </c>
      <c r="B9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6" s="23" t="s">
        <v>909</v>
      </c>
      <c r="E946" s="49" t="s">
        <v>123</v>
      </c>
      <c r="F946" s="7" t="s">
        <v>124</v>
      </c>
      <c r="G946" s="9" t="s">
        <v>125</v>
      </c>
      <c r="H946" s="9" t="s">
        <v>23</v>
      </c>
      <c r="I946" s="32"/>
      <c r="J946" s="8" t="s">
        <v>126</v>
      </c>
      <c r="K946" s="29"/>
      <c r="L946" s="29"/>
      <c r="M946" s="57"/>
      <c r="N9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46" s="7" t="str">
        <f>IF(Infra[[#This Row],[railml 2.4 existence]]=TRUE, INDEX(core[Constraints],MATCH(Infra[[#This Row],[Full path]],core[Full path],0)),
IF(Infra[[#This Row],[nor existence]]&lt;&gt;"",INDEX(nor[Constraints],MATCH(Infra[[#This Row],[nor existence]],nor[Full path],0)),""))</f>
        <v>mandatory</v>
      </c>
      <c r="Q9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46" s="7" t="str">
        <f>IF(ISBLANK(Infra[[#This Row],[Attribute]]),"",
IF(Infra[[#This Row],[railml 2.4 existence]]=TRUE, INDEX(core[Excel type],MATCH(Infra[[#This Row],[Full path]],core[Full path],0)),
IF(Infra[[#This Row],[nor existence]]&lt;&gt;"", INDEX(nor[Excel type],MATCH(Infra[[#This Row],[nor existence]],nor[Full path],0)),"")))</f>
        <v>[boolean]</v>
      </c>
      <c r="S946" s="9" t="str">
        <f>IF(AND(NOT(ISBLANK(Infra[[#This Row],[Attribute]])),LEFT(Infra[[#This Row],[Value]],1)="[",OR(Infra[[#This Row],[railml 2.4 existence]]=TRUE,Infra[[#This Row],[nor existence]]=TRUE)),IF(Infra[[#This Row],[Value]]=Infra[[#This Row],[type]],"OK","Wrong type"),"")</f>
        <v>OK</v>
      </c>
      <c r="T946" s="7" t="str">
        <f>IF(ISBLANK(Infra[[#This Row],[Attribute]]),"",
IF(Infra[[#This Row],[railml 2.4 existence]]=TRUE, INDEX(core[Restriction],MATCH(Infra[[#This Row],[Full path]],core[Full path],0)),
IF(Infra[[#This Row],[nor existence]]&lt;&gt;"", INDEX(nor[Restriction],MATCH(Infra[[#This Row],[nor existence]],nor[Full path],0)),"")))</f>
        <v/>
      </c>
      <c r="U9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47" spans="1:21" ht="30" x14ac:dyDescent="0.25">
      <c r="A94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infrastructure/tracks/track/ocsElements/trainDetectionElements/trainDetector/states/state/@nor:change</v>
      </c>
      <c r="B9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7" s="23" t="s">
        <v>909</v>
      </c>
      <c r="E947" s="49" t="s">
        <v>123</v>
      </c>
      <c r="F947" s="7" t="s">
        <v>36</v>
      </c>
      <c r="G947" s="9" t="s">
        <v>37</v>
      </c>
      <c r="H947" s="9" t="s">
        <v>29</v>
      </c>
      <c r="I947" s="32"/>
      <c r="J947" s="1" t="s">
        <v>38</v>
      </c>
      <c r="K947" s="29"/>
      <c r="L947" s="29"/>
      <c r="M947" s="57"/>
      <c r="N94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47" s="7" t="str">
        <f>IF(Infra[[#This Row],[railml 2.4 existence]]=TRUE, INDEX(core[Constraints],MATCH(Infra[[#This Row],[Full path]],core[Full path],0)),
IF(Infra[[#This Row],[nor existence]]&lt;&gt;"",INDEX(nor[Constraints],MATCH(Infra[[#This Row],[nor existence]],nor[Full path],0)),""))</f>
        <v>optional</v>
      </c>
      <c r="Q9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47" s="7" t="str">
        <f>IF(ISBLANK(Infra[[#This Row],[Attribute]]),"",
IF(Infra[[#This Row],[railml 2.4 existence]]=TRUE, INDEX(core[Excel type],MATCH(Infra[[#This Row],[Full path]],core[Full path],0)),
IF(Infra[[#This Row],[nor existence]]&lt;&gt;"", INDEX(nor[Excel type],MATCH(Infra[[#This Row],[nor existence]],nor[Full path],0)),"")))</f>
        <v>[enum]</v>
      </c>
      <c r="S947" s="9" t="str">
        <f>IF(AND(NOT(ISBLANK(Infra[[#This Row],[Attribute]])),LEFT(Infra[[#This Row],[Value]],1)="[",OR(Infra[[#This Row],[railml 2.4 existence]]=TRUE,Infra[[#This Row],[nor existence]]=TRUE)),IF(Infra[[#This Row],[Value]]=Infra[[#This Row],[type]],"OK","Wrong type"),"")</f>
        <v/>
      </c>
      <c r="T947" s="7" t="str">
        <f>IF(ISBLANK(Infra[[#This Row],[Attribute]]),"",
IF(Infra[[#This Row],[railml 2.4 existence]]=TRUE, INDEX(core[Restriction],MATCH(Infra[[#This Row],[Full path]],core[Full path],0)),
IF(Infra[[#This Row],[nor existence]]&lt;&gt;"", INDEX(nor[Restriction],MATCH(Infra[[#This Row],[nor existence]],nor[Full path],0)),"")))</f>
        <v>"new", "modified", "removed"</v>
      </c>
      <c r="U9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48" spans="1:21" ht="30" x14ac:dyDescent="0.25">
      <c r="A94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infrastructure/tracks/track/ocsElements/trainDetectionElements/trainDetector/states/state/@nor:change</v>
      </c>
      <c r="B9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8" s="23" t="s">
        <v>909</v>
      </c>
      <c r="E948" s="49" t="s">
        <v>123</v>
      </c>
      <c r="F948" s="7" t="s">
        <v>36</v>
      </c>
      <c r="G948" s="9" t="s">
        <v>39</v>
      </c>
      <c r="H948" s="9"/>
      <c r="I948" s="32"/>
      <c r="J948" s="1" t="s">
        <v>40</v>
      </c>
      <c r="K948" s="29"/>
      <c r="L948" s="29"/>
      <c r="M948" s="57"/>
      <c r="N94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48" s="7" t="str">
        <f>IF(Infra[[#This Row],[railml 2.4 existence]]=TRUE, INDEX(core[Constraints],MATCH(Infra[[#This Row],[Full path]],core[Full path],0)),
IF(Infra[[#This Row],[nor existence]]&lt;&gt;"",INDEX(nor[Constraints],MATCH(Infra[[#This Row],[nor existence]],nor[Full path],0)),""))</f>
        <v>optional</v>
      </c>
      <c r="Q9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48" s="7" t="str">
        <f>IF(ISBLANK(Infra[[#This Row],[Attribute]]),"",
IF(Infra[[#This Row],[railml 2.4 existence]]=TRUE, INDEX(core[Excel type],MATCH(Infra[[#This Row],[Full path]],core[Full path],0)),
IF(Infra[[#This Row],[nor existence]]&lt;&gt;"", INDEX(nor[Excel type],MATCH(Infra[[#This Row],[nor existence]],nor[Full path],0)),"")))</f>
        <v>[enum]</v>
      </c>
      <c r="S948" s="9" t="str">
        <f>IF(AND(NOT(ISBLANK(Infra[[#This Row],[Attribute]])),LEFT(Infra[[#This Row],[Value]],1)="[",OR(Infra[[#This Row],[railml 2.4 existence]]=TRUE,Infra[[#This Row],[nor existence]]=TRUE)),IF(Infra[[#This Row],[Value]]=Infra[[#This Row],[type]],"OK","Wrong type"),"")</f>
        <v/>
      </c>
      <c r="T948" s="7" t="str">
        <f>IF(ISBLANK(Infra[[#This Row],[Attribute]]),"",
IF(Infra[[#This Row],[railml 2.4 existence]]=TRUE, INDEX(core[Restriction],MATCH(Infra[[#This Row],[Full path]],core[Full path],0)),
IF(Infra[[#This Row],[nor existence]]&lt;&gt;"", INDEX(nor[Restriction],MATCH(Infra[[#This Row],[nor existence]],nor[Full path],0)),"")))</f>
        <v>"new", "modified", "removed"</v>
      </c>
      <c r="U9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49" spans="1:21" ht="30" x14ac:dyDescent="0.25">
      <c r="A94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infrastructure/tracks/track/ocsElements/trainDetectionElements/trainDetector/states/state/@nor:change</v>
      </c>
      <c r="B9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49" s="23" t="s">
        <v>909</v>
      </c>
      <c r="E949" s="49" t="s">
        <v>123</v>
      </c>
      <c r="F949" s="7" t="s">
        <v>36</v>
      </c>
      <c r="G949" s="9" t="s">
        <v>41</v>
      </c>
      <c r="H949" s="9"/>
      <c r="I949" s="32"/>
      <c r="J949" s="1" t="s">
        <v>42</v>
      </c>
      <c r="K949" s="29"/>
      <c r="L949" s="29"/>
      <c r="M949" s="57"/>
      <c r="N94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49" s="7" t="str">
        <f>IF(Infra[[#This Row],[railml 2.4 existence]]=TRUE, INDEX(core[Constraints],MATCH(Infra[[#This Row],[Full path]],core[Full path],0)),
IF(Infra[[#This Row],[nor existence]]&lt;&gt;"",INDEX(nor[Constraints],MATCH(Infra[[#This Row],[nor existence]],nor[Full path],0)),""))</f>
        <v>optional</v>
      </c>
      <c r="Q9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49" s="7" t="str">
        <f>IF(ISBLANK(Infra[[#This Row],[Attribute]]),"",
IF(Infra[[#This Row],[railml 2.4 existence]]=TRUE, INDEX(core[Excel type],MATCH(Infra[[#This Row],[Full path]],core[Full path],0)),
IF(Infra[[#This Row],[nor existence]]&lt;&gt;"", INDEX(nor[Excel type],MATCH(Infra[[#This Row],[nor existence]],nor[Full path],0)),"")))</f>
        <v>[enum]</v>
      </c>
      <c r="S949" s="9" t="str">
        <f>IF(AND(NOT(ISBLANK(Infra[[#This Row],[Attribute]])),LEFT(Infra[[#This Row],[Value]],1)="[",OR(Infra[[#This Row],[railml 2.4 existence]]=TRUE,Infra[[#This Row],[nor existence]]=TRUE)),IF(Infra[[#This Row],[Value]]=Infra[[#This Row],[type]],"OK","Wrong type"),"")</f>
        <v/>
      </c>
      <c r="T949" s="7" t="str">
        <f>IF(ISBLANK(Infra[[#This Row],[Attribute]]),"",
IF(Infra[[#This Row],[railml 2.4 existence]]=TRUE, INDEX(core[Restriction],MATCH(Infra[[#This Row],[Full path]],core[Full path],0)),
IF(Infra[[#This Row],[nor existence]]&lt;&gt;"", INDEX(nor[Restriction],MATCH(Infra[[#This Row],[nor existence]],nor[Full path],0)),"")))</f>
        <v>"new", "modified", "removed"</v>
      </c>
      <c r="U9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0" spans="1:21" x14ac:dyDescent="0.25">
      <c r="A95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infrastructure/tracks/track/ocsElements/trainDetectionElements/trainDetector/states/state/@nor:change</v>
      </c>
      <c r="B9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0" s="23" t="s">
        <v>909</v>
      </c>
      <c r="E950" s="49" t="s">
        <v>123</v>
      </c>
      <c r="F950" s="7" t="s">
        <v>36</v>
      </c>
      <c r="G950" s="9" t="s">
        <v>43</v>
      </c>
      <c r="H950" s="9"/>
      <c r="I950" s="32"/>
      <c r="J950" s="1" t="s">
        <v>44</v>
      </c>
      <c r="K950" s="29"/>
      <c r="L950" s="29"/>
      <c r="M950" s="57"/>
      <c r="N95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50" s="7" t="str">
        <f>IF(Infra[[#This Row],[railml 2.4 existence]]=TRUE, INDEX(core[Constraints],MATCH(Infra[[#This Row],[Full path]],core[Full path],0)),
IF(Infra[[#This Row],[nor existence]]&lt;&gt;"",INDEX(nor[Constraints],MATCH(Infra[[#This Row],[nor existence]],nor[Full path],0)),""))</f>
        <v>optional</v>
      </c>
      <c r="Q9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50" s="7" t="str">
        <f>IF(ISBLANK(Infra[[#This Row],[Attribute]]),"",
IF(Infra[[#This Row],[railml 2.4 existence]]=TRUE, INDEX(core[Excel type],MATCH(Infra[[#This Row],[Full path]],core[Full path],0)),
IF(Infra[[#This Row],[nor existence]]&lt;&gt;"", INDEX(nor[Excel type],MATCH(Infra[[#This Row],[nor existence]],nor[Full path],0)),"")))</f>
        <v>[enum]</v>
      </c>
      <c r="S950" s="9" t="str">
        <f>IF(AND(NOT(ISBLANK(Infra[[#This Row],[Attribute]])),LEFT(Infra[[#This Row],[Value]],1)="[",OR(Infra[[#This Row],[railml 2.4 existence]]=TRUE,Infra[[#This Row],[nor existence]]=TRUE)),IF(Infra[[#This Row],[Value]]=Infra[[#This Row],[type]],"OK","Wrong type"),"")</f>
        <v/>
      </c>
      <c r="T950" s="7" t="str">
        <f>IF(ISBLANK(Infra[[#This Row],[Attribute]]),"",
IF(Infra[[#This Row],[railml 2.4 existence]]=TRUE, INDEX(core[Restriction],MATCH(Infra[[#This Row],[Full path]],core[Full path],0)),
IF(Infra[[#This Row],[nor existence]]&lt;&gt;"", INDEX(nor[Restriction],MATCH(Infra[[#This Row],[nor existence]],nor[Full path],0)),"")))</f>
        <v>"new", "modified", "removed"</v>
      </c>
      <c r="U9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1" spans="1:21" x14ac:dyDescent="0.25">
      <c r="A95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infrastructure/tracks/track/ocsElements/trainDetectionElements/trainDetector/states/state/@nor:endDate</v>
      </c>
      <c r="B9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1" s="23" t="s">
        <v>909</v>
      </c>
      <c r="E951" s="49" t="s">
        <v>123</v>
      </c>
      <c r="F951" s="7" t="s">
        <v>127</v>
      </c>
      <c r="G951" s="9" t="s">
        <v>128</v>
      </c>
      <c r="H951" s="9" t="s">
        <v>29</v>
      </c>
      <c r="I951" s="32"/>
      <c r="J951" s="1" t="s">
        <v>129</v>
      </c>
      <c r="K951" s="29"/>
      <c r="L951" s="29"/>
      <c r="M951" s="57"/>
      <c r="N95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951" s="7" t="str">
        <f>IF(Infra[[#This Row],[railml 2.4 existence]]=TRUE, INDEX(core[Constraints],MATCH(Infra[[#This Row],[Full path]],core[Full path],0)),
IF(Infra[[#This Row],[nor existence]]&lt;&gt;"",INDEX(nor[Constraints],MATCH(Infra[[#This Row],[nor existence]],nor[Full path],0)),""))</f>
        <v>optional</v>
      </c>
      <c r="Q9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51" s="7" t="str">
        <f>IF(ISBLANK(Infra[[#This Row],[Attribute]]),"",
IF(Infra[[#This Row],[railml 2.4 existence]]=TRUE, INDEX(core[Excel type],MATCH(Infra[[#This Row],[Full path]],core[Full path],0)),
IF(Infra[[#This Row],[nor existence]]&lt;&gt;"", INDEX(nor[Excel type],MATCH(Infra[[#This Row],[nor existence]],nor[Full path],0)),"")))</f>
        <v>[date]</v>
      </c>
      <c r="S951" s="9" t="str">
        <f>IF(AND(NOT(ISBLANK(Infra[[#This Row],[Attribute]])),LEFT(Infra[[#This Row],[Value]],1)="[",OR(Infra[[#This Row],[railml 2.4 existence]]=TRUE,Infra[[#This Row],[nor existence]]=TRUE)),IF(Infra[[#This Row],[Value]]=Infra[[#This Row],[type]],"OK","Wrong type"),"")</f>
        <v/>
      </c>
      <c r="T951" s="7" t="str">
        <f>IF(ISBLANK(Infra[[#This Row],[Attribute]]),"",
IF(Infra[[#This Row],[railml 2.4 existence]]=TRUE, INDEX(core[Restriction],MATCH(Infra[[#This Row],[Full path]],core[Full path],0)),
IF(Infra[[#This Row],[nor existence]]&lt;&gt;"", INDEX(nor[Restriction],MATCH(Infra[[#This Row],[nor existence]],nor[Full path],0)),"")))</f>
        <v/>
      </c>
      <c r="U9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2" spans="1:21" x14ac:dyDescent="0.25">
      <c r="A95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infrastructure/tracks/track/ocsElements/trainDetectionElements/trainDetector/states/state/@nor:projectRef</v>
      </c>
      <c r="B9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2" s="23" t="s">
        <v>909</v>
      </c>
      <c r="E952" s="49" t="s">
        <v>123</v>
      </c>
      <c r="F952" s="7" t="s">
        <v>130</v>
      </c>
      <c r="G952" s="9" t="s">
        <v>46</v>
      </c>
      <c r="H952" s="9" t="s">
        <v>29</v>
      </c>
      <c r="I952" s="32"/>
      <c r="J952" s="1" t="s">
        <v>131</v>
      </c>
      <c r="K952" s="29"/>
      <c r="L952" s="29"/>
      <c r="M952" s="57"/>
      <c r="N95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952" s="7" t="str">
        <f>IF(Infra[[#This Row],[railml 2.4 existence]]=TRUE, INDEX(core[Constraints],MATCH(Infra[[#This Row],[Full path]],core[Full path],0)),
IF(Infra[[#This Row],[nor existence]]&lt;&gt;"",INDEX(nor[Constraints],MATCH(Infra[[#This Row],[nor existence]],nor[Full path],0)),""))</f>
        <v>optional</v>
      </c>
      <c r="Q9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52" s="7" t="str">
        <f>IF(ISBLANK(Infra[[#This Row],[Attribute]]),"",
IF(Infra[[#This Row],[railml 2.4 existence]]=TRUE, INDEX(core[Excel type],MATCH(Infra[[#This Row],[Full path]],core[Full path],0)),
IF(Infra[[#This Row],[nor existence]]&lt;&gt;"", INDEX(nor[Excel type],MATCH(Infra[[#This Row],[nor existence]],nor[Full path],0)),"")))</f>
        <v>[reference]</v>
      </c>
      <c r="S952" s="9" t="str">
        <f>IF(AND(NOT(ISBLANK(Infra[[#This Row],[Attribute]])),LEFT(Infra[[#This Row],[Value]],1)="[",OR(Infra[[#This Row],[railml 2.4 existence]]=TRUE,Infra[[#This Row],[nor existence]]=TRUE)),IF(Infra[[#This Row],[Value]]=Infra[[#This Row],[type]],"OK","Wrong type"),"")</f>
        <v/>
      </c>
      <c r="T952" s="7" t="str">
        <f>IF(ISBLANK(Infra[[#This Row],[Attribute]]),"",
IF(Infra[[#This Row],[railml 2.4 existence]]=TRUE, INDEX(core[Restriction],MATCH(Infra[[#This Row],[Full path]],core[Full path],0)),
IF(Infra[[#This Row],[nor existence]]&lt;&gt;"", INDEX(nor[Restriction],MATCH(Infra[[#This Row],[nor existence]],nor[Full path],0)),"")))</f>
        <v/>
      </c>
      <c r="U9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3" spans="1:21" x14ac:dyDescent="0.25">
      <c r="A953"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infrastructure/tracks/track/ocsElements/trainDetectionElements/trainDetector/states/state/@nor:ruleRef</v>
      </c>
      <c r="B9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3" s="23" t="s">
        <v>909</v>
      </c>
      <c r="E953" s="49" t="s">
        <v>123</v>
      </c>
      <c r="F953" s="7" t="s">
        <v>45</v>
      </c>
      <c r="G953" s="9" t="s">
        <v>46</v>
      </c>
      <c r="H953" s="9" t="s">
        <v>29</v>
      </c>
      <c r="I953" s="33"/>
      <c r="J953" s="8" t="s">
        <v>47</v>
      </c>
      <c r="K953" s="29"/>
      <c r="L953" s="29"/>
      <c r="M953" s="57"/>
      <c r="N95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953" s="7" t="str">
        <f>IF(Infra[[#This Row],[railml 2.4 existence]]=TRUE, INDEX(core[Constraints],MATCH(Infra[[#This Row],[Full path]],core[Full path],0)),
IF(Infra[[#This Row],[nor existence]]&lt;&gt;"",INDEX(nor[Constraints],MATCH(Infra[[#This Row],[nor existence]],nor[Full path],0)),""))</f>
        <v>optional</v>
      </c>
      <c r="Q9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53" s="7" t="str">
        <f>IF(ISBLANK(Infra[[#This Row],[Attribute]]),"",
IF(Infra[[#This Row],[railml 2.4 existence]]=TRUE, INDEX(core[Excel type],MATCH(Infra[[#This Row],[Full path]],core[Full path],0)),
IF(Infra[[#This Row],[nor existence]]&lt;&gt;"", INDEX(nor[Excel type],MATCH(Infra[[#This Row],[nor existence]],nor[Full path],0)),"")))</f>
        <v>[reference]</v>
      </c>
      <c r="S953" s="9" t="str">
        <f>IF(AND(NOT(ISBLANK(Infra[[#This Row],[Attribute]])),LEFT(Infra[[#This Row],[Value]],1)="[",OR(Infra[[#This Row],[railml 2.4 existence]]=TRUE,Infra[[#This Row],[nor existence]]=TRUE)),IF(Infra[[#This Row],[Value]]=Infra[[#This Row],[type]],"OK","Wrong type"),"")</f>
        <v/>
      </c>
      <c r="T953" s="7" t="str">
        <f>IF(ISBLANK(Infra[[#This Row],[Attribute]]),"",
IF(Infra[[#This Row],[railml 2.4 existence]]=TRUE, INDEX(core[Restriction],MATCH(Infra[[#This Row],[Full path]],core[Full path],0)),
IF(Infra[[#This Row],[nor existence]]&lt;&gt;"", INDEX(nor[Restriction],MATCH(Infra[[#This Row],[nor existence]],nor[Full path],0)),"")))</f>
        <v/>
      </c>
      <c r="U9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4" spans="1:21" x14ac:dyDescent="0.25">
      <c r="A954"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infrastructure/tracks/track/ocsElements/trainDetectionElements/trainDetector/states/state/@nor:startDate</v>
      </c>
      <c r="B9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4" s="23" t="s">
        <v>909</v>
      </c>
      <c r="E954" s="49" t="s">
        <v>123</v>
      </c>
      <c r="F954" s="7" t="s">
        <v>132</v>
      </c>
      <c r="G954" s="9" t="s">
        <v>128</v>
      </c>
      <c r="H954" s="9" t="s">
        <v>29</v>
      </c>
      <c r="I954" s="32"/>
      <c r="J954" s="1" t="s">
        <v>129</v>
      </c>
      <c r="K954" s="29"/>
      <c r="L954" s="29"/>
      <c r="M954" s="57"/>
      <c r="N95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954" s="7" t="str">
        <f>IF(Infra[[#This Row],[railml 2.4 existence]]=TRUE, INDEX(core[Constraints],MATCH(Infra[[#This Row],[Full path]],core[Full path],0)),
IF(Infra[[#This Row],[nor existence]]&lt;&gt;"",INDEX(nor[Constraints],MATCH(Infra[[#This Row],[nor existence]],nor[Full path],0)),""))</f>
        <v>optional</v>
      </c>
      <c r="Q9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54" s="7" t="str">
        <f>IF(ISBLANK(Infra[[#This Row],[Attribute]]),"",
IF(Infra[[#This Row],[railml 2.4 existence]]=TRUE, INDEX(core[Excel type],MATCH(Infra[[#This Row],[Full path]],core[Full path],0)),
IF(Infra[[#This Row],[nor existence]]&lt;&gt;"", INDEX(nor[Excel type],MATCH(Infra[[#This Row],[nor existence]],nor[Full path],0)),"")))</f>
        <v>[date]</v>
      </c>
      <c r="S954" s="9" t="str">
        <f>IF(AND(NOT(ISBLANK(Infra[[#This Row],[Attribute]])),LEFT(Infra[[#This Row],[Value]],1)="[",OR(Infra[[#This Row],[railml 2.4 existence]]=TRUE,Infra[[#This Row],[nor existence]]=TRUE)),IF(Infra[[#This Row],[Value]]=Infra[[#This Row],[type]],"OK","Wrong type"),"")</f>
        <v/>
      </c>
      <c r="T954" s="7" t="str">
        <f>IF(ISBLANK(Infra[[#This Row],[Attribute]]),"",
IF(Infra[[#This Row],[railml 2.4 existence]]=TRUE, INDEX(core[Restriction],MATCH(Infra[[#This Row],[Full path]],core[Full path],0)),
IF(Infra[[#This Row],[nor existence]]&lt;&gt;"", INDEX(nor[Restriction],MATCH(Infra[[#This Row],[nor existence]],nor[Full path],0)),"")))</f>
        <v/>
      </c>
      <c r="U9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5" spans="1:21" x14ac:dyDescent="0.25">
      <c r="A955"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infrastructure/tracks/track/ocsElements/trainDetectionElements/trainDetector/states/state/@operatingPeriodRef</v>
      </c>
      <c r="B9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5" s="23" t="s">
        <v>909</v>
      </c>
      <c r="E955" s="49" t="s">
        <v>123</v>
      </c>
      <c r="F955" s="7" t="s">
        <v>133</v>
      </c>
      <c r="G955" s="9" t="s">
        <v>46</v>
      </c>
      <c r="H955" s="9" t="s">
        <v>29</v>
      </c>
      <c r="I955" s="32"/>
      <c r="J955" s="1" t="s">
        <v>134</v>
      </c>
      <c r="K955" s="29"/>
      <c r="L955" s="29"/>
      <c r="M955" s="57"/>
      <c r="N95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55" s="7" t="str">
        <f>IF(Infra[[#This Row],[railml 2.4 existence]]=TRUE, INDEX(core[Constraints],MATCH(Infra[[#This Row],[Full path]],core[Full path],0)),
IF(Infra[[#This Row],[nor existence]]&lt;&gt;"",INDEX(nor[Constraints],MATCH(Infra[[#This Row],[nor existence]],nor[Full path],0)),""))</f>
        <v>optional</v>
      </c>
      <c r="Q9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55" s="7" t="str">
        <f>IF(ISBLANK(Infra[[#This Row],[Attribute]]),"",
IF(Infra[[#This Row],[railml 2.4 existence]]=TRUE, INDEX(core[Excel type],MATCH(Infra[[#This Row],[Full path]],core[Full path],0)),
IF(Infra[[#This Row],[nor existence]]&lt;&gt;"", INDEX(nor[Excel type],MATCH(Infra[[#This Row],[nor existence]],nor[Full path],0)),"")))</f>
        <v>[reference]</v>
      </c>
      <c r="S955" s="9" t="str">
        <f>IF(AND(NOT(ISBLANK(Infra[[#This Row],[Attribute]])),LEFT(Infra[[#This Row],[Value]],1)="[",OR(Infra[[#This Row],[railml 2.4 existence]]=TRUE,Infra[[#This Row],[nor existence]]=TRUE)),IF(Infra[[#This Row],[Value]]=Infra[[#This Row],[type]],"OK","Wrong type"),"")</f>
        <v>OK</v>
      </c>
      <c r="T955" s="7" t="str">
        <f>IF(ISBLANK(Infra[[#This Row],[Attribute]]),"",
IF(Infra[[#This Row],[railml 2.4 existence]]=TRUE, INDEX(core[Restriction],MATCH(Infra[[#This Row],[Full path]],core[Full path],0)),
IF(Infra[[#This Row],[nor existence]]&lt;&gt;"", INDEX(nor[Restriction],MATCH(Infra[[#This Row],[nor existence]],nor[Full path],0)),"")))</f>
        <v/>
      </c>
      <c r="U9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6" spans="1:21" x14ac:dyDescent="0.25">
      <c r="A956"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infrastructure/tracks/track/ocsElements/trainDetectionElements/trainDetector/states/state/@status</v>
      </c>
      <c r="B9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6" s="23" t="s">
        <v>909</v>
      </c>
      <c r="E956" s="49" t="s">
        <v>123</v>
      </c>
      <c r="F956" s="7" t="s">
        <v>135</v>
      </c>
      <c r="G956" s="9" t="s">
        <v>37</v>
      </c>
      <c r="H956" s="9" t="s">
        <v>29</v>
      </c>
      <c r="I956" s="32"/>
      <c r="K956" s="29"/>
      <c r="L956" s="29"/>
      <c r="M956" s="57"/>
      <c r="N95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56" s="7" t="str">
        <f>IF(Infra[[#This Row],[railml 2.4 existence]]=TRUE, INDEX(core[Constraints],MATCH(Infra[[#This Row],[Full path]],core[Full path],0)),
IF(Infra[[#This Row],[nor existence]]&lt;&gt;"",INDEX(nor[Constraints],MATCH(Infra[[#This Row],[nor existence]],nor[Full path],0)),""))</f>
        <v>optional</v>
      </c>
      <c r="Q9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56" s="7" t="str">
        <f>IF(ISBLANK(Infra[[#This Row],[Attribute]]),"",
IF(Infra[[#This Row],[railml 2.4 existence]]=TRUE, INDEX(core[Excel type],MATCH(Infra[[#This Row],[Full path]],core[Full path],0)),
IF(Infra[[#This Row],[nor existence]]&lt;&gt;"", INDEX(nor[Excel type],MATCH(Infra[[#This Row],[nor existence]],nor[Full path],0)),"")))</f>
        <v>[enum]</v>
      </c>
      <c r="S956" s="9" t="str">
        <f>IF(AND(NOT(ISBLANK(Infra[[#This Row],[Attribute]])),LEFT(Infra[[#This Row],[Value]],1)="[",OR(Infra[[#This Row],[railml 2.4 existence]]=TRUE,Infra[[#This Row],[nor existence]]=TRUE)),IF(Infra[[#This Row],[Value]]=Infra[[#This Row],[type]],"OK","Wrong type"),"")</f>
        <v>OK</v>
      </c>
      <c r="T95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57" spans="1:21" x14ac:dyDescent="0.25">
      <c r="A957"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infrastructure/tracks/track/ocsElements/trainDetectionElements/trainDetector/states/state/@status</v>
      </c>
      <c r="B9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7" s="23" t="s">
        <v>909</v>
      </c>
      <c r="E957" s="49" t="s">
        <v>123</v>
      </c>
      <c r="F957" s="7" t="s">
        <v>135</v>
      </c>
      <c r="G957" s="9" t="s">
        <v>136</v>
      </c>
      <c r="H957" s="9"/>
      <c r="I957" s="32"/>
      <c r="K957" s="29"/>
      <c r="L957" s="29"/>
      <c r="M957" s="57"/>
      <c r="N95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57" s="7" t="str">
        <f>IF(Infra[[#This Row],[railml 2.4 existence]]=TRUE, INDEX(core[Constraints],MATCH(Infra[[#This Row],[Full path]],core[Full path],0)),
IF(Infra[[#This Row],[nor existence]]&lt;&gt;"",INDEX(nor[Constraints],MATCH(Infra[[#This Row],[nor existence]],nor[Full path],0)),""))</f>
        <v>optional</v>
      </c>
      <c r="Q9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57" s="7" t="str">
        <f>IF(ISBLANK(Infra[[#This Row],[Attribute]]),"",
IF(Infra[[#This Row],[railml 2.4 existence]]=TRUE, INDEX(core[Excel type],MATCH(Infra[[#This Row],[Full path]],core[Full path],0)),
IF(Infra[[#This Row],[nor existence]]&lt;&gt;"", INDEX(nor[Excel type],MATCH(Infra[[#This Row],[nor existence]],nor[Full path],0)),"")))</f>
        <v>[enum]</v>
      </c>
      <c r="S957" s="9" t="str">
        <f>IF(AND(NOT(ISBLANK(Infra[[#This Row],[Attribute]])),LEFT(Infra[[#This Row],[Value]],1)="[",OR(Infra[[#This Row],[railml 2.4 existence]]=TRUE,Infra[[#This Row],[nor existence]]=TRUE)),IF(Infra[[#This Row],[Value]]=Infra[[#This Row],[type]],"OK","Wrong type"),"")</f>
        <v/>
      </c>
      <c r="T95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58" spans="1:21" ht="105" x14ac:dyDescent="0.25">
      <c r="A958"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infrastructure/tracks/track/ocsElements/trainDetectionElements/trainDetector/states/state/@status</v>
      </c>
      <c r="B9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8" s="23" t="s">
        <v>909</v>
      </c>
      <c r="E958" s="49" t="s">
        <v>123</v>
      </c>
      <c r="F958" s="7" t="s">
        <v>135</v>
      </c>
      <c r="G958" s="9" t="s">
        <v>137</v>
      </c>
      <c r="H958" s="9"/>
      <c r="I958" s="32"/>
      <c r="J958" s="1" t="s">
        <v>138</v>
      </c>
      <c r="K958" s="29"/>
      <c r="L958" s="29"/>
      <c r="M958" s="57"/>
      <c r="N95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58" s="7" t="str">
        <f>IF(Infra[[#This Row],[railml 2.4 existence]]=TRUE, INDEX(core[Constraints],MATCH(Infra[[#This Row],[Full path]],core[Full path],0)),
IF(Infra[[#This Row],[nor existence]]&lt;&gt;"",INDEX(nor[Constraints],MATCH(Infra[[#This Row],[nor existence]],nor[Full path],0)),""))</f>
        <v>optional</v>
      </c>
      <c r="Q9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58" s="7" t="str">
        <f>IF(ISBLANK(Infra[[#This Row],[Attribute]]),"",
IF(Infra[[#This Row],[railml 2.4 existence]]=TRUE, INDEX(core[Excel type],MATCH(Infra[[#This Row],[Full path]],core[Full path],0)),
IF(Infra[[#This Row],[nor existence]]&lt;&gt;"", INDEX(nor[Excel type],MATCH(Infra[[#This Row],[nor existence]],nor[Full path],0)),"")))</f>
        <v>[enum]</v>
      </c>
      <c r="S958" s="9" t="str">
        <f>IF(AND(NOT(ISBLANK(Infra[[#This Row],[Attribute]])),LEFT(Infra[[#This Row],[Value]],1)="[",OR(Infra[[#This Row],[railml 2.4 existence]]=TRUE,Infra[[#This Row],[nor existence]]=TRUE)),IF(Infra[[#This Row],[Value]]=Infra[[#This Row],[type]],"OK","Wrong type"),"")</f>
        <v/>
      </c>
      <c r="T95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59" spans="1:21" ht="30" x14ac:dyDescent="0.25">
      <c r="A959"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infrastructure/tracks/track/ocsElements/trainDetectionElements/trainDetector/states/state/@status</v>
      </c>
      <c r="B9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59" s="23" t="s">
        <v>909</v>
      </c>
      <c r="E959" s="49" t="s">
        <v>123</v>
      </c>
      <c r="F959" s="7" t="s">
        <v>135</v>
      </c>
      <c r="G959" s="9" t="s">
        <v>139</v>
      </c>
      <c r="H959" s="9"/>
      <c r="I959" s="32"/>
      <c r="J959" s="1" t="s">
        <v>140</v>
      </c>
      <c r="K959" s="29"/>
      <c r="L959" s="29"/>
      <c r="M959" s="57"/>
      <c r="N95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59" s="7" t="str">
        <f>IF(Infra[[#This Row],[railml 2.4 existence]]=TRUE, INDEX(core[Constraints],MATCH(Infra[[#This Row],[Full path]],core[Full path],0)),
IF(Infra[[#This Row],[nor existence]]&lt;&gt;"",INDEX(nor[Constraints],MATCH(Infra[[#This Row],[nor existence]],nor[Full path],0)),""))</f>
        <v>optional</v>
      </c>
      <c r="Q9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59" s="7" t="str">
        <f>IF(ISBLANK(Infra[[#This Row],[Attribute]]),"",
IF(Infra[[#This Row],[railml 2.4 existence]]=TRUE, INDEX(core[Excel type],MATCH(Infra[[#This Row],[Full path]],core[Full path],0)),
IF(Infra[[#This Row],[nor existence]]&lt;&gt;"", INDEX(nor[Excel type],MATCH(Infra[[#This Row],[nor existence]],nor[Full path],0)),"")))</f>
        <v>[enum]</v>
      </c>
      <c r="S959" s="9" t="str">
        <f>IF(AND(NOT(ISBLANK(Infra[[#This Row],[Attribute]])),LEFT(Infra[[#This Row],[Value]],1)="[",OR(Infra[[#This Row],[railml 2.4 existence]]=TRUE,Infra[[#This Row],[nor existence]]=TRUE)),IF(Infra[[#This Row],[Value]]=Infra[[#This Row],[type]],"OK","Wrong type"),"")</f>
        <v/>
      </c>
      <c r="T95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60" spans="1:21" ht="75" x14ac:dyDescent="0.25">
      <c r="A960"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infrastructure/tracks/track/ocsElements/trainDetectionElements/trainDetector/states/state/@status</v>
      </c>
      <c r="B9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0" s="23" t="s">
        <v>909</v>
      </c>
      <c r="E960" s="49" t="s">
        <v>123</v>
      </c>
      <c r="F960" s="7" t="s">
        <v>135</v>
      </c>
      <c r="G960" s="9" t="s">
        <v>124</v>
      </c>
      <c r="H960" s="9"/>
      <c r="I960" s="32"/>
      <c r="J960" s="1" t="s">
        <v>141</v>
      </c>
      <c r="K960" s="29"/>
      <c r="L960" s="29"/>
      <c r="M960" s="57"/>
      <c r="N96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60" s="7" t="str">
        <f>IF(Infra[[#This Row],[railml 2.4 existence]]=TRUE, INDEX(core[Constraints],MATCH(Infra[[#This Row],[Full path]],core[Full path],0)),
IF(Infra[[#This Row],[nor existence]]&lt;&gt;"",INDEX(nor[Constraints],MATCH(Infra[[#This Row],[nor existence]],nor[Full path],0)),""))</f>
        <v>optional</v>
      </c>
      <c r="Q9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60" s="7" t="str">
        <f>IF(ISBLANK(Infra[[#This Row],[Attribute]]),"",
IF(Infra[[#This Row],[railml 2.4 existence]]=TRUE, INDEX(core[Excel type],MATCH(Infra[[#This Row],[Full path]],core[Full path],0)),
IF(Infra[[#This Row],[nor existence]]&lt;&gt;"", INDEX(nor[Excel type],MATCH(Infra[[#This Row],[nor existence]],nor[Full path],0)),"")))</f>
        <v>[enum]</v>
      </c>
      <c r="S960" s="9" t="str">
        <f>IF(AND(NOT(ISBLANK(Infra[[#This Row],[Attribute]])),LEFT(Infra[[#This Row],[Value]],1)="[",OR(Infra[[#This Row],[railml 2.4 existence]]=TRUE,Infra[[#This Row],[nor existence]]=TRUE)),IF(Infra[[#This Row],[Value]]=Infra[[#This Row],[type]],"OK","Wrong type"),"")</f>
        <v/>
      </c>
      <c r="T96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61" spans="1:21" ht="60" x14ac:dyDescent="0.25">
      <c r="A961"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infrastructure/tracks/track/ocsElements/trainDetectionElements/trainDetector/states/state/@status</v>
      </c>
      <c r="B9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1" s="23" t="s">
        <v>909</v>
      </c>
      <c r="E961" s="49" t="s">
        <v>123</v>
      </c>
      <c r="F961" s="7" t="s">
        <v>135</v>
      </c>
      <c r="G961" s="9" t="s">
        <v>142</v>
      </c>
      <c r="H961" s="9"/>
      <c r="I961" s="32"/>
      <c r="J961" s="1" t="s">
        <v>143</v>
      </c>
      <c r="K961" s="29"/>
      <c r="L961" s="29"/>
      <c r="M961" s="57"/>
      <c r="N96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61" s="7" t="str">
        <f>IF(Infra[[#This Row],[railml 2.4 existence]]=TRUE, INDEX(core[Constraints],MATCH(Infra[[#This Row],[Full path]],core[Full path],0)),
IF(Infra[[#This Row],[nor existence]]&lt;&gt;"",INDEX(nor[Constraints],MATCH(Infra[[#This Row],[nor existence]],nor[Full path],0)),""))</f>
        <v>optional</v>
      </c>
      <c r="Q9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61" s="7" t="str">
        <f>IF(ISBLANK(Infra[[#This Row],[Attribute]]),"",
IF(Infra[[#This Row],[railml 2.4 existence]]=TRUE, INDEX(core[Excel type],MATCH(Infra[[#This Row],[Full path]],core[Full path],0)),
IF(Infra[[#This Row],[nor existence]]&lt;&gt;"", INDEX(nor[Excel type],MATCH(Infra[[#This Row],[nor existence]],nor[Full path],0)),"")))</f>
        <v>[enum]</v>
      </c>
      <c r="S961" s="9" t="str">
        <f>IF(AND(NOT(ISBLANK(Infra[[#This Row],[Attribute]])),LEFT(Infra[[#This Row],[Value]],1)="[",OR(Infra[[#This Row],[railml 2.4 existence]]=TRUE,Infra[[#This Row],[nor existence]]=TRUE)),IF(Infra[[#This Row],[Value]]=Infra[[#This Row],[type]],"OK","Wrong type"),"")</f>
        <v/>
      </c>
      <c r="T96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62" spans="1:21" x14ac:dyDescent="0.25">
      <c r="A962" s="23" t="str">
        <f>IF(Infra[[#This Row],[Element hierarchy (XPATH)]]="/railml/","",Infra[[#This Row],[Element hierarchy (XPATH)]])&amp;IF(ISERROR(FIND(",",Infra[[#This Row],[Element]])),Infra[[#This Row],[Element]],"*")&amp;IF(OR(ISBLANK(Infra[[#This Row],[Attribute]]),Infra[[#This Row],[Attribute]]="See top of document"),"","/@"&amp;Infra[[#This Row],[Attribute]])</f>
        <v>infrastructure/tracks/track/ocsElements/trainDetectionElements/trainDetector/states/state/@status</v>
      </c>
      <c r="B9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2" s="23" t="s">
        <v>909</v>
      </c>
      <c r="E962" s="49" t="s">
        <v>123</v>
      </c>
      <c r="F962" s="7" t="s">
        <v>135</v>
      </c>
      <c r="G962" s="9" t="s">
        <v>144</v>
      </c>
      <c r="H962" s="9"/>
      <c r="I962" s="32"/>
      <c r="K962" s="29"/>
      <c r="L962" s="29"/>
      <c r="M962" s="57"/>
      <c r="N96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62" s="7" t="str">
        <f>IF(Infra[[#This Row],[railml 2.4 existence]]=TRUE, INDEX(core[Constraints],MATCH(Infra[[#This Row],[Full path]],core[Full path],0)),
IF(Infra[[#This Row],[nor existence]]&lt;&gt;"",INDEX(nor[Constraints],MATCH(Infra[[#This Row],[nor existence]],nor[Full path],0)),""))</f>
        <v>optional</v>
      </c>
      <c r="Q9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62" s="7" t="str">
        <f>IF(ISBLANK(Infra[[#This Row],[Attribute]]),"",
IF(Infra[[#This Row],[railml 2.4 existence]]=TRUE, INDEX(core[Excel type],MATCH(Infra[[#This Row],[Full path]],core[Full path],0)),
IF(Infra[[#This Row],[nor existence]]&lt;&gt;"", INDEX(nor[Excel type],MATCH(Infra[[#This Row],[nor existence]],nor[Full path],0)),"")))</f>
        <v>[enum]</v>
      </c>
      <c r="S962" s="9" t="str">
        <f>IF(AND(NOT(ISBLANK(Infra[[#This Row],[Attribute]])),LEFT(Infra[[#This Row],[Value]],1)="[",OR(Infra[[#This Row],[railml 2.4 existence]]=TRUE,Infra[[#This Row],[nor existence]]=TRUE)),IF(Infra[[#This Row],[Value]]=Infra[[#This Row],[type]],"OK","Wrong type"),"")</f>
        <v/>
      </c>
      <c r="T96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63" spans="1:21" x14ac:dyDescent="0.25">
      <c r="A963"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v>
      </c>
      <c r="B9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3" s="24" t="s">
        <v>910</v>
      </c>
      <c r="E963" s="17" t="s">
        <v>123</v>
      </c>
      <c r="F963" s="7"/>
      <c r="G963" s="9"/>
      <c r="H963" s="9" t="s">
        <v>23</v>
      </c>
      <c r="I963" s="35"/>
      <c r="J963" s="8" t="s">
        <v>74</v>
      </c>
      <c r="K963" s="7"/>
      <c r="L963" s="29"/>
      <c r="M963" s="29"/>
      <c r="N9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63" s="7" t="str">
        <f>IF(Infra[[#This Row],[railml 2.4 existence]]=TRUE, INDEX(core[Constraints],MATCH(Infra[[#This Row],[Full path]],core[Full path],0)),
IF(Infra[[#This Row],[nor existence]]&lt;&gt;"",INDEX(nor[Constraints],MATCH(Infra[[#This Row],[nor existence]],nor[Full path],0)),""))</f>
        <v>mandatory</v>
      </c>
      <c r="Q9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63" s="7" t="str">
        <f>IF(ISBLANK(Infra[[#This Row],[Attribute]]),"",
IF(Infra[[#This Row],[railml 2.4 existence]]=TRUE, INDEX(core[Excel type],MATCH(Infra[[#This Row],[Full path]],core[Full path],0)),
IF(Infra[[#This Row],[nor existence]]&lt;&gt;"", INDEX(nor[Excel type],MATCH(Infra[[#This Row],[nor existence]],nor[Full path],0)),"")))</f>
        <v/>
      </c>
      <c r="S963" s="7" t="str">
        <f>IF(AND(NOT(ISBLANK(Infra[[#This Row],[Attribute]])),LEFT(Infra[[#This Row],[Value]],1)="[",OR(Infra[[#This Row],[railml 2.4 existence]]=TRUE,Infra[[#This Row],[nor existence]]=TRUE)),IF(Infra[[#This Row],[Value]]=Infra[[#This Row],[type]],"OK","Wrong type"),"")</f>
        <v/>
      </c>
      <c r="T963" s="7" t="str">
        <f>IF(ISBLANK(Infra[[#This Row],[Attribute]]),"",
IF(Infra[[#This Row],[railml 2.4 existence]]=TRUE, INDEX(core[Restriction],MATCH(Infra[[#This Row],[Full path]],core[Full path],0)),
IF(Infra[[#This Row],[nor existence]]&lt;&gt;"", INDEX(nor[Restriction],MATCH(Infra[[#This Row],[nor existence]],nor[Full path],0)),"")))</f>
        <v/>
      </c>
      <c r="U9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64" spans="1:21" ht="45" x14ac:dyDescent="0.25">
      <c r="A964"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infrastructure/tracks/track/states/state/@disabled</v>
      </c>
      <c r="B9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4" s="23" t="s">
        <v>910</v>
      </c>
      <c r="E964" s="49" t="s">
        <v>123</v>
      </c>
      <c r="F964" s="7" t="s">
        <v>124</v>
      </c>
      <c r="G964" s="9" t="s">
        <v>125</v>
      </c>
      <c r="H964" s="9" t="s">
        <v>23</v>
      </c>
      <c r="I964" s="32"/>
      <c r="J964" s="8" t="s">
        <v>126</v>
      </c>
      <c r="K964" s="29"/>
      <c r="L964" s="29"/>
      <c r="M964" s="57"/>
      <c r="N96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64" s="7" t="str">
        <f>IF(Infra[[#This Row],[railml 2.4 existence]]=TRUE, INDEX(core[Constraints],MATCH(Infra[[#This Row],[Full path]],core[Full path],0)),
IF(Infra[[#This Row],[nor existence]]&lt;&gt;"",INDEX(nor[Constraints],MATCH(Infra[[#This Row],[nor existence]],nor[Full path],0)),""))</f>
        <v>mandatory</v>
      </c>
      <c r="Q9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64" s="7" t="str">
        <f>IF(ISBLANK(Infra[[#This Row],[Attribute]]),"",
IF(Infra[[#This Row],[railml 2.4 existence]]=TRUE, INDEX(core[Excel type],MATCH(Infra[[#This Row],[Full path]],core[Full path],0)),
IF(Infra[[#This Row],[nor existence]]&lt;&gt;"", INDEX(nor[Excel type],MATCH(Infra[[#This Row],[nor existence]],nor[Full path],0)),"")))</f>
        <v>[boolean]</v>
      </c>
      <c r="S964" s="9" t="str">
        <f>IF(AND(NOT(ISBLANK(Infra[[#This Row],[Attribute]])),LEFT(Infra[[#This Row],[Value]],1)="[",OR(Infra[[#This Row],[railml 2.4 existence]]=TRUE,Infra[[#This Row],[nor existence]]=TRUE)),IF(Infra[[#This Row],[Value]]=Infra[[#This Row],[type]],"OK","Wrong type"),"")</f>
        <v>OK</v>
      </c>
      <c r="T964" s="7" t="str">
        <f>IF(ISBLANK(Infra[[#This Row],[Attribute]]),"",
IF(Infra[[#This Row],[railml 2.4 existence]]=TRUE, INDEX(core[Restriction],MATCH(Infra[[#This Row],[Full path]],core[Full path],0)),
IF(Infra[[#This Row],[nor existence]]&lt;&gt;"", INDEX(nor[Restriction],MATCH(Infra[[#This Row],[nor existence]],nor[Full path],0)),"")))</f>
        <v/>
      </c>
      <c r="U9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65" spans="1:21" ht="30" x14ac:dyDescent="0.25">
      <c r="A965"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infrastructure/tracks/track/states/state/@nor:change</v>
      </c>
      <c r="B9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5" s="23" t="s">
        <v>910</v>
      </c>
      <c r="E965" s="49" t="s">
        <v>123</v>
      </c>
      <c r="F965" s="7" t="s">
        <v>36</v>
      </c>
      <c r="G965" s="9" t="s">
        <v>37</v>
      </c>
      <c r="H965" s="9" t="s">
        <v>29</v>
      </c>
      <c r="I965" s="32"/>
      <c r="J965" s="1" t="s">
        <v>38</v>
      </c>
      <c r="K965" s="29"/>
      <c r="L965" s="29"/>
      <c r="M965" s="57"/>
      <c r="N96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65" s="7" t="str">
        <f>IF(Infra[[#This Row],[railml 2.4 existence]]=TRUE, INDEX(core[Constraints],MATCH(Infra[[#This Row],[Full path]],core[Full path],0)),
IF(Infra[[#This Row],[nor existence]]&lt;&gt;"",INDEX(nor[Constraints],MATCH(Infra[[#This Row],[nor existence]],nor[Full path],0)),""))</f>
        <v>optional</v>
      </c>
      <c r="Q9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65" s="7" t="str">
        <f>IF(ISBLANK(Infra[[#This Row],[Attribute]]),"",
IF(Infra[[#This Row],[railml 2.4 existence]]=TRUE, INDEX(core[Excel type],MATCH(Infra[[#This Row],[Full path]],core[Full path],0)),
IF(Infra[[#This Row],[nor existence]]&lt;&gt;"", INDEX(nor[Excel type],MATCH(Infra[[#This Row],[nor existence]],nor[Full path],0)),"")))</f>
        <v>[enum]</v>
      </c>
      <c r="S965" s="9" t="str">
        <f>IF(AND(NOT(ISBLANK(Infra[[#This Row],[Attribute]])),LEFT(Infra[[#This Row],[Value]],1)="[",OR(Infra[[#This Row],[railml 2.4 existence]]=TRUE,Infra[[#This Row],[nor existence]]=TRUE)),IF(Infra[[#This Row],[Value]]=Infra[[#This Row],[type]],"OK","Wrong type"),"")</f>
        <v/>
      </c>
      <c r="T965" s="7" t="str">
        <f>IF(ISBLANK(Infra[[#This Row],[Attribute]]),"",
IF(Infra[[#This Row],[railml 2.4 existence]]=TRUE, INDEX(core[Restriction],MATCH(Infra[[#This Row],[Full path]],core[Full path],0)),
IF(Infra[[#This Row],[nor existence]]&lt;&gt;"", INDEX(nor[Restriction],MATCH(Infra[[#This Row],[nor existence]],nor[Full path],0)),"")))</f>
        <v>"new", "modified", "removed"</v>
      </c>
      <c r="U9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66" spans="1:21" ht="30" x14ac:dyDescent="0.25">
      <c r="A966"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infrastructure/tracks/track/states/state/@nor:change</v>
      </c>
      <c r="B9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6" s="23" t="s">
        <v>910</v>
      </c>
      <c r="E966" s="49" t="s">
        <v>123</v>
      </c>
      <c r="F966" s="7" t="s">
        <v>36</v>
      </c>
      <c r="G966" s="9" t="s">
        <v>39</v>
      </c>
      <c r="H966" s="9"/>
      <c r="I966" s="32"/>
      <c r="J966" s="1" t="s">
        <v>40</v>
      </c>
      <c r="K966" s="29"/>
      <c r="L966" s="29"/>
      <c r="M966" s="57"/>
      <c r="N96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66" s="7" t="str">
        <f>IF(Infra[[#This Row],[railml 2.4 existence]]=TRUE, INDEX(core[Constraints],MATCH(Infra[[#This Row],[Full path]],core[Full path],0)),
IF(Infra[[#This Row],[nor existence]]&lt;&gt;"",INDEX(nor[Constraints],MATCH(Infra[[#This Row],[nor existence]],nor[Full path],0)),""))</f>
        <v>optional</v>
      </c>
      <c r="Q9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66" s="7" t="str">
        <f>IF(ISBLANK(Infra[[#This Row],[Attribute]]),"",
IF(Infra[[#This Row],[railml 2.4 existence]]=TRUE, INDEX(core[Excel type],MATCH(Infra[[#This Row],[Full path]],core[Full path],0)),
IF(Infra[[#This Row],[nor existence]]&lt;&gt;"", INDEX(nor[Excel type],MATCH(Infra[[#This Row],[nor existence]],nor[Full path],0)),"")))</f>
        <v>[enum]</v>
      </c>
      <c r="S966" s="9" t="str">
        <f>IF(AND(NOT(ISBLANK(Infra[[#This Row],[Attribute]])),LEFT(Infra[[#This Row],[Value]],1)="[",OR(Infra[[#This Row],[railml 2.4 existence]]=TRUE,Infra[[#This Row],[nor existence]]=TRUE)),IF(Infra[[#This Row],[Value]]=Infra[[#This Row],[type]],"OK","Wrong type"),"")</f>
        <v/>
      </c>
      <c r="T966" s="7" t="str">
        <f>IF(ISBLANK(Infra[[#This Row],[Attribute]]),"",
IF(Infra[[#This Row],[railml 2.4 existence]]=TRUE, INDEX(core[Restriction],MATCH(Infra[[#This Row],[Full path]],core[Full path],0)),
IF(Infra[[#This Row],[nor existence]]&lt;&gt;"", INDEX(nor[Restriction],MATCH(Infra[[#This Row],[nor existence]],nor[Full path],0)),"")))</f>
        <v>"new", "modified", "removed"</v>
      </c>
      <c r="U9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67" spans="1:21" ht="30" x14ac:dyDescent="0.25">
      <c r="A967"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infrastructure/tracks/track/states/state/@nor:change</v>
      </c>
      <c r="B9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7" s="23" t="s">
        <v>910</v>
      </c>
      <c r="E967" s="49" t="s">
        <v>123</v>
      </c>
      <c r="F967" s="7" t="s">
        <v>36</v>
      </c>
      <c r="G967" s="9" t="s">
        <v>41</v>
      </c>
      <c r="H967" s="9"/>
      <c r="I967" s="32"/>
      <c r="J967" s="1" t="s">
        <v>42</v>
      </c>
      <c r="K967" s="29"/>
      <c r="L967" s="29"/>
      <c r="M967" s="57"/>
      <c r="N96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67" s="7" t="str">
        <f>IF(Infra[[#This Row],[railml 2.4 existence]]=TRUE, INDEX(core[Constraints],MATCH(Infra[[#This Row],[Full path]],core[Full path],0)),
IF(Infra[[#This Row],[nor existence]]&lt;&gt;"",INDEX(nor[Constraints],MATCH(Infra[[#This Row],[nor existence]],nor[Full path],0)),""))</f>
        <v>optional</v>
      </c>
      <c r="Q9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67" s="7" t="str">
        <f>IF(ISBLANK(Infra[[#This Row],[Attribute]]),"",
IF(Infra[[#This Row],[railml 2.4 existence]]=TRUE, INDEX(core[Excel type],MATCH(Infra[[#This Row],[Full path]],core[Full path],0)),
IF(Infra[[#This Row],[nor existence]]&lt;&gt;"", INDEX(nor[Excel type],MATCH(Infra[[#This Row],[nor existence]],nor[Full path],0)),"")))</f>
        <v>[enum]</v>
      </c>
      <c r="S967" s="9" t="str">
        <f>IF(AND(NOT(ISBLANK(Infra[[#This Row],[Attribute]])),LEFT(Infra[[#This Row],[Value]],1)="[",OR(Infra[[#This Row],[railml 2.4 existence]]=TRUE,Infra[[#This Row],[nor existence]]=TRUE)),IF(Infra[[#This Row],[Value]]=Infra[[#This Row],[type]],"OK","Wrong type"),"")</f>
        <v/>
      </c>
      <c r="T967" s="7" t="str">
        <f>IF(ISBLANK(Infra[[#This Row],[Attribute]]),"",
IF(Infra[[#This Row],[railml 2.4 existence]]=TRUE, INDEX(core[Restriction],MATCH(Infra[[#This Row],[Full path]],core[Full path],0)),
IF(Infra[[#This Row],[nor existence]]&lt;&gt;"", INDEX(nor[Restriction],MATCH(Infra[[#This Row],[nor existence]],nor[Full path],0)),"")))</f>
        <v>"new", "modified", "removed"</v>
      </c>
      <c r="U9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68" spans="1:21" x14ac:dyDescent="0.25">
      <c r="A968"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infrastructure/tracks/track/states/state/@nor:change</v>
      </c>
      <c r="B9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8" s="23" t="s">
        <v>910</v>
      </c>
      <c r="E968" s="49" t="s">
        <v>123</v>
      </c>
      <c r="F968" s="7" t="s">
        <v>36</v>
      </c>
      <c r="G968" s="9" t="s">
        <v>43</v>
      </c>
      <c r="H968" s="9"/>
      <c r="I968" s="32"/>
      <c r="J968" s="1" t="s">
        <v>44</v>
      </c>
      <c r="K968" s="29"/>
      <c r="L968" s="29"/>
      <c r="M968" s="57"/>
      <c r="N96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968" s="7" t="str">
        <f>IF(Infra[[#This Row],[railml 2.4 existence]]=TRUE, INDEX(core[Constraints],MATCH(Infra[[#This Row],[Full path]],core[Full path],0)),
IF(Infra[[#This Row],[nor existence]]&lt;&gt;"",INDEX(nor[Constraints],MATCH(Infra[[#This Row],[nor existence]],nor[Full path],0)),""))</f>
        <v>optional</v>
      </c>
      <c r="Q9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68" s="7" t="str">
        <f>IF(ISBLANK(Infra[[#This Row],[Attribute]]),"",
IF(Infra[[#This Row],[railml 2.4 existence]]=TRUE, INDEX(core[Excel type],MATCH(Infra[[#This Row],[Full path]],core[Full path],0)),
IF(Infra[[#This Row],[nor existence]]&lt;&gt;"", INDEX(nor[Excel type],MATCH(Infra[[#This Row],[nor existence]],nor[Full path],0)),"")))</f>
        <v>[enum]</v>
      </c>
      <c r="S968" s="9" t="str">
        <f>IF(AND(NOT(ISBLANK(Infra[[#This Row],[Attribute]])),LEFT(Infra[[#This Row],[Value]],1)="[",OR(Infra[[#This Row],[railml 2.4 existence]]=TRUE,Infra[[#This Row],[nor existence]]=TRUE)),IF(Infra[[#This Row],[Value]]=Infra[[#This Row],[type]],"OK","Wrong type"),"")</f>
        <v/>
      </c>
      <c r="T968" s="7" t="str">
        <f>IF(ISBLANK(Infra[[#This Row],[Attribute]]),"",
IF(Infra[[#This Row],[railml 2.4 existence]]=TRUE, INDEX(core[Restriction],MATCH(Infra[[#This Row],[Full path]],core[Full path],0)),
IF(Infra[[#This Row],[nor existence]]&lt;&gt;"", INDEX(nor[Restriction],MATCH(Infra[[#This Row],[nor existence]],nor[Full path],0)),"")))</f>
        <v>"new", "modified", "removed"</v>
      </c>
      <c r="U9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69" spans="1:21" x14ac:dyDescent="0.25">
      <c r="A969"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infrastructure/tracks/track/states/state/@nor:endDate</v>
      </c>
      <c r="B9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69" s="23" t="s">
        <v>910</v>
      </c>
      <c r="E969" s="49" t="s">
        <v>123</v>
      </c>
      <c r="F969" s="7" t="s">
        <v>127</v>
      </c>
      <c r="G969" s="9" t="s">
        <v>128</v>
      </c>
      <c r="H969" s="9" t="s">
        <v>29</v>
      </c>
      <c r="I969" s="32"/>
      <c r="J969" s="1" t="s">
        <v>129</v>
      </c>
      <c r="K969" s="29"/>
      <c r="L969" s="29"/>
      <c r="M969" s="57"/>
      <c r="N96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969" s="7" t="str">
        <f>IF(Infra[[#This Row],[railml 2.4 existence]]=TRUE, INDEX(core[Constraints],MATCH(Infra[[#This Row],[Full path]],core[Full path],0)),
IF(Infra[[#This Row],[nor existence]]&lt;&gt;"",INDEX(nor[Constraints],MATCH(Infra[[#This Row],[nor existence]],nor[Full path],0)),""))</f>
        <v>optional</v>
      </c>
      <c r="Q9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69" s="7" t="str">
        <f>IF(ISBLANK(Infra[[#This Row],[Attribute]]),"",
IF(Infra[[#This Row],[railml 2.4 existence]]=TRUE, INDEX(core[Excel type],MATCH(Infra[[#This Row],[Full path]],core[Full path],0)),
IF(Infra[[#This Row],[nor existence]]&lt;&gt;"", INDEX(nor[Excel type],MATCH(Infra[[#This Row],[nor existence]],nor[Full path],0)),"")))</f>
        <v>[date]</v>
      </c>
      <c r="S969" s="9" t="str">
        <f>IF(AND(NOT(ISBLANK(Infra[[#This Row],[Attribute]])),LEFT(Infra[[#This Row],[Value]],1)="[",OR(Infra[[#This Row],[railml 2.4 existence]]=TRUE,Infra[[#This Row],[nor existence]]=TRUE)),IF(Infra[[#This Row],[Value]]=Infra[[#This Row],[type]],"OK","Wrong type"),"")</f>
        <v/>
      </c>
      <c r="T969" s="7" t="str">
        <f>IF(ISBLANK(Infra[[#This Row],[Attribute]]),"",
IF(Infra[[#This Row],[railml 2.4 existence]]=TRUE, INDEX(core[Restriction],MATCH(Infra[[#This Row],[Full path]],core[Full path],0)),
IF(Infra[[#This Row],[nor existence]]&lt;&gt;"", INDEX(nor[Restriction],MATCH(Infra[[#This Row],[nor existence]],nor[Full path],0)),"")))</f>
        <v/>
      </c>
      <c r="U9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0" spans="1:21" x14ac:dyDescent="0.25">
      <c r="A970"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infrastructure/tracks/track/states/state/@nor:projectRef</v>
      </c>
      <c r="B9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0" s="23" t="s">
        <v>910</v>
      </c>
      <c r="E970" s="49" t="s">
        <v>123</v>
      </c>
      <c r="F970" s="7" t="s">
        <v>130</v>
      </c>
      <c r="G970" s="9" t="s">
        <v>46</v>
      </c>
      <c r="H970" s="9" t="s">
        <v>29</v>
      </c>
      <c r="I970" s="32"/>
      <c r="J970" s="1" t="s">
        <v>131</v>
      </c>
      <c r="K970" s="29"/>
      <c r="L970" s="29"/>
      <c r="M970" s="57"/>
      <c r="N97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970" s="7" t="str">
        <f>IF(Infra[[#This Row],[railml 2.4 existence]]=TRUE, INDEX(core[Constraints],MATCH(Infra[[#This Row],[Full path]],core[Full path],0)),
IF(Infra[[#This Row],[nor existence]]&lt;&gt;"",INDEX(nor[Constraints],MATCH(Infra[[#This Row],[nor existence]],nor[Full path],0)),""))</f>
        <v>optional</v>
      </c>
      <c r="Q9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70" s="7" t="str">
        <f>IF(ISBLANK(Infra[[#This Row],[Attribute]]),"",
IF(Infra[[#This Row],[railml 2.4 existence]]=TRUE, INDEX(core[Excel type],MATCH(Infra[[#This Row],[Full path]],core[Full path],0)),
IF(Infra[[#This Row],[nor existence]]&lt;&gt;"", INDEX(nor[Excel type],MATCH(Infra[[#This Row],[nor existence]],nor[Full path],0)),"")))</f>
        <v>[reference]</v>
      </c>
      <c r="S970" s="9" t="str">
        <f>IF(AND(NOT(ISBLANK(Infra[[#This Row],[Attribute]])),LEFT(Infra[[#This Row],[Value]],1)="[",OR(Infra[[#This Row],[railml 2.4 existence]]=TRUE,Infra[[#This Row],[nor existence]]=TRUE)),IF(Infra[[#This Row],[Value]]=Infra[[#This Row],[type]],"OK","Wrong type"),"")</f>
        <v/>
      </c>
      <c r="T970" s="7" t="str">
        <f>IF(ISBLANK(Infra[[#This Row],[Attribute]]),"",
IF(Infra[[#This Row],[railml 2.4 existence]]=TRUE, INDEX(core[Restriction],MATCH(Infra[[#This Row],[Full path]],core[Full path],0)),
IF(Infra[[#This Row],[nor existence]]&lt;&gt;"", INDEX(nor[Restriction],MATCH(Infra[[#This Row],[nor existence]],nor[Full path],0)),"")))</f>
        <v/>
      </c>
      <c r="U9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1" spans="1:21" ht="30" x14ac:dyDescent="0.25">
      <c r="A971"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infrastructure/tracks/track/states/state/@nor:restrictionID</v>
      </c>
      <c r="B9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1" s="23" t="s">
        <v>910</v>
      </c>
      <c r="E971" s="49" t="s">
        <v>123</v>
      </c>
      <c r="F971" s="7" t="s">
        <v>165</v>
      </c>
      <c r="G971" s="9" t="s">
        <v>25</v>
      </c>
      <c r="H971" s="9" t="s">
        <v>29</v>
      </c>
      <c r="I971" s="32"/>
      <c r="J971" s="8" t="s">
        <v>911</v>
      </c>
      <c r="K971" s="29"/>
      <c r="L971" s="29"/>
      <c r="M971" s="57"/>
      <c r="N97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infrastructure/tracks/track/states/state/@nor:restrictionID</v>
      </c>
      <c r="P971" s="7" t="str">
        <f>IF(Infra[[#This Row],[railml 2.4 existence]]=TRUE, INDEX(core[Constraints],MATCH(Infra[[#This Row],[Full path]],core[Full path],0)),
IF(Infra[[#This Row],[nor existence]]&lt;&gt;"",INDEX(nor[Constraints],MATCH(Infra[[#This Row],[nor existence]],nor[Full path],0)),""))</f>
        <v>optional</v>
      </c>
      <c r="Q9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71" s="7" t="str">
        <f>IF(ISBLANK(Infra[[#This Row],[Attribute]]),"",
IF(Infra[[#This Row],[railml 2.4 existence]]=TRUE, INDEX(core[Excel type],MATCH(Infra[[#This Row],[Full path]],core[Full path],0)),
IF(Infra[[#This Row],[nor existence]]&lt;&gt;"", INDEX(nor[Excel type],MATCH(Infra[[#This Row],[nor existence]],nor[Full path],0)),"")))</f>
        <v>[string]</v>
      </c>
      <c r="S971" s="9" t="str">
        <f>IF(AND(NOT(ISBLANK(Infra[[#This Row],[Attribute]])),LEFT(Infra[[#This Row],[Value]],1)="[",OR(Infra[[#This Row],[railml 2.4 existence]]=TRUE,Infra[[#This Row],[nor existence]]=TRUE)),IF(Infra[[#This Row],[Value]]=Infra[[#This Row],[type]],"OK","Wrong type"),"")</f>
        <v/>
      </c>
      <c r="T971" s="7" t="str">
        <f>IF(ISBLANK(Infra[[#This Row],[Attribute]]),"",
IF(Infra[[#This Row],[railml 2.4 existence]]=TRUE, INDEX(core[Restriction],MATCH(Infra[[#This Row],[Full path]],core[Full path],0)),
IF(Infra[[#This Row],[nor existence]]&lt;&gt;"", INDEX(nor[Restriction],MATCH(Infra[[#This Row],[nor existence]],nor[Full path],0)),"")))</f>
        <v/>
      </c>
      <c r="U9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2" spans="1:21" x14ac:dyDescent="0.25">
      <c r="A972"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infrastructure/tracks/track/states/state/@nor:ruleRef</v>
      </c>
      <c r="B9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2" s="23" t="s">
        <v>910</v>
      </c>
      <c r="E972" s="49" t="s">
        <v>123</v>
      </c>
      <c r="F972" s="7" t="s">
        <v>45</v>
      </c>
      <c r="G972" s="9" t="s">
        <v>46</v>
      </c>
      <c r="H972" s="9" t="s">
        <v>29</v>
      </c>
      <c r="I972" s="33"/>
      <c r="J972" s="8" t="s">
        <v>47</v>
      </c>
      <c r="K972" s="29"/>
      <c r="L972" s="29"/>
      <c r="M972" s="57"/>
      <c r="N97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972" s="7" t="str">
        <f>IF(Infra[[#This Row],[railml 2.4 existence]]=TRUE, INDEX(core[Constraints],MATCH(Infra[[#This Row],[Full path]],core[Full path],0)),
IF(Infra[[#This Row],[nor existence]]&lt;&gt;"",INDEX(nor[Constraints],MATCH(Infra[[#This Row],[nor existence]],nor[Full path],0)),""))</f>
        <v>optional</v>
      </c>
      <c r="Q9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72" s="7" t="str">
        <f>IF(ISBLANK(Infra[[#This Row],[Attribute]]),"",
IF(Infra[[#This Row],[railml 2.4 existence]]=TRUE, INDEX(core[Excel type],MATCH(Infra[[#This Row],[Full path]],core[Full path],0)),
IF(Infra[[#This Row],[nor existence]]&lt;&gt;"", INDEX(nor[Excel type],MATCH(Infra[[#This Row],[nor existence]],nor[Full path],0)),"")))</f>
        <v>[reference]</v>
      </c>
      <c r="S972" s="9" t="str">
        <f>IF(AND(NOT(ISBLANK(Infra[[#This Row],[Attribute]])),LEFT(Infra[[#This Row],[Value]],1)="[",OR(Infra[[#This Row],[railml 2.4 existence]]=TRUE,Infra[[#This Row],[nor existence]]=TRUE)),IF(Infra[[#This Row],[Value]]=Infra[[#This Row],[type]],"OK","Wrong type"),"")</f>
        <v/>
      </c>
      <c r="T972" s="7" t="str">
        <f>IF(ISBLANK(Infra[[#This Row],[Attribute]]),"",
IF(Infra[[#This Row],[railml 2.4 existence]]=TRUE, INDEX(core[Restriction],MATCH(Infra[[#This Row],[Full path]],core[Full path],0)),
IF(Infra[[#This Row],[nor existence]]&lt;&gt;"", INDEX(nor[Restriction],MATCH(Infra[[#This Row],[nor existence]],nor[Full path],0)),"")))</f>
        <v/>
      </c>
      <c r="U9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3" spans="1:21" x14ac:dyDescent="0.25">
      <c r="A973"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infrastructure/tracks/track/states/state/@nor:startDate</v>
      </c>
      <c r="B9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3" s="23" t="s">
        <v>910</v>
      </c>
      <c r="E973" s="49" t="s">
        <v>123</v>
      </c>
      <c r="F973" s="7" t="s">
        <v>132</v>
      </c>
      <c r="G973" s="9" t="s">
        <v>128</v>
      </c>
      <c r="H973" s="9" t="s">
        <v>29</v>
      </c>
      <c r="I973" s="32"/>
      <c r="J973" s="1" t="s">
        <v>129</v>
      </c>
      <c r="K973" s="29"/>
      <c r="L973" s="29"/>
      <c r="M973" s="57"/>
      <c r="N97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973" s="7" t="str">
        <f>IF(Infra[[#This Row],[railml 2.4 existence]]=TRUE, INDEX(core[Constraints],MATCH(Infra[[#This Row],[Full path]],core[Full path],0)),
IF(Infra[[#This Row],[nor existence]]&lt;&gt;"",INDEX(nor[Constraints],MATCH(Infra[[#This Row],[nor existence]],nor[Full path],0)),""))</f>
        <v>optional</v>
      </c>
      <c r="Q9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73" s="7" t="str">
        <f>IF(ISBLANK(Infra[[#This Row],[Attribute]]),"",
IF(Infra[[#This Row],[railml 2.4 existence]]=TRUE, INDEX(core[Excel type],MATCH(Infra[[#This Row],[Full path]],core[Full path],0)),
IF(Infra[[#This Row],[nor existence]]&lt;&gt;"", INDEX(nor[Excel type],MATCH(Infra[[#This Row],[nor existence]],nor[Full path],0)),"")))</f>
        <v>[date]</v>
      </c>
      <c r="S973" s="9" t="str">
        <f>IF(AND(NOT(ISBLANK(Infra[[#This Row],[Attribute]])),LEFT(Infra[[#This Row],[Value]],1)="[",OR(Infra[[#This Row],[railml 2.4 existence]]=TRUE,Infra[[#This Row],[nor existence]]=TRUE)),IF(Infra[[#This Row],[Value]]=Infra[[#This Row],[type]],"OK","Wrong type"),"")</f>
        <v/>
      </c>
      <c r="T973" s="7" t="str">
        <f>IF(ISBLANK(Infra[[#This Row],[Attribute]]),"",
IF(Infra[[#This Row],[railml 2.4 existence]]=TRUE, INDEX(core[Restriction],MATCH(Infra[[#This Row],[Full path]],core[Full path],0)),
IF(Infra[[#This Row],[nor existence]]&lt;&gt;"", INDEX(nor[Restriction],MATCH(Infra[[#This Row],[nor existence]],nor[Full path],0)),"")))</f>
        <v/>
      </c>
      <c r="U9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4" spans="1:21" x14ac:dyDescent="0.25">
      <c r="A974"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infrastructure/tracks/track/states/state/@operatingPeriodRef</v>
      </c>
      <c r="B9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4" s="23" t="s">
        <v>910</v>
      </c>
      <c r="E974" s="49" t="s">
        <v>123</v>
      </c>
      <c r="F974" s="7" t="s">
        <v>133</v>
      </c>
      <c r="G974" s="9" t="s">
        <v>46</v>
      </c>
      <c r="H974" s="9" t="s">
        <v>29</v>
      </c>
      <c r="I974" s="32"/>
      <c r="J974" s="1" t="s">
        <v>134</v>
      </c>
      <c r="K974" s="29"/>
      <c r="L974" s="29"/>
      <c r="M974" s="57"/>
      <c r="N97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74" s="7" t="str">
        <f>IF(Infra[[#This Row],[railml 2.4 existence]]=TRUE, INDEX(core[Constraints],MATCH(Infra[[#This Row],[Full path]],core[Full path],0)),
IF(Infra[[#This Row],[nor existence]]&lt;&gt;"",INDEX(nor[Constraints],MATCH(Infra[[#This Row],[nor existence]],nor[Full path],0)),""))</f>
        <v>optional</v>
      </c>
      <c r="Q9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74" s="7" t="str">
        <f>IF(ISBLANK(Infra[[#This Row],[Attribute]]),"",
IF(Infra[[#This Row],[railml 2.4 existence]]=TRUE, INDEX(core[Excel type],MATCH(Infra[[#This Row],[Full path]],core[Full path],0)),
IF(Infra[[#This Row],[nor existence]]&lt;&gt;"", INDEX(nor[Excel type],MATCH(Infra[[#This Row],[nor existence]],nor[Full path],0)),"")))</f>
        <v>[reference]</v>
      </c>
      <c r="S974" s="9" t="str">
        <f>IF(AND(NOT(ISBLANK(Infra[[#This Row],[Attribute]])),LEFT(Infra[[#This Row],[Value]],1)="[",OR(Infra[[#This Row],[railml 2.4 existence]]=TRUE,Infra[[#This Row],[nor existence]]=TRUE)),IF(Infra[[#This Row],[Value]]=Infra[[#This Row],[type]],"OK","Wrong type"),"")</f>
        <v>OK</v>
      </c>
      <c r="T974" s="7" t="str">
        <f>IF(ISBLANK(Infra[[#This Row],[Attribute]]),"",
IF(Infra[[#This Row],[railml 2.4 existence]]=TRUE, INDEX(core[Restriction],MATCH(Infra[[#This Row],[Full path]],core[Full path],0)),
IF(Infra[[#This Row],[nor existence]]&lt;&gt;"", INDEX(nor[Restriction],MATCH(Infra[[#This Row],[nor existence]],nor[Full path],0)),"")))</f>
        <v/>
      </c>
      <c r="U9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5" spans="1:21" x14ac:dyDescent="0.25">
      <c r="A975"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infrastructure/tracks/track/states/state/@status</v>
      </c>
      <c r="B9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5" s="23" t="s">
        <v>910</v>
      </c>
      <c r="E975" s="49" t="s">
        <v>123</v>
      </c>
      <c r="F975" s="7" t="s">
        <v>135</v>
      </c>
      <c r="G975" s="9" t="s">
        <v>37</v>
      </c>
      <c r="H975" s="9" t="s">
        <v>29</v>
      </c>
      <c r="I975" s="32"/>
      <c r="K975" s="29"/>
      <c r="L975" s="29"/>
      <c r="M975" s="57"/>
      <c r="N9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75" s="7" t="str">
        <f>IF(Infra[[#This Row],[railml 2.4 existence]]=TRUE, INDEX(core[Constraints],MATCH(Infra[[#This Row],[Full path]],core[Full path],0)),
IF(Infra[[#This Row],[nor existence]]&lt;&gt;"",INDEX(nor[Constraints],MATCH(Infra[[#This Row],[nor existence]],nor[Full path],0)),""))</f>
        <v>optional</v>
      </c>
      <c r="Q9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75" s="7" t="str">
        <f>IF(ISBLANK(Infra[[#This Row],[Attribute]]),"",
IF(Infra[[#This Row],[railml 2.4 existence]]=TRUE, INDEX(core[Excel type],MATCH(Infra[[#This Row],[Full path]],core[Full path],0)),
IF(Infra[[#This Row],[nor existence]]&lt;&gt;"", INDEX(nor[Excel type],MATCH(Infra[[#This Row],[nor existence]],nor[Full path],0)),"")))</f>
        <v>[enum]</v>
      </c>
      <c r="S975" s="9" t="str">
        <f>IF(AND(NOT(ISBLANK(Infra[[#This Row],[Attribute]])),LEFT(Infra[[#This Row],[Value]],1)="[",OR(Infra[[#This Row],[railml 2.4 existence]]=TRUE,Infra[[#This Row],[nor existence]]=TRUE)),IF(Infra[[#This Row],[Value]]=Infra[[#This Row],[type]],"OK","Wrong type"),"")</f>
        <v>OK</v>
      </c>
      <c r="T97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76" spans="1:21" x14ac:dyDescent="0.25">
      <c r="A976"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infrastructure/tracks/track/states/state/@status</v>
      </c>
      <c r="B9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6" s="23" t="s">
        <v>910</v>
      </c>
      <c r="E976" s="49" t="s">
        <v>123</v>
      </c>
      <c r="F976" s="7" t="s">
        <v>135</v>
      </c>
      <c r="G976" s="9" t="s">
        <v>136</v>
      </c>
      <c r="H976" s="9"/>
      <c r="I976" s="32"/>
      <c r="K976" s="29"/>
      <c r="L976" s="29"/>
      <c r="M976" s="57"/>
      <c r="N97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76" s="7" t="str">
        <f>IF(Infra[[#This Row],[railml 2.4 existence]]=TRUE, INDEX(core[Constraints],MATCH(Infra[[#This Row],[Full path]],core[Full path],0)),
IF(Infra[[#This Row],[nor existence]]&lt;&gt;"",INDEX(nor[Constraints],MATCH(Infra[[#This Row],[nor existence]],nor[Full path],0)),""))</f>
        <v>optional</v>
      </c>
      <c r="Q9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76" s="7" t="str">
        <f>IF(ISBLANK(Infra[[#This Row],[Attribute]]),"",
IF(Infra[[#This Row],[railml 2.4 existence]]=TRUE, INDEX(core[Excel type],MATCH(Infra[[#This Row],[Full path]],core[Full path],0)),
IF(Infra[[#This Row],[nor existence]]&lt;&gt;"", INDEX(nor[Excel type],MATCH(Infra[[#This Row],[nor existence]],nor[Full path],0)),"")))</f>
        <v>[enum]</v>
      </c>
      <c r="S976" s="9" t="str">
        <f>IF(AND(NOT(ISBLANK(Infra[[#This Row],[Attribute]])),LEFT(Infra[[#This Row],[Value]],1)="[",OR(Infra[[#This Row],[railml 2.4 existence]]=TRUE,Infra[[#This Row],[nor existence]]=TRUE)),IF(Infra[[#This Row],[Value]]=Infra[[#This Row],[type]],"OK","Wrong type"),"")</f>
        <v/>
      </c>
      <c r="T97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77" spans="1:21" ht="105" x14ac:dyDescent="0.25">
      <c r="A977"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infrastructure/tracks/track/states/state/@status</v>
      </c>
      <c r="B9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7" s="23" t="s">
        <v>910</v>
      </c>
      <c r="E977" s="49" t="s">
        <v>123</v>
      </c>
      <c r="F977" s="7" t="s">
        <v>135</v>
      </c>
      <c r="G977" s="9" t="s">
        <v>137</v>
      </c>
      <c r="H977" s="9"/>
      <c r="I977" s="32"/>
      <c r="J977" s="1" t="s">
        <v>138</v>
      </c>
      <c r="K977" s="29"/>
      <c r="L977" s="29"/>
      <c r="M977" s="57"/>
      <c r="N97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77" s="7" t="str">
        <f>IF(Infra[[#This Row],[railml 2.4 existence]]=TRUE, INDEX(core[Constraints],MATCH(Infra[[#This Row],[Full path]],core[Full path],0)),
IF(Infra[[#This Row],[nor existence]]&lt;&gt;"",INDEX(nor[Constraints],MATCH(Infra[[#This Row],[nor existence]],nor[Full path],0)),""))</f>
        <v>optional</v>
      </c>
      <c r="Q9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77" s="7" t="str">
        <f>IF(ISBLANK(Infra[[#This Row],[Attribute]]),"",
IF(Infra[[#This Row],[railml 2.4 existence]]=TRUE, INDEX(core[Excel type],MATCH(Infra[[#This Row],[Full path]],core[Full path],0)),
IF(Infra[[#This Row],[nor existence]]&lt;&gt;"", INDEX(nor[Excel type],MATCH(Infra[[#This Row],[nor existence]],nor[Full path],0)),"")))</f>
        <v>[enum]</v>
      </c>
      <c r="S977" s="9" t="str">
        <f>IF(AND(NOT(ISBLANK(Infra[[#This Row],[Attribute]])),LEFT(Infra[[#This Row],[Value]],1)="[",OR(Infra[[#This Row],[railml 2.4 existence]]=TRUE,Infra[[#This Row],[nor existence]]=TRUE)),IF(Infra[[#This Row],[Value]]=Infra[[#This Row],[type]],"OK","Wrong type"),"")</f>
        <v/>
      </c>
      <c r="T97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78" spans="1:21" ht="30" x14ac:dyDescent="0.25">
      <c r="A978"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infrastructure/tracks/track/states/state/@status</v>
      </c>
      <c r="B9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8" s="23" t="s">
        <v>910</v>
      </c>
      <c r="E978" s="49" t="s">
        <v>123</v>
      </c>
      <c r="F978" s="7" t="s">
        <v>135</v>
      </c>
      <c r="G978" s="9" t="s">
        <v>139</v>
      </c>
      <c r="H978" s="9"/>
      <c r="I978" s="32"/>
      <c r="J978" s="1" t="s">
        <v>140</v>
      </c>
      <c r="K978" s="29"/>
      <c r="L978" s="29"/>
      <c r="M978" s="57"/>
      <c r="N97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78" s="7" t="str">
        <f>IF(Infra[[#This Row],[railml 2.4 existence]]=TRUE, INDEX(core[Constraints],MATCH(Infra[[#This Row],[Full path]],core[Full path],0)),
IF(Infra[[#This Row],[nor existence]]&lt;&gt;"",INDEX(nor[Constraints],MATCH(Infra[[#This Row],[nor existence]],nor[Full path],0)),""))</f>
        <v>optional</v>
      </c>
      <c r="Q9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78" s="7" t="str">
        <f>IF(ISBLANK(Infra[[#This Row],[Attribute]]),"",
IF(Infra[[#This Row],[railml 2.4 existence]]=TRUE, INDEX(core[Excel type],MATCH(Infra[[#This Row],[Full path]],core[Full path],0)),
IF(Infra[[#This Row],[nor existence]]&lt;&gt;"", INDEX(nor[Excel type],MATCH(Infra[[#This Row],[nor existence]],nor[Full path],0)),"")))</f>
        <v>[enum]</v>
      </c>
      <c r="S978" s="9" t="str">
        <f>IF(AND(NOT(ISBLANK(Infra[[#This Row],[Attribute]])),LEFT(Infra[[#This Row],[Value]],1)="[",OR(Infra[[#This Row],[railml 2.4 existence]]=TRUE,Infra[[#This Row],[nor existence]]=TRUE)),IF(Infra[[#This Row],[Value]]=Infra[[#This Row],[type]],"OK","Wrong type"),"")</f>
        <v/>
      </c>
      <c r="T97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79" spans="1:21" ht="75" x14ac:dyDescent="0.25">
      <c r="A979"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infrastructure/tracks/track/states/state/@status</v>
      </c>
      <c r="B9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79" s="23" t="s">
        <v>910</v>
      </c>
      <c r="E979" s="49" t="s">
        <v>123</v>
      </c>
      <c r="F979" s="7" t="s">
        <v>135</v>
      </c>
      <c r="G979" s="9" t="s">
        <v>124</v>
      </c>
      <c r="H979" s="9"/>
      <c r="I979" s="32"/>
      <c r="J979" s="1" t="s">
        <v>141</v>
      </c>
      <c r="K979" s="29"/>
      <c r="L979" s="29"/>
      <c r="M979" s="57"/>
      <c r="N97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79" s="7" t="str">
        <f>IF(Infra[[#This Row],[railml 2.4 existence]]=TRUE, INDEX(core[Constraints],MATCH(Infra[[#This Row],[Full path]],core[Full path],0)),
IF(Infra[[#This Row],[nor existence]]&lt;&gt;"",INDEX(nor[Constraints],MATCH(Infra[[#This Row],[nor existence]],nor[Full path],0)),""))</f>
        <v>optional</v>
      </c>
      <c r="Q9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79" s="7" t="str">
        <f>IF(ISBLANK(Infra[[#This Row],[Attribute]]),"",
IF(Infra[[#This Row],[railml 2.4 existence]]=TRUE, INDEX(core[Excel type],MATCH(Infra[[#This Row],[Full path]],core[Full path],0)),
IF(Infra[[#This Row],[nor existence]]&lt;&gt;"", INDEX(nor[Excel type],MATCH(Infra[[#This Row],[nor existence]],nor[Full path],0)),"")))</f>
        <v>[enum]</v>
      </c>
      <c r="S979" s="9" t="str">
        <f>IF(AND(NOT(ISBLANK(Infra[[#This Row],[Attribute]])),LEFT(Infra[[#This Row],[Value]],1)="[",OR(Infra[[#This Row],[railml 2.4 existence]]=TRUE,Infra[[#This Row],[nor existence]]=TRUE)),IF(Infra[[#This Row],[Value]]=Infra[[#This Row],[type]],"OK","Wrong type"),"")</f>
        <v/>
      </c>
      <c r="T97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80" spans="1:21" ht="60" x14ac:dyDescent="0.25">
      <c r="A980"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infrastructure/tracks/track/states/state/@status</v>
      </c>
      <c r="B9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0" s="23" t="s">
        <v>910</v>
      </c>
      <c r="E980" s="49" t="s">
        <v>123</v>
      </c>
      <c r="F980" s="7" t="s">
        <v>135</v>
      </c>
      <c r="G980" s="9" t="s">
        <v>142</v>
      </c>
      <c r="H980" s="9"/>
      <c r="I980" s="32"/>
      <c r="J980" s="1" t="s">
        <v>143</v>
      </c>
      <c r="K980" s="29"/>
      <c r="L980" s="29"/>
      <c r="M980" s="57"/>
      <c r="N98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80" s="7" t="str">
        <f>IF(Infra[[#This Row],[railml 2.4 existence]]=TRUE, INDEX(core[Constraints],MATCH(Infra[[#This Row],[Full path]],core[Full path],0)),
IF(Infra[[#This Row],[nor existence]]&lt;&gt;"",INDEX(nor[Constraints],MATCH(Infra[[#This Row],[nor existence]],nor[Full path],0)),""))</f>
        <v>optional</v>
      </c>
      <c r="Q9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80" s="7" t="str">
        <f>IF(ISBLANK(Infra[[#This Row],[Attribute]]),"",
IF(Infra[[#This Row],[railml 2.4 existence]]=TRUE, INDEX(core[Excel type],MATCH(Infra[[#This Row],[Full path]],core[Full path],0)),
IF(Infra[[#This Row],[nor existence]]&lt;&gt;"", INDEX(nor[Excel type],MATCH(Infra[[#This Row],[nor existence]],nor[Full path],0)),"")))</f>
        <v>[enum]</v>
      </c>
      <c r="S980" s="9" t="str">
        <f>IF(AND(NOT(ISBLANK(Infra[[#This Row],[Attribute]])),LEFT(Infra[[#This Row],[Value]],1)="[",OR(Infra[[#This Row],[railml 2.4 existence]]=TRUE,Infra[[#This Row],[nor existence]]=TRUE)),IF(Infra[[#This Row],[Value]]=Infra[[#This Row],[type]],"OK","Wrong type"),"")</f>
        <v/>
      </c>
      <c r="T98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81" spans="1:21" x14ac:dyDescent="0.25">
      <c r="A981"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infrastructure/tracks/track/states/state/@status</v>
      </c>
      <c r="B9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1" s="23" t="s">
        <v>910</v>
      </c>
      <c r="E981" s="49" t="s">
        <v>123</v>
      </c>
      <c r="F981" s="7" t="s">
        <v>135</v>
      </c>
      <c r="G981" s="9" t="s">
        <v>144</v>
      </c>
      <c r="H981" s="9"/>
      <c r="I981" s="32"/>
      <c r="K981" s="29"/>
      <c r="L981" s="29"/>
      <c r="M981" s="57"/>
      <c r="N98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81" s="7" t="str">
        <f>IF(Infra[[#This Row],[railml 2.4 existence]]=TRUE, INDEX(core[Constraints],MATCH(Infra[[#This Row],[Full path]],core[Full path],0)),
IF(Infra[[#This Row],[nor existence]]&lt;&gt;"",INDEX(nor[Constraints],MATCH(Infra[[#This Row],[nor existence]],nor[Full path],0)),""))</f>
        <v>optional</v>
      </c>
      <c r="Q9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81" s="7" t="str">
        <f>IF(ISBLANK(Infra[[#This Row],[Attribute]]),"",
IF(Infra[[#This Row],[railml 2.4 existence]]=TRUE, INDEX(core[Excel type],MATCH(Infra[[#This Row],[Full path]],core[Full path],0)),
IF(Infra[[#This Row],[nor existence]]&lt;&gt;"", INDEX(nor[Excel type],MATCH(Infra[[#This Row],[nor existence]],nor[Full path],0)),"")))</f>
        <v>[enum]</v>
      </c>
      <c r="S981" s="9" t="str">
        <f>IF(AND(NOT(ISBLANK(Infra[[#This Row],[Attribute]])),LEFT(Infra[[#This Row],[Value]],1)="[",OR(Infra[[#This Row],[railml 2.4 existence]]=TRUE,Infra[[#This Row],[nor existence]]=TRUE)),IF(Infra[[#This Row],[Value]]=Infra[[#This Row],[type]],"OK","Wrong type"),"")</f>
        <v/>
      </c>
      <c r="T98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9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982" spans="1:21" x14ac:dyDescent="0.25">
      <c r="A982"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infrastructure/tracks/track/states/state/from</v>
      </c>
      <c r="B9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2" s="23" t="s">
        <v>912</v>
      </c>
      <c r="E982" s="49" t="s">
        <v>394</v>
      </c>
      <c r="F982" s="7"/>
      <c r="G982" s="9"/>
      <c r="H982" s="9" t="s">
        <v>29</v>
      </c>
      <c r="I982" s="32"/>
      <c r="J982" s="8"/>
      <c r="K982" s="29"/>
      <c r="L982" s="29"/>
      <c r="M982" s="57"/>
      <c r="N98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82" s="7" t="str">
        <f>IF(Infra[[#This Row],[railml 2.4 existence]]=TRUE, INDEX(core[Constraints],MATCH(Infra[[#This Row],[Full path]],core[Full path],0)),
IF(Infra[[#This Row],[nor existence]]&lt;&gt;"",INDEX(nor[Constraints],MATCH(Infra[[#This Row],[nor existence]],nor[Full path],0)),""))</f>
        <v>optional</v>
      </c>
      <c r="Q9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82" s="7" t="str">
        <f>IF(ISBLANK(Infra[[#This Row],[Attribute]]),"",
IF(Infra[[#This Row],[railml 2.4 existence]]=TRUE, INDEX(core[Excel type],MATCH(Infra[[#This Row],[Full path]],core[Full path],0)),
IF(Infra[[#This Row],[nor existence]]&lt;&gt;"", INDEX(nor[Excel type],MATCH(Infra[[#This Row],[nor existence]],nor[Full path],0)),"")))</f>
        <v/>
      </c>
      <c r="S982" s="9" t="str">
        <f>IF(AND(NOT(ISBLANK(Infra[[#This Row],[Attribute]])),LEFT(Infra[[#This Row],[Value]],1)="[",OR(Infra[[#This Row],[railml 2.4 existence]]=TRUE,Infra[[#This Row],[nor existence]]=TRUE)),IF(Infra[[#This Row],[Value]]=Infra[[#This Row],[type]],"OK","Wrong type"),"")</f>
        <v/>
      </c>
      <c r="T982" s="7" t="str">
        <f>IF(ISBLANK(Infra[[#This Row],[Attribute]]),"",
IF(Infra[[#This Row],[railml 2.4 existence]]=TRUE, INDEX(core[Restriction],MATCH(Infra[[#This Row],[Full path]],core[Full path],0)),
IF(Infra[[#This Row],[nor existence]]&lt;&gt;"", INDEX(nor[Restriction],MATCH(Infra[[#This Row],[nor existence]],nor[Full path],0)),"")))</f>
        <v/>
      </c>
      <c r="U9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3" spans="1:21" x14ac:dyDescent="0.25">
      <c r="A983"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infrastructure/tracks/track/states/state/from/@absPos</v>
      </c>
      <c r="B9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3" s="23" t="s">
        <v>912</v>
      </c>
      <c r="E983" s="49" t="s">
        <v>394</v>
      </c>
      <c r="F983" s="7" t="s">
        <v>478</v>
      </c>
      <c r="G983" s="9" t="s">
        <v>233</v>
      </c>
      <c r="H983" s="9" t="s">
        <v>29</v>
      </c>
      <c r="I983" s="32"/>
      <c r="J983" s="8"/>
      <c r="K983" s="29"/>
      <c r="L983" s="29"/>
      <c r="M983" s="57"/>
      <c r="N98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83" s="7" t="str">
        <f>IF(Infra[[#This Row],[railml 2.4 existence]]=TRUE, INDEX(core[Constraints],MATCH(Infra[[#This Row],[Full path]],core[Full path],0)),
IF(Infra[[#This Row],[nor existence]]&lt;&gt;"",INDEX(nor[Constraints],MATCH(Infra[[#This Row],[nor existence]],nor[Full path],0)),""))</f>
        <v>optional</v>
      </c>
      <c r="Q9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83" s="7" t="str">
        <f>IF(ISBLANK(Infra[[#This Row],[Attribute]]),"",
IF(Infra[[#This Row],[railml 2.4 existence]]=TRUE, INDEX(core[Excel type],MATCH(Infra[[#This Row],[Full path]],core[Full path],0)),
IF(Infra[[#This Row],[nor existence]]&lt;&gt;"", INDEX(nor[Excel type],MATCH(Infra[[#This Row],[nor existence]],nor[Full path],0)),"")))</f>
        <v>[decimal]</v>
      </c>
      <c r="S983" s="9" t="str">
        <f>IF(AND(NOT(ISBLANK(Infra[[#This Row],[Attribute]])),LEFT(Infra[[#This Row],[Value]],1)="[",OR(Infra[[#This Row],[railml 2.4 existence]]=TRUE,Infra[[#This Row],[nor existence]]=TRUE)),IF(Infra[[#This Row],[Value]]=Infra[[#This Row],[type]],"OK","Wrong type"),"")</f>
        <v>OK</v>
      </c>
      <c r="T983" s="7" t="str">
        <f>IF(ISBLANK(Infra[[#This Row],[Attribute]]),"",
IF(Infra[[#This Row],[railml 2.4 existence]]=TRUE, INDEX(core[Restriction],MATCH(Infra[[#This Row],[Full path]],core[Full path],0)),
IF(Infra[[#This Row],[nor existence]]&lt;&gt;"", INDEX(nor[Restriction],MATCH(Infra[[#This Row],[nor existence]],nor[Full path],0)),"")))</f>
        <v>xs:fractionDigits=6</v>
      </c>
      <c r="U9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4" spans="1:21" x14ac:dyDescent="0.25">
      <c r="A984"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infrastructure/tracks/track/states/state/from/@pos</v>
      </c>
      <c r="B9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4" s="23" t="s">
        <v>912</v>
      </c>
      <c r="E984" s="49" t="s">
        <v>394</v>
      </c>
      <c r="F984" s="7" t="s">
        <v>494</v>
      </c>
      <c r="G984" s="9" t="s">
        <v>233</v>
      </c>
      <c r="H984" s="9" t="s">
        <v>23</v>
      </c>
      <c r="I984" s="32"/>
      <c r="J984" s="8"/>
      <c r="K984" s="29"/>
      <c r="L984" s="29"/>
      <c r="M984" s="57"/>
      <c r="N98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84" s="7" t="str">
        <f>IF(Infra[[#This Row],[railml 2.4 existence]]=TRUE, INDEX(core[Constraints],MATCH(Infra[[#This Row],[Full path]],core[Full path],0)),
IF(Infra[[#This Row],[nor existence]]&lt;&gt;"",INDEX(nor[Constraints],MATCH(Infra[[#This Row],[nor existence]],nor[Full path],0)),""))</f>
        <v>mandatory</v>
      </c>
      <c r="Q9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84" s="7" t="str">
        <f>IF(ISBLANK(Infra[[#This Row],[Attribute]]),"",
IF(Infra[[#This Row],[railml 2.4 existence]]=TRUE, INDEX(core[Excel type],MATCH(Infra[[#This Row],[Full path]],core[Full path],0)),
IF(Infra[[#This Row],[nor existence]]&lt;&gt;"", INDEX(nor[Excel type],MATCH(Infra[[#This Row],[nor existence]],nor[Full path],0)),"")))</f>
        <v>[decimal]</v>
      </c>
      <c r="S984" s="9" t="str">
        <f>IF(AND(NOT(ISBLANK(Infra[[#This Row],[Attribute]])),LEFT(Infra[[#This Row],[Value]],1)="[",OR(Infra[[#This Row],[railml 2.4 existence]]=TRUE,Infra[[#This Row],[nor existence]]=TRUE)),IF(Infra[[#This Row],[Value]]=Infra[[#This Row],[type]],"OK","Wrong type"),"")</f>
        <v>OK</v>
      </c>
      <c r="T984" s="7" t="str">
        <f>IF(ISBLANK(Infra[[#This Row],[Attribute]]),"",
IF(Infra[[#This Row],[railml 2.4 existence]]=TRUE, INDEX(core[Restriction],MATCH(Infra[[#This Row],[Full path]],core[Full path],0)),
IF(Infra[[#This Row],[nor existence]]&lt;&gt;"", INDEX(nor[Restriction],MATCH(Infra[[#This Row],[nor existence]],nor[Full path],0)),"")))</f>
        <v>xs:fractionDigits=6</v>
      </c>
      <c r="U9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5" spans="1:21" x14ac:dyDescent="0.25">
      <c r="A985"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infrastructure/tracks/track/states/state/nor:additionalRunningTime</v>
      </c>
      <c r="B9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5" s="23" t="s">
        <v>912</v>
      </c>
      <c r="E985" s="49" t="s">
        <v>168</v>
      </c>
      <c r="F985" s="7"/>
      <c r="G985" s="9"/>
      <c r="H985" s="9" t="s">
        <v>29</v>
      </c>
      <c r="I985" s="32"/>
      <c r="J985" s="8"/>
      <c r="K985" s="29"/>
      <c r="L985" s="29"/>
      <c r="M985" s="57"/>
      <c r="N98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9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infrastructure/tracks/track/states/state/nor:additionalRunningTime</v>
      </c>
      <c r="P985" s="7" t="str">
        <f>IF(Infra[[#This Row],[railml 2.4 existence]]=TRUE, INDEX(core[Constraints],MATCH(Infra[[#This Row],[Full path]],core[Full path],0)),
IF(Infra[[#This Row],[nor existence]]&lt;&gt;"",INDEX(nor[Constraints],MATCH(Infra[[#This Row],[nor existence]],nor[Full path],0)),""))</f>
        <v>optional</v>
      </c>
      <c r="Q9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85" s="7" t="str">
        <f>IF(ISBLANK(Infra[[#This Row],[Attribute]]),"",
IF(Infra[[#This Row],[railml 2.4 existence]]=TRUE, INDEX(core[Excel type],MATCH(Infra[[#This Row],[Full path]],core[Full path],0)),
IF(Infra[[#This Row],[nor existence]]&lt;&gt;"", INDEX(nor[Excel type],MATCH(Infra[[#This Row],[nor existence]],nor[Full path],0)),"")))</f>
        <v/>
      </c>
      <c r="S985" s="9" t="str">
        <f>IF(AND(NOT(ISBLANK(Infra[[#This Row],[Attribute]])),LEFT(Infra[[#This Row],[Value]],1)="[",OR(Infra[[#This Row],[railml 2.4 existence]]=TRUE,Infra[[#This Row],[nor existence]]=TRUE)),IF(Infra[[#This Row],[Value]]=Infra[[#This Row],[type]],"OK","Wrong type"),"")</f>
        <v/>
      </c>
      <c r="T985" s="7" t="str">
        <f>IF(ISBLANK(Infra[[#This Row],[Attribute]]),"",
IF(Infra[[#This Row],[railml 2.4 existence]]=TRUE, INDEX(core[Restriction],MATCH(Infra[[#This Row],[Full path]],core[Full path],0)),
IF(Infra[[#This Row],[nor existence]]&lt;&gt;"", INDEX(nor[Restriction],MATCH(Infra[[#This Row],[nor existence]],nor[Full path],0)),"")))</f>
        <v/>
      </c>
      <c r="U9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6" spans="1:21" x14ac:dyDescent="0.25">
      <c r="A986"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infrastructure/tracks/track/states/state/nor:additionalRunningTime/@absDir</v>
      </c>
      <c r="B9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6" s="23" t="s">
        <v>912</v>
      </c>
      <c r="E986" s="49" t="s">
        <v>168</v>
      </c>
      <c r="F986" s="7" t="s">
        <v>169</v>
      </c>
      <c r="G986" s="9" t="s">
        <v>37</v>
      </c>
      <c r="H986" s="9" t="s">
        <v>29</v>
      </c>
      <c r="I986" s="32"/>
      <c r="J986" s="8"/>
      <c r="K986" s="29"/>
      <c r="L986" s="29"/>
      <c r="M986" s="57"/>
      <c r="N98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infrastructure/tracks/track/states/state/nor:additionalRunningTime/@absDir</v>
      </c>
      <c r="P986" s="7" t="str">
        <f>IF(Infra[[#This Row],[railml 2.4 existence]]=TRUE, INDEX(core[Constraints],MATCH(Infra[[#This Row],[Full path]],core[Full path],0)),
IF(Infra[[#This Row],[nor existence]]&lt;&gt;"",INDEX(nor[Constraints],MATCH(Infra[[#This Row],[nor existence]],nor[Full path],0)),""))</f>
        <v>optional</v>
      </c>
      <c r="Q9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86" s="7" t="str">
        <f>IF(ISBLANK(Infra[[#This Row],[Attribute]]),"",
IF(Infra[[#This Row],[railml 2.4 existence]]=TRUE, INDEX(core[Excel type],MATCH(Infra[[#This Row],[Full path]],core[Full path],0)),
IF(Infra[[#This Row],[nor existence]]&lt;&gt;"", INDEX(nor[Excel type],MATCH(Infra[[#This Row],[nor existence]],nor[Full path],0)),"")))</f>
        <v>[enum]</v>
      </c>
      <c r="S986" s="9" t="str">
        <f>IF(AND(NOT(ISBLANK(Infra[[#This Row],[Attribute]])),LEFT(Infra[[#This Row],[Value]],1)="[",OR(Infra[[#This Row],[railml 2.4 existence]]=TRUE,Infra[[#This Row],[nor existence]]=TRUE)),IF(Infra[[#This Row],[Value]]=Infra[[#This Row],[type]],"OK","Wrong type"),"")</f>
        <v/>
      </c>
      <c r="T986" s="7" t="str">
        <f>IF(ISBLANK(Infra[[#This Row],[Attribute]]),"",
IF(Infra[[#This Row],[railml 2.4 existence]]=TRUE, INDEX(core[Restriction],MATCH(Infra[[#This Row],[Full path]],core[Full path],0)),
IF(Infra[[#This Row],[nor existence]]&lt;&gt;"", INDEX(nor[Restriction],MATCH(Infra[[#This Row],[nor existence]],nor[Full path],0)),"")))</f>
        <v>"raising", "falling"</v>
      </c>
      <c r="U9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7" spans="1:21" x14ac:dyDescent="0.25">
      <c r="A987"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infrastructure/tracks/track/states/state/nor:additionalRunningTime/@absDir</v>
      </c>
      <c r="B9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7" s="23" t="s">
        <v>912</v>
      </c>
      <c r="E987" s="49" t="s">
        <v>168</v>
      </c>
      <c r="F987" s="7" t="s">
        <v>169</v>
      </c>
      <c r="G987" s="9" t="s">
        <v>170</v>
      </c>
      <c r="H987" s="9"/>
      <c r="I987" s="32"/>
      <c r="J987" s="8"/>
      <c r="K987" s="29"/>
      <c r="L987" s="29"/>
      <c r="M987" s="57"/>
      <c r="N98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infrastructure/tracks/track/states/state/nor:additionalRunningTime/@absDir</v>
      </c>
      <c r="P987" s="7" t="str">
        <f>IF(Infra[[#This Row],[railml 2.4 existence]]=TRUE, INDEX(core[Constraints],MATCH(Infra[[#This Row],[Full path]],core[Full path],0)),
IF(Infra[[#This Row],[nor existence]]&lt;&gt;"",INDEX(nor[Constraints],MATCH(Infra[[#This Row],[nor existence]],nor[Full path],0)),""))</f>
        <v>optional</v>
      </c>
      <c r="Q9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87" s="7" t="str">
        <f>IF(ISBLANK(Infra[[#This Row],[Attribute]]),"",
IF(Infra[[#This Row],[railml 2.4 existence]]=TRUE, INDEX(core[Excel type],MATCH(Infra[[#This Row],[Full path]],core[Full path],0)),
IF(Infra[[#This Row],[nor existence]]&lt;&gt;"", INDEX(nor[Excel type],MATCH(Infra[[#This Row],[nor existence]],nor[Full path],0)),"")))</f>
        <v>[enum]</v>
      </c>
      <c r="S987" s="9" t="str">
        <f>IF(AND(NOT(ISBLANK(Infra[[#This Row],[Attribute]])),LEFT(Infra[[#This Row],[Value]],1)="[",OR(Infra[[#This Row],[railml 2.4 existence]]=TRUE,Infra[[#This Row],[nor existence]]=TRUE)),IF(Infra[[#This Row],[Value]]=Infra[[#This Row],[type]],"OK","Wrong type"),"")</f>
        <v/>
      </c>
      <c r="T987" s="7" t="str">
        <f>IF(ISBLANK(Infra[[#This Row],[Attribute]]),"",
IF(Infra[[#This Row],[railml 2.4 existence]]=TRUE, INDEX(core[Restriction],MATCH(Infra[[#This Row],[Full path]],core[Full path],0)),
IF(Infra[[#This Row],[nor existence]]&lt;&gt;"", INDEX(nor[Restriction],MATCH(Infra[[#This Row],[nor existence]],nor[Full path],0)),"")))</f>
        <v>"raising", "falling"</v>
      </c>
      <c r="U9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8" spans="1:21" x14ac:dyDescent="0.25">
      <c r="A988"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infrastructure/tracks/track/states/state/nor:additionalRunningTime/@absDir</v>
      </c>
      <c r="B9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8" s="23" t="s">
        <v>912</v>
      </c>
      <c r="E988" s="49" t="s">
        <v>168</v>
      </c>
      <c r="F988" s="7" t="s">
        <v>169</v>
      </c>
      <c r="G988" s="9" t="s">
        <v>171</v>
      </c>
      <c r="H988" s="9"/>
      <c r="I988" s="32"/>
      <c r="J988" s="8"/>
      <c r="K988" s="29"/>
      <c r="L988" s="29"/>
      <c r="M988" s="57"/>
      <c r="N98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infrastructure/tracks/track/states/state/nor:additionalRunningTime/@absDir</v>
      </c>
      <c r="P988" s="7" t="str">
        <f>IF(Infra[[#This Row],[railml 2.4 existence]]=TRUE, INDEX(core[Constraints],MATCH(Infra[[#This Row],[Full path]],core[Full path],0)),
IF(Infra[[#This Row],[nor existence]]&lt;&gt;"",INDEX(nor[Constraints],MATCH(Infra[[#This Row],[nor existence]],nor[Full path],0)),""))</f>
        <v>optional</v>
      </c>
      <c r="Q9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988" s="7" t="str">
        <f>IF(ISBLANK(Infra[[#This Row],[Attribute]]),"",
IF(Infra[[#This Row],[railml 2.4 existence]]=TRUE, INDEX(core[Excel type],MATCH(Infra[[#This Row],[Full path]],core[Full path],0)),
IF(Infra[[#This Row],[nor existence]]&lt;&gt;"", INDEX(nor[Excel type],MATCH(Infra[[#This Row],[nor existence]],nor[Full path],0)),"")))</f>
        <v>[enum]</v>
      </c>
      <c r="S988" s="9" t="str">
        <f>IF(AND(NOT(ISBLANK(Infra[[#This Row],[Attribute]])),LEFT(Infra[[#This Row],[Value]],1)="[",OR(Infra[[#This Row],[railml 2.4 existence]]=TRUE,Infra[[#This Row],[nor existence]]=TRUE)),IF(Infra[[#This Row],[Value]]=Infra[[#This Row],[type]],"OK","Wrong type"),"")</f>
        <v/>
      </c>
      <c r="T988" s="7" t="str">
        <f>IF(ISBLANK(Infra[[#This Row],[Attribute]]),"",
IF(Infra[[#This Row],[railml 2.4 existence]]=TRUE, INDEX(core[Restriction],MATCH(Infra[[#This Row],[Full path]],core[Full path],0)),
IF(Infra[[#This Row],[nor existence]]&lt;&gt;"", INDEX(nor[Restriction],MATCH(Infra[[#This Row],[nor existence]],nor[Full path],0)),"")))</f>
        <v>"raising", "falling"</v>
      </c>
      <c r="U9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89" spans="1:21" x14ac:dyDescent="0.25">
      <c r="A989"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infrastructure/tracks/track/states/state/nor:additionalRunningTime/@time</v>
      </c>
      <c r="B9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89" s="23" t="s">
        <v>912</v>
      </c>
      <c r="E989" s="49" t="s">
        <v>168</v>
      </c>
      <c r="F989" s="7" t="s">
        <v>172</v>
      </c>
      <c r="G989" s="9" t="s">
        <v>98</v>
      </c>
      <c r="H989" s="9" t="s">
        <v>23</v>
      </c>
      <c r="I989" s="32"/>
      <c r="J989" s="8"/>
      <c r="K989" s="29"/>
      <c r="L989" s="29"/>
      <c r="M989" s="57"/>
      <c r="N98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9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infrastructure/tracks/track/states/state/nor:additionalRunningTime/@time</v>
      </c>
      <c r="P989" s="7" t="str">
        <f>IF(Infra[[#This Row],[railml 2.4 existence]]=TRUE, INDEX(core[Constraints],MATCH(Infra[[#This Row],[Full path]],core[Full path],0)),
IF(Infra[[#This Row],[nor existence]]&lt;&gt;"",INDEX(nor[Constraints],MATCH(Infra[[#This Row],[nor existence]],nor[Full path],0)),""))</f>
        <v>optional</v>
      </c>
      <c r="Q9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89" s="7" t="str">
        <f>IF(ISBLANK(Infra[[#This Row],[Attribute]]),"",
IF(Infra[[#This Row],[railml 2.4 existence]]=TRUE, INDEX(core[Excel type],MATCH(Infra[[#This Row],[Full path]],core[Full path],0)),
IF(Infra[[#This Row],[nor existence]]&lt;&gt;"", INDEX(nor[Excel type],MATCH(Infra[[#This Row],[nor existence]],nor[Full path],0)),"")))</f>
        <v>[duration]</v>
      </c>
      <c r="S989" s="9" t="str">
        <f>IF(AND(NOT(ISBLANK(Infra[[#This Row],[Attribute]])),LEFT(Infra[[#This Row],[Value]],1)="[",OR(Infra[[#This Row],[railml 2.4 existence]]=TRUE,Infra[[#This Row],[nor existence]]=TRUE)),IF(Infra[[#This Row],[Value]]=Infra[[#This Row],[type]],"OK","Wrong type"),"")</f>
        <v/>
      </c>
      <c r="T989" s="7" t="str">
        <f>IF(ISBLANK(Infra[[#This Row],[Attribute]]),"",
IF(Infra[[#This Row],[railml 2.4 existence]]=TRUE, INDEX(core[Restriction],MATCH(Infra[[#This Row],[Full path]],core[Full path],0)),
IF(Infra[[#This Row],[nor existence]]&lt;&gt;"", INDEX(nor[Restriction],MATCH(Infra[[#This Row],[nor existence]],nor[Full path],0)),"")))</f>
        <v/>
      </c>
      <c r="U9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0" spans="1:21" x14ac:dyDescent="0.25">
      <c r="A990"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infrastructure/tracks/track/states/state/to</v>
      </c>
      <c r="B9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0" s="23" t="s">
        <v>912</v>
      </c>
      <c r="E990" s="49" t="s">
        <v>913</v>
      </c>
      <c r="F990" s="7"/>
      <c r="G990" s="9"/>
      <c r="H990" s="9" t="s">
        <v>29</v>
      </c>
      <c r="I990" s="32"/>
      <c r="J990" s="8"/>
      <c r="K990" s="29"/>
      <c r="L990" s="29"/>
      <c r="M990" s="57"/>
      <c r="N99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0" s="7" t="str">
        <f>IF(Infra[[#This Row],[railml 2.4 existence]]=TRUE, INDEX(core[Constraints],MATCH(Infra[[#This Row],[Full path]],core[Full path],0)),
IF(Infra[[#This Row],[nor existence]]&lt;&gt;"",INDEX(nor[Constraints],MATCH(Infra[[#This Row],[nor existence]],nor[Full path],0)),""))</f>
        <v>optional</v>
      </c>
      <c r="Q9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0" s="7" t="str">
        <f>IF(ISBLANK(Infra[[#This Row],[Attribute]]),"",
IF(Infra[[#This Row],[railml 2.4 existence]]=TRUE, INDEX(core[Excel type],MATCH(Infra[[#This Row],[Full path]],core[Full path],0)),
IF(Infra[[#This Row],[nor existence]]&lt;&gt;"", INDEX(nor[Excel type],MATCH(Infra[[#This Row],[nor existence]],nor[Full path],0)),"")))</f>
        <v/>
      </c>
      <c r="S990" s="9" t="str">
        <f>IF(AND(NOT(ISBLANK(Infra[[#This Row],[Attribute]])),LEFT(Infra[[#This Row],[Value]],1)="[",OR(Infra[[#This Row],[railml 2.4 existence]]=TRUE,Infra[[#This Row],[nor existence]]=TRUE)),IF(Infra[[#This Row],[Value]]=Infra[[#This Row],[type]],"OK","Wrong type"),"")</f>
        <v/>
      </c>
      <c r="T990" s="7" t="str">
        <f>IF(ISBLANK(Infra[[#This Row],[Attribute]]),"",
IF(Infra[[#This Row],[railml 2.4 existence]]=TRUE, INDEX(core[Restriction],MATCH(Infra[[#This Row],[Full path]],core[Full path],0)),
IF(Infra[[#This Row],[nor existence]]&lt;&gt;"", INDEX(nor[Restriction],MATCH(Infra[[#This Row],[nor existence]],nor[Full path],0)),"")))</f>
        <v/>
      </c>
      <c r="U9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1" spans="1:21" x14ac:dyDescent="0.25">
      <c r="A991"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infrastructure/tracks/track/states/state/to/@absPos</v>
      </c>
      <c r="B9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1" s="23" t="s">
        <v>912</v>
      </c>
      <c r="E991" s="49" t="s">
        <v>913</v>
      </c>
      <c r="F991" s="7" t="s">
        <v>478</v>
      </c>
      <c r="G991" s="9" t="s">
        <v>233</v>
      </c>
      <c r="H991" s="9" t="s">
        <v>29</v>
      </c>
      <c r="I991" s="32"/>
      <c r="J991" s="8"/>
      <c r="K991" s="29"/>
      <c r="L991" s="29"/>
      <c r="M991" s="57"/>
      <c r="N99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1" s="7" t="str">
        <f>IF(Infra[[#This Row],[railml 2.4 existence]]=TRUE, INDEX(core[Constraints],MATCH(Infra[[#This Row],[Full path]],core[Full path],0)),
IF(Infra[[#This Row],[nor existence]]&lt;&gt;"",INDEX(nor[Constraints],MATCH(Infra[[#This Row],[nor existence]],nor[Full path],0)),""))</f>
        <v>optional</v>
      </c>
      <c r="Q9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1" s="7" t="str">
        <f>IF(ISBLANK(Infra[[#This Row],[Attribute]]),"",
IF(Infra[[#This Row],[railml 2.4 existence]]=TRUE, INDEX(core[Excel type],MATCH(Infra[[#This Row],[Full path]],core[Full path],0)),
IF(Infra[[#This Row],[nor existence]]&lt;&gt;"", INDEX(nor[Excel type],MATCH(Infra[[#This Row],[nor existence]],nor[Full path],0)),"")))</f>
        <v>[decimal]</v>
      </c>
      <c r="S991" s="9" t="str">
        <f>IF(AND(NOT(ISBLANK(Infra[[#This Row],[Attribute]])),LEFT(Infra[[#This Row],[Value]],1)="[",OR(Infra[[#This Row],[railml 2.4 existence]]=TRUE,Infra[[#This Row],[nor existence]]=TRUE)),IF(Infra[[#This Row],[Value]]=Infra[[#This Row],[type]],"OK","Wrong type"),"")</f>
        <v>OK</v>
      </c>
      <c r="T991" s="7" t="str">
        <f>IF(ISBLANK(Infra[[#This Row],[Attribute]]),"",
IF(Infra[[#This Row],[railml 2.4 existence]]=TRUE, INDEX(core[Restriction],MATCH(Infra[[#This Row],[Full path]],core[Full path],0)),
IF(Infra[[#This Row],[nor existence]]&lt;&gt;"", INDEX(nor[Restriction],MATCH(Infra[[#This Row],[nor existence]],nor[Full path],0)),"")))</f>
        <v>xs:fractionDigits=6</v>
      </c>
      <c r="U9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2" spans="1:21" x14ac:dyDescent="0.25">
      <c r="A992" s="23" t="str">
        <f>IF(Infra[[#This Row],[Element hierarchy (XPATH)]]="/railml/","",Infra[[#This Row],[Element hierarchy (XPATH)]])&amp;IF(ISERROR(FIND(",",Infra[[#This Row],[Element]])),Infra[[#This Row],[Element]],"*")&amp;IF(OR(ISBLANK(Infra[[#This Row],[Attribute]]),Infra[[#This Row],[Attribute]]="See top of document"),"","/@"&amp;Infra[[#This Row],[Attribute]])</f>
        <v>infrastructure/tracks/track/states/state/to/@pos</v>
      </c>
      <c r="B9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2" s="23" t="s">
        <v>912</v>
      </c>
      <c r="E992" s="49" t="s">
        <v>913</v>
      </c>
      <c r="F992" s="7" t="s">
        <v>494</v>
      </c>
      <c r="G992" s="9" t="s">
        <v>233</v>
      </c>
      <c r="H992" s="9" t="s">
        <v>23</v>
      </c>
      <c r="I992" s="32"/>
      <c r="J992" s="8"/>
      <c r="K992" s="29"/>
      <c r="L992" s="29"/>
      <c r="M992" s="57"/>
      <c r="N99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2" s="7" t="str">
        <f>IF(Infra[[#This Row],[railml 2.4 existence]]=TRUE, INDEX(core[Constraints],MATCH(Infra[[#This Row],[Full path]],core[Full path],0)),
IF(Infra[[#This Row],[nor existence]]&lt;&gt;"",INDEX(nor[Constraints],MATCH(Infra[[#This Row],[nor existence]],nor[Full path],0)),""))</f>
        <v>mandatory</v>
      </c>
      <c r="Q9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2" s="7" t="str">
        <f>IF(ISBLANK(Infra[[#This Row],[Attribute]]),"",
IF(Infra[[#This Row],[railml 2.4 existence]]=TRUE, INDEX(core[Excel type],MATCH(Infra[[#This Row],[Full path]],core[Full path],0)),
IF(Infra[[#This Row],[nor existence]]&lt;&gt;"", INDEX(nor[Excel type],MATCH(Infra[[#This Row],[nor existence]],nor[Full path],0)),"")))</f>
        <v>[decimal]</v>
      </c>
      <c r="S992" s="9" t="str">
        <f>IF(AND(NOT(ISBLANK(Infra[[#This Row],[Attribute]])),LEFT(Infra[[#This Row],[Value]],1)="[",OR(Infra[[#This Row],[railml 2.4 existence]]=TRUE,Infra[[#This Row],[nor existence]]=TRUE)),IF(Infra[[#This Row],[Value]]=Infra[[#This Row],[type]],"OK","Wrong type"),"")</f>
        <v>OK</v>
      </c>
      <c r="T992" s="7" t="str">
        <f>IF(ISBLANK(Infra[[#This Row],[Attribute]]),"",
IF(Infra[[#This Row],[railml 2.4 existence]]=TRUE, INDEX(core[Restriction],MATCH(Infra[[#This Row],[Full path]],core[Full path],0)),
IF(Infra[[#This Row],[nor existence]]&lt;&gt;"", INDEX(nor[Restriction],MATCH(Infra[[#This Row],[nor existence]],nor[Full path],0)),"")))</f>
        <v>xs:fractionDigits=6</v>
      </c>
      <c r="U9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3" spans="1:21" x14ac:dyDescent="0.25">
      <c r="A9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v>
      </c>
      <c r="B9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3" s="24" t="s">
        <v>914</v>
      </c>
      <c r="E993" s="17" t="s">
        <v>915</v>
      </c>
      <c r="F993" s="7"/>
      <c r="G993" s="9"/>
      <c r="H993" s="9" t="s">
        <v>29</v>
      </c>
      <c r="I993" s="35"/>
      <c r="J993" s="58"/>
      <c r="K993" s="7"/>
      <c r="L993" s="29"/>
      <c r="M993" s="29"/>
      <c r="N99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3" s="7" t="str">
        <f>IF(Infra[[#This Row],[railml 2.4 existence]]=TRUE, INDEX(core[Constraints],MATCH(Infra[[#This Row],[Full path]],core[Full path],0)),
IF(Infra[[#This Row],[nor existence]]&lt;&gt;"",INDEX(nor[Constraints],MATCH(Infra[[#This Row],[nor existence]],nor[Full path],0)),""))</f>
        <v>optional</v>
      </c>
      <c r="Q9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3" s="7" t="str">
        <f>IF(ISBLANK(Infra[[#This Row],[Attribute]]),"",
IF(Infra[[#This Row],[railml 2.4 existence]]=TRUE, INDEX(core[Excel type],MATCH(Infra[[#This Row],[Full path]],core[Full path],0)),
IF(Infra[[#This Row],[nor existence]]&lt;&gt;"", INDEX(nor[Excel type],MATCH(Infra[[#This Row],[nor existence]],nor[Full path],0)),"")))</f>
        <v/>
      </c>
      <c r="S993" s="7" t="str">
        <f>IF(AND(NOT(ISBLANK(Infra[[#This Row],[Attribute]])),LEFT(Infra[[#This Row],[Value]],1)="[",OR(Infra[[#This Row],[railml 2.4 existence]]=TRUE,Infra[[#This Row],[nor existence]]=TRUE)),IF(Infra[[#This Row],[Value]]=Infra[[#This Row],[type]],"OK","Wrong type"),"")</f>
        <v/>
      </c>
      <c r="T993" s="7" t="str">
        <f>IF(ISBLANK(Infra[[#This Row],[Attribute]]),"",
IF(Infra[[#This Row],[railml 2.4 existence]]=TRUE, INDEX(core[Restriction],MATCH(Infra[[#This Row],[Full path]],core[Full path],0)),
IF(Infra[[#This Row],[nor existence]]&lt;&gt;"", INDEX(nor[Restriction],MATCH(Infra[[#This Row],[nor existence]],nor[Full path],0)),"")))</f>
        <v/>
      </c>
      <c r="U9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4" spans="1:21" x14ac:dyDescent="0.25">
      <c r="A9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v>
      </c>
      <c r="B9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4" s="24" t="s">
        <v>914</v>
      </c>
      <c r="E994" s="17" t="s">
        <v>916</v>
      </c>
      <c r="F994" s="7"/>
      <c r="G994" s="7"/>
      <c r="H994" s="9" t="s">
        <v>29</v>
      </c>
      <c r="I994" s="35"/>
      <c r="J994" s="8" t="s">
        <v>54</v>
      </c>
      <c r="K994" s="7"/>
      <c r="L994" s="29"/>
      <c r="M994" s="29"/>
      <c r="N99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4" s="7" t="str">
        <f>IF(Infra[[#This Row],[railml 2.4 existence]]=TRUE, INDEX(core[Constraints],MATCH(Infra[[#This Row],[Full path]],core[Full path],0)),
IF(Infra[[#This Row],[nor existence]]&lt;&gt;"",INDEX(nor[Constraints],MATCH(Infra[[#This Row],[nor existence]],nor[Full path],0)),""))</f>
        <v>optional</v>
      </c>
      <c r="Q9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4" s="7" t="str">
        <f>IF(ISBLANK(Infra[[#This Row],[Attribute]]),"",
IF(Infra[[#This Row],[railml 2.4 existence]]=TRUE, INDEX(core[Excel type],MATCH(Infra[[#This Row],[Full path]],core[Full path],0)),
IF(Infra[[#This Row],[nor existence]]&lt;&gt;"", INDEX(nor[Excel type],MATCH(Infra[[#This Row],[nor existence]],nor[Full path],0)),"")))</f>
        <v/>
      </c>
      <c r="S994" s="7" t="str">
        <f>IF(AND(NOT(ISBLANK(Infra[[#This Row],[Attribute]])),LEFT(Infra[[#This Row],[Value]],1)="[",OR(Infra[[#This Row],[railml 2.4 existence]]=TRUE,Infra[[#This Row],[nor existence]]=TRUE)),IF(Infra[[#This Row],[Value]]=Infra[[#This Row],[type]],"OK","Wrong type"),"")</f>
        <v/>
      </c>
      <c r="T994" s="7" t="str">
        <f>IF(ISBLANK(Infra[[#This Row],[Attribute]]),"",
IF(Infra[[#This Row],[railml 2.4 existence]]=TRUE, INDEX(core[Restriction],MATCH(Infra[[#This Row],[Full path]],core[Full path],0)),
IF(Infra[[#This Row],[nor existence]]&lt;&gt;"", INDEX(nor[Restriction],MATCH(Infra[[#This Row],[nor existence]],nor[Full path],0)),"")))</f>
        <v/>
      </c>
      <c r="U9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5" spans="1:21" x14ac:dyDescent="0.25">
      <c r="A9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v>
      </c>
      <c r="B9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5" s="24" t="s">
        <v>914</v>
      </c>
      <c r="E995" s="17" t="s">
        <v>917</v>
      </c>
      <c r="F995" s="7"/>
      <c r="G995" s="9"/>
      <c r="H995" s="9" t="s">
        <v>29</v>
      </c>
      <c r="I995" s="32"/>
      <c r="J995" s="58" t="s">
        <v>918</v>
      </c>
      <c r="K995" s="7"/>
      <c r="L995" s="29"/>
      <c r="M995" s="29"/>
      <c r="N99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5" s="7" t="str">
        <f>IF(Infra[[#This Row],[railml 2.4 existence]]=TRUE, INDEX(core[Constraints],MATCH(Infra[[#This Row],[Full path]],core[Full path],0)),
IF(Infra[[#This Row],[nor existence]]&lt;&gt;"",INDEX(nor[Constraints],MATCH(Infra[[#This Row],[nor existence]],nor[Full path],0)),""))</f>
        <v>optional</v>
      </c>
      <c r="Q9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5" s="7" t="str">
        <f>IF(ISBLANK(Infra[[#This Row],[Attribute]]),"",
IF(Infra[[#This Row],[railml 2.4 existence]]=TRUE, INDEX(core[Excel type],MATCH(Infra[[#This Row],[Full path]],core[Full path],0)),
IF(Infra[[#This Row],[nor existence]]&lt;&gt;"", INDEX(nor[Excel type],MATCH(Infra[[#This Row],[nor existence]],nor[Full path],0)),"")))</f>
        <v/>
      </c>
      <c r="S995" s="7" t="str">
        <f>IF(AND(NOT(ISBLANK(Infra[[#This Row],[Attribute]])),LEFT(Infra[[#This Row],[Value]],1)="[",OR(Infra[[#This Row],[railml 2.4 existence]]=TRUE,Infra[[#This Row],[nor existence]]=TRUE)),IF(Infra[[#This Row],[Value]]=Infra[[#This Row],[type]],"OK","Wrong type"),"")</f>
        <v/>
      </c>
      <c r="T995" s="7" t="str">
        <f>IF(ISBLANK(Infra[[#This Row],[Attribute]]),"",
IF(Infra[[#This Row],[railml 2.4 existence]]=TRUE, INDEX(core[Restriction],MATCH(Infra[[#This Row],[Full path]],core[Full path],0)),
IF(Infra[[#This Row],[nor existence]]&lt;&gt;"", INDEX(nor[Restriction],MATCH(Infra[[#This Row],[nor existence]],nor[Full path],0)),"")))</f>
        <v/>
      </c>
      <c r="U9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6" spans="1:21" x14ac:dyDescent="0.25">
      <c r="A9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v>
      </c>
      <c r="B9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6" s="24" t="s">
        <v>914</v>
      </c>
      <c r="E996" s="17" t="s">
        <v>919</v>
      </c>
      <c r="F996" s="7"/>
      <c r="G996" s="9"/>
      <c r="H996" s="9" t="s">
        <v>29</v>
      </c>
      <c r="I996" s="32"/>
      <c r="J996" s="8" t="s">
        <v>54</v>
      </c>
      <c r="K996" s="7"/>
      <c r="L996" s="29"/>
      <c r="M996" s="29"/>
      <c r="N99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6" s="7" t="str">
        <f>IF(Infra[[#This Row],[railml 2.4 existence]]=TRUE, INDEX(core[Constraints],MATCH(Infra[[#This Row],[Full path]],core[Full path],0)),
IF(Infra[[#This Row],[nor existence]]&lt;&gt;"",INDEX(nor[Constraints],MATCH(Infra[[#This Row],[nor existence]],nor[Full path],0)),""))</f>
        <v>optional</v>
      </c>
      <c r="Q9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6" s="7" t="str">
        <f>IF(ISBLANK(Infra[[#This Row],[Attribute]]),"",
IF(Infra[[#This Row],[railml 2.4 existence]]=TRUE, INDEX(core[Excel type],MATCH(Infra[[#This Row],[Full path]],core[Full path],0)),
IF(Infra[[#This Row],[nor existence]]&lt;&gt;"", INDEX(nor[Excel type],MATCH(Infra[[#This Row],[nor existence]],nor[Full path],0)),"")))</f>
        <v/>
      </c>
      <c r="S996" s="7" t="str">
        <f>IF(AND(NOT(ISBLANK(Infra[[#This Row],[Attribute]])),LEFT(Infra[[#This Row],[Value]],1)="[",OR(Infra[[#This Row],[railml 2.4 existence]]=TRUE,Infra[[#This Row],[nor existence]]=TRUE)),IF(Infra[[#This Row],[Value]]=Infra[[#This Row],[type]],"OK","Wrong type"),"")</f>
        <v/>
      </c>
      <c r="T996" s="7" t="str">
        <f>IF(ISBLANK(Infra[[#This Row],[Attribute]]),"",
IF(Infra[[#This Row],[railml 2.4 existence]]=TRUE, INDEX(core[Restriction],MATCH(Infra[[#This Row],[Full path]],core[Full path],0)),
IF(Infra[[#This Row],[nor existence]]&lt;&gt;"", INDEX(nor[Restriction],MATCH(Infra[[#This Row],[nor existence]],nor[Full path],0)),"")))</f>
        <v/>
      </c>
      <c r="U9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7" spans="1:21" x14ac:dyDescent="0.25">
      <c r="A9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v>
      </c>
      <c r="B9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7" s="24" t="s">
        <v>914</v>
      </c>
      <c r="E997" s="17" t="s">
        <v>920</v>
      </c>
      <c r="F997" s="7"/>
      <c r="G997" s="9"/>
      <c r="H997" s="9" t="s">
        <v>29</v>
      </c>
      <c r="I997" s="32"/>
      <c r="J997" s="8"/>
      <c r="K997" s="7"/>
      <c r="L997" s="29"/>
      <c r="M997" s="29"/>
      <c r="N99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7" s="7" t="str">
        <f>IF(Infra[[#This Row],[railml 2.4 existence]]=TRUE, INDEX(core[Constraints],MATCH(Infra[[#This Row],[Full path]],core[Full path],0)),
IF(Infra[[#This Row],[nor existence]]&lt;&gt;"",INDEX(nor[Constraints],MATCH(Infra[[#This Row],[nor existence]],nor[Full path],0)),""))</f>
        <v>optional</v>
      </c>
      <c r="Q9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7" s="7" t="str">
        <f>IF(ISBLANK(Infra[[#This Row],[Attribute]]),"",
IF(Infra[[#This Row],[railml 2.4 existence]]=TRUE, INDEX(core[Excel type],MATCH(Infra[[#This Row],[Full path]],core[Full path],0)),
IF(Infra[[#This Row],[nor existence]]&lt;&gt;"", INDEX(nor[Excel type],MATCH(Infra[[#This Row],[nor existence]],nor[Full path],0)),"")))</f>
        <v/>
      </c>
      <c r="S997" s="7" t="str">
        <f>IF(AND(NOT(ISBLANK(Infra[[#This Row],[Attribute]])),LEFT(Infra[[#This Row],[Value]],1)="[",OR(Infra[[#This Row],[railml 2.4 existence]]=TRUE,Infra[[#This Row],[nor existence]]=TRUE)),IF(Infra[[#This Row],[Value]]=Infra[[#This Row],[type]],"OK","Wrong type"),"")</f>
        <v/>
      </c>
      <c r="T997" s="7" t="str">
        <f>IF(ISBLANK(Infra[[#This Row],[Attribute]]),"",
IF(Infra[[#This Row],[railml 2.4 existence]]=TRUE, INDEX(core[Restriction],MATCH(Infra[[#This Row],[Full path]],core[Full path],0)),
IF(Infra[[#This Row],[nor existence]]&lt;&gt;"", INDEX(nor[Restriction],MATCH(Infra[[#This Row],[nor existence]],nor[Full path],0)),"")))</f>
        <v/>
      </c>
      <c r="U9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8" spans="1:21" x14ac:dyDescent="0.25">
      <c r="A9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v>
      </c>
      <c r="B9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8" s="24" t="s">
        <v>914</v>
      </c>
      <c r="E998" s="17" t="s">
        <v>921</v>
      </c>
      <c r="F998" s="7"/>
      <c r="G998" s="9"/>
      <c r="H998" s="9" t="s">
        <v>29</v>
      </c>
      <c r="I998" s="35"/>
      <c r="J998" s="8"/>
      <c r="K998" s="7"/>
      <c r="L998" s="29"/>
      <c r="M998" s="29"/>
      <c r="N99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8" s="7" t="str">
        <f>IF(Infra[[#This Row],[railml 2.4 existence]]=TRUE, INDEX(core[Constraints],MATCH(Infra[[#This Row],[Full path]],core[Full path],0)),
IF(Infra[[#This Row],[nor existence]]&lt;&gt;"",INDEX(nor[Constraints],MATCH(Infra[[#This Row],[nor existence]],nor[Full path],0)),""))</f>
        <v>optional</v>
      </c>
      <c r="Q9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8" s="7" t="str">
        <f>IF(ISBLANK(Infra[[#This Row],[Attribute]]),"",
IF(Infra[[#This Row],[railml 2.4 existence]]=TRUE, INDEX(core[Excel type],MATCH(Infra[[#This Row],[Full path]],core[Full path],0)),
IF(Infra[[#This Row],[nor existence]]&lt;&gt;"", INDEX(nor[Excel type],MATCH(Infra[[#This Row],[nor existence]],nor[Full path],0)),"")))</f>
        <v/>
      </c>
      <c r="S998" s="7" t="str">
        <f>IF(AND(NOT(ISBLANK(Infra[[#This Row],[Attribute]])),LEFT(Infra[[#This Row],[Value]],1)="[",OR(Infra[[#This Row],[railml 2.4 existence]]=TRUE,Infra[[#This Row],[nor existence]]=TRUE)),IF(Infra[[#This Row],[Value]]=Infra[[#This Row],[type]],"OK","Wrong type"),"")</f>
        <v/>
      </c>
      <c r="T998" s="7" t="str">
        <f>IF(ISBLANK(Infra[[#This Row],[Attribute]]),"",
IF(Infra[[#This Row],[railml 2.4 existence]]=TRUE, INDEX(core[Restriction],MATCH(Infra[[#This Row],[Full path]],core[Full path],0)),
IF(Infra[[#This Row],[nor existence]]&lt;&gt;"", INDEX(nor[Restriction],MATCH(Infra[[#This Row],[nor existence]],nor[Full path],0)),"")))</f>
        <v/>
      </c>
      <c r="U9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999" spans="1:21" ht="30" x14ac:dyDescent="0.25">
      <c r="A9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v>
      </c>
      <c r="B9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9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999" s="24" t="s">
        <v>914</v>
      </c>
      <c r="E999" s="8" t="s">
        <v>922</v>
      </c>
      <c r="F999" s="7"/>
      <c r="G999" s="30"/>
      <c r="H999" s="9" t="s">
        <v>29</v>
      </c>
      <c r="I999" s="35"/>
      <c r="J999" s="8" t="s">
        <v>923</v>
      </c>
      <c r="K999" s="7"/>
      <c r="L999" s="29"/>
      <c r="M999" s="29"/>
      <c r="N9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9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999" s="7" t="str">
        <f>IF(Infra[[#This Row],[railml 2.4 existence]]=TRUE, INDEX(core[Constraints],MATCH(Infra[[#This Row],[Full path]],core[Full path],0)),
IF(Infra[[#This Row],[nor existence]]&lt;&gt;"",INDEX(nor[Constraints],MATCH(Infra[[#This Row],[nor existence]],nor[Full path],0)),""))</f>
        <v>optional</v>
      </c>
      <c r="Q9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999" s="7" t="str">
        <f>IF(ISBLANK(Infra[[#This Row],[Attribute]]),"",
IF(Infra[[#This Row],[railml 2.4 existence]]=TRUE, INDEX(core[Excel type],MATCH(Infra[[#This Row],[Full path]],core[Full path],0)),
IF(Infra[[#This Row],[nor existence]]&lt;&gt;"", INDEX(nor[Excel type],MATCH(Infra[[#This Row],[nor existence]],nor[Full path],0)),"")))</f>
        <v/>
      </c>
      <c r="S999" s="7" t="str">
        <f>IF(AND(NOT(ISBLANK(Infra[[#This Row],[Attribute]])),LEFT(Infra[[#This Row],[Value]],1)="[",OR(Infra[[#This Row],[railml 2.4 existence]]=TRUE,Infra[[#This Row],[nor existence]]=TRUE)),IF(Infra[[#This Row],[Value]]=Infra[[#This Row],[type]],"OK","Wrong type"),"")</f>
        <v/>
      </c>
      <c r="T999" s="7" t="str">
        <f>IF(ISBLANK(Infra[[#This Row],[Attribute]]),"",
IF(Infra[[#This Row],[railml 2.4 existence]]=TRUE, INDEX(core[Restriction],MATCH(Infra[[#This Row],[Full path]],core[Full path],0)),
IF(Infra[[#This Row],[nor existence]]&lt;&gt;"", INDEX(nor[Restriction],MATCH(Infra[[#This Row],[nor existence]],nor[Full path],0)),"")))</f>
        <v/>
      </c>
      <c r="U9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0" spans="1:21" x14ac:dyDescent="0.25">
      <c r="A10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v>
      </c>
      <c r="B10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0" s="24" t="s">
        <v>914</v>
      </c>
      <c r="E1000" s="17" t="s">
        <v>924</v>
      </c>
      <c r="F1000" s="7"/>
      <c r="G1000" s="30"/>
      <c r="H1000" s="9" t="s">
        <v>29</v>
      </c>
      <c r="I1000" s="35"/>
      <c r="J1000" s="8" t="s">
        <v>918</v>
      </c>
      <c r="K1000" s="7"/>
      <c r="L1000" s="29"/>
      <c r="M1000" s="29"/>
      <c r="N10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0" s="7" t="str">
        <f>IF(Infra[[#This Row],[railml 2.4 existence]]=TRUE, INDEX(core[Constraints],MATCH(Infra[[#This Row],[Full path]],core[Full path],0)),
IF(Infra[[#This Row],[nor existence]]&lt;&gt;"",INDEX(nor[Constraints],MATCH(Infra[[#This Row],[nor existence]],nor[Full path],0)),""))</f>
        <v>optional</v>
      </c>
      <c r="Q10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0" s="7" t="str">
        <f>IF(ISBLANK(Infra[[#This Row],[Attribute]]),"",
IF(Infra[[#This Row],[railml 2.4 existence]]=TRUE, INDEX(core[Excel type],MATCH(Infra[[#This Row],[Full path]],core[Full path],0)),
IF(Infra[[#This Row],[nor existence]]&lt;&gt;"", INDEX(nor[Excel type],MATCH(Infra[[#This Row],[nor existence]],nor[Full path],0)),"")))</f>
        <v/>
      </c>
      <c r="S1000" s="7" t="str">
        <f>IF(AND(NOT(ISBLANK(Infra[[#This Row],[Attribute]])),LEFT(Infra[[#This Row],[Value]],1)="[",OR(Infra[[#This Row],[railml 2.4 existence]]=TRUE,Infra[[#This Row],[nor existence]]=TRUE)),IF(Infra[[#This Row],[Value]]=Infra[[#This Row],[type]],"OK","Wrong type"),"")</f>
        <v/>
      </c>
      <c r="T1000" s="7" t="str">
        <f>IF(ISBLANK(Infra[[#This Row],[Attribute]]),"",
IF(Infra[[#This Row],[railml 2.4 existence]]=TRUE, INDEX(core[Restriction],MATCH(Infra[[#This Row],[Full path]],core[Full path],0)),
IF(Infra[[#This Row],[nor existence]]&lt;&gt;"", INDEX(nor[Restriction],MATCH(Infra[[#This Row],[nor existence]],nor[Full path],0)),"")))</f>
        <v/>
      </c>
      <c r="U10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1" spans="1:21" ht="30" x14ac:dyDescent="0.25">
      <c r="A10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v>
      </c>
      <c r="B10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1"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1" s="24" t="s">
        <v>914</v>
      </c>
      <c r="E1001" s="25" t="s">
        <v>925</v>
      </c>
      <c r="F1001" s="7"/>
      <c r="G1001" s="30"/>
      <c r="H1001" s="9" t="s">
        <v>29</v>
      </c>
      <c r="I1001" s="35"/>
      <c r="J1001" s="8" t="s">
        <v>926</v>
      </c>
      <c r="K1001" s="7"/>
      <c r="L1001" s="29"/>
      <c r="M1001" s="29"/>
      <c r="N1001"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1"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1" s="15" t="str">
        <f>IF(Infra[[#This Row],[railml 2.4 existence]]=TRUE, INDEX(core[Constraints],MATCH(Infra[[#This Row],[Full path]],core[Full path],0)),
IF(Infra[[#This Row],[nor existence]]&lt;&gt;"",INDEX(nor[Constraints],MATCH(Infra[[#This Row],[nor existence]],nor[Full path],0)),""))</f>
        <v>optional</v>
      </c>
      <c r="Q1001"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1" s="15" t="str">
        <f>IF(ISBLANK(Infra[[#This Row],[Attribute]]),"",
IF(Infra[[#This Row],[railml 2.4 existence]]=TRUE, INDEX(core[Excel type],MATCH(Infra[[#This Row],[Full path]],core[Full path],0)),
IF(Infra[[#This Row],[nor existence]]&lt;&gt;"", INDEX(nor[Excel type],MATCH(Infra[[#This Row],[nor existence]],nor[Full path],0)),"")))</f>
        <v/>
      </c>
      <c r="S1001" s="15" t="str">
        <f>IF(AND(NOT(ISBLANK(Infra[[#This Row],[Attribute]])),LEFT(Infra[[#This Row],[Value]],1)="[",OR(Infra[[#This Row],[railml 2.4 existence]]=TRUE,Infra[[#This Row],[nor existence]]=TRUE)),IF(Infra[[#This Row],[Value]]=Infra[[#This Row],[type]],"OK","Wrong type"),"")</f>
        <v/>
      </c>
      <c r="T1001" s="15" t="str">
        <f>IF(ISBLANK(Infra[[#This Row],[Attribute]]),"",
IF(Infra[[#This Row],[railml 2.4 existence]]=TRUE, INDEX(core[Restriction],MATCH(Infra[[#This Row],[Full path]],core[Full path],0)),
IF(Infra[[#This Row],[nor existence]]&lt;&gt;"", INDEX(nor[Restriction],MATCH(Infra[[#This Row],[nor existence]],nor[Full path],0)),"")))</f>
        <v/>
      </c>
      <c r="U1001"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2" spans="1:21" x14ac:dyDescent="0.25">
      <c r="A10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v>
      </c>
      <c r="B10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2"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2" s="24" t="s">
        <v>914</v>
      </c>
      <c r="E1002" s="17" t="s">
        <v>927</v>
      </c>
      <c r="F1002" s="7"/>
      <c r="G1002" s="9"/>
      <c r="H1002" s="9" t="s">
        <v>29</v>
      </c>
      <c r="I1002" s="35"/>
      <c r="J1002" s="8" t="s">
        <v>928</v>
      </c>
      <c r="K1002" s="7"/>
      <c r="L1002" s="7"/>
      <c r="M1002" s="7"/>
      <c r="N1002"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2"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2" s="15" t="str">
        <f>IF(Infra[[#This Row],[railml 2.4 existence]]=TRUE, INDEX(core[Constraints],MATCH(Infra[[#This Row],[Full path]],core[Full path],0)),
IF(Infra[[#This Row],[nor existence]]&lt;&gt;"",INDEX(nor[Constraints],MATCH(Infra[[#This Row],[nor existence]],nor[Full path],0)),""))</f>
        <v>optional</v>
      </c>
      <c r="Q1002"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2" s="15" t="str">
        <f>IF(ISBLANK(Infra[[#This Row],[Attribute]]),"",
IF(Infra[[#This Row],[railml 2.4 existence]]=TRUE, INDEX(core[Excel type],MATCH(Infra[[#This Row],[Full path]],core[Full path],0)),
IF(Infra[[#This Row],[nor existence]]&lt;&gt;"", INDEX(nor[Excel type],MATCH(Infra[[#This Row],[nor existence]],nor[Full path],0)),"")))</f>
        <v/>
      </c>
      <c r="S1002" s="15" t="str">
        <f>IF(AND(NOT(ISBLANK(Infra[[#This Row],[Attribute]])),LEFT(Infra[[#This Row],[Value]],1)="[",OR(Infra[[#This Row],[railml 2.4 existence]]=TRUE,Infra[[#This Row],[nor existence]]=TRUE)),IF(Infra[[#This Row],[Value]]=Infra[[#This Row],[type]],"OK","Wrong type"),"")</f>
        <v/>
      </c>
      <c r="T1002" s="15" t="str">
        <f>IF(ISBLANK(Infra[[#This Row],[Attribute]]),"",
IF(Infra[[#This Row],[railml 2.4 existence]]=TRUE, INDEX(core[Restriction],MATCH(Infra[[#This Row],[Full path]],core[Full path],0)),
IF(Infra[[#This Row],[nor existence]]&lt;&gt;"", INDEX(nor[Restriction],MATCH(Infra[[#This Row],[nor existence]],nor[Full path],0)),"")))</f>
        <v/>
      </c>
      <c r="U1002"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3" spans="1:21" x14ac:dyDescent="0.25">
      <c r="A10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v>
      </c>
      <c r="B10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3"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3" s="24" t="s">
        <v>914</v>
      </c>
      <c r="E1003" s="17" t="s">
        <v>929</v>
      </c>
      <c r="F1003" s="7"/>
      <c r="G1003" s="9"/>
      <c r="H1003" s="9" t="s">
        <v>29</v>
      </c>
      <c r="I1003" s="36"/>
      <c r="J1003" s="60"/>
      <c r="K1003" s="7"/>
      <c r="L1003" s="29"/>
      <c r="M1003" s="29"/>
      <c r="N1003"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3"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3" s="15" t="str">
        <f>IF(Infra[[#This Row],[railml 2.4 existence]]=TRUE, INDEX(core[Constraints],MATCH(Infra[[#This Row],[Full path]],core[Full path],0)),
IF(Infra[[#This Row],[nor existence]]&lt;&gt;"",INDEX(nor[Constraints],MATCH(Infra[[#This Row],[nor existence]],nor[Full path],0)),""))</f>
        <v>optional</v>
      </c>
      <c r="Q1003"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3" s="15" t="str">
        <f>IF(ISBLANK(Infra[[#This Row],[Attribute]]),"",
IF(Infra[[#This Row],[railml 2.4 existence]]=TRUE, INDEX(core[Excel type],MATCH(Infra[[#This Row],[Full path]],core[Full path],0)),
IF(Infra[[#This Row],[nor existence]]&lt;&gt;"", INDEX(nor[Excel type],MATCH(Infra[[#This Row],[nor existence]],nor[Full path],0)),"")))</f>
        <v/>
      </c>
      <c r="S1003" s="15" t="str">
        <f>IF(AND(NOT(ISBLANK(Infra[[#This Row],[Attribute]])),LEFT(Infra[[#This Row],[Value]],1)="[",OR(Infra[[#This Row],[railml 2.4 existence]]=TRUE,Infra[[#This Row],[nor existence]]=TRUE)),IF(Infra[[#This Row],[Value]]=Infra[[#This Row],[type]],"OK","Wrong type"),"")</f>
        <v/>
      </c>
      <c r="T1003" s="15" t="str">
        <f>IF(ISBLANK(Infra[[#This Row],[Attribute]]),"",
IF(Infra[[#This Row],[railml 2.4 existence]]=TRUE, INDEX(core[Restriction],MATCH(Infra[[#This Row],[Full path]],core[Full path],0)),
IF(Infra[[#This Row],[nor existence]]&lt;&gt;"", INDEX(nor[Restriction],MATCH(Infra[[#This Row],[nor existence]],nor[Full path],0)),"")))</f>
        <v/>
      </c>
      <c r="U1003"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4" spans="1:21" ht="30" x14ac:dyDescent="0.25">
      <c r="A10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v>
      </c>
      <c r="B10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4" s="24" t="s">
        <v>930</v>
      </c>
      <c r="E1004" s="17" t="s">
        <v>931</v>
      </c>
      <c r="F1004" s="7"/>
      <c r="G1004" s="9"/>
      <c r="H1004" s="9" t="s">
        <v>29</v>
      </c>
      <c r="I1004" s="32"/>
      <c r="J1004" s="58" t="s">
        <v>932</v>
      </c>
      <c r="K1004" s="7" t="s">
        <v>933</v>
      </c>
      <c r="L1004" s="7"/>
      <c r="M1004" s="7"/>
      <c r="N100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4" s="7" t="str">
        <f>IF(Infra[[#This Row],[railml 2.4 existence]]=TRUE, INDEX(core[Constraints],MATCH(Infra[[#This Row],[Full path]],core[Full path],0)),
IF(Infra[[#This Row],[nor existence]]&lt;&gt;"",INDEX(nor[Constraints],MATCH(Infra[[#This Row],[nor existence]],nor[Full path],0)),""))</f>
        <v>optional</v>
      </c>
      <c r="Q10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4" s="7" t="str">
        <f>IF(ISBLANK(Infra[[#This Row],[Attribute]]),"",
IF(Infra[[#This Row],[railml 2.4 existence]]=TRUE, INDEX(core[Excel type],MATCH(Infra[[#This Row],[Full path]],core[Full path],0)),
IF(Infra[[#This Row],[nor existence]]&lt;&gt;"", INDEX(nor[Excel type],MATCH(Infra[[#This Row],[nor existence]],nor[Full path],0)),"")))</f>
        <v/>
      </c>
      <c r="S1004" s="7" t="str">
        <f>IF(AND(NOT(ISBLANK(Infra[[#This Row],[Attribute]])),LEFT(Infra[[#This Row],[Value]],1)="[",OR(Infra[[#This Row],[railml 2.4 existence]]=TRUE,Infra[[#This Row],[nor existence]]=TRUE)),IF(Infra[[#This Row],[Value]]=Infra[[#This Row],[type]],"OK","Wrong type"),"")</f>
        <v/>
      </c>
      <c r="T1004" s="7" t="str">
        <f>IF(ISBLANK(Infra[[#This Row],[Attribute]]),"",
IF(Infra[[#This Row],[railml 2.4 existence]]=TRUE, INDEX(core[Restriction],MATCH(Infra[[#This Row],[Full path]],core[Full path],0)),
IF(Infra[[#This Row],[nor existence]]&lt;&gt;"", INDEX(nor[Restriction],MATCH(Infra[[#This Row],[nor existence]],nor[Full path],0)),"")))</f>
        <v/>
      </c>
      <c r="U10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5" spans="1:21" ht="45" x14ac:dyDescent="0.25">
      <c r="A10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infrastructure/tracks/track/trackElements/bridges/brigde/@absPos</v>
      </c>
      <c r="B10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5" s="23" t="s">
        <v>930</v>
      </c>
      <c r="E1005" s="49" t="s">
        <v>931</v>
      </c>
      <c r="F1005" s="7" t="s">
        <v>478</v>
      </c>
      <c r="G1005" s="9" t="s">
        <v>233</v>
      </c>
      <c r="H1005" s="9" t="s">
        <v>479</v>
      </c>
      <c r="I1005" s="32"/>
      <c r="J1005" s="8" t="s">
        <v>480</v>
      </c>
      <c r="K1005" s="29" t="s">
        <v>481</v>
      </c>
      <c r="L1005" s="29"/>
      <c r="M1005" s="57"/>
      <c r="N100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5" s="7" t="str">
        <f>IF(Infra[[#This Row],[railml 2.4 existence]]=TRUE, INDEX(core[Constraints],MATCH(Infra[[#This Row],[Full path]],core[Full path],0)),
IF(Infra[[#This Row],[nor existence]]&lt;&gt;"",INDEX(nor[Constraints],MATCH(Infra[[#This Row],[nor existence]],nor[Full path],0)),""))</f>
        <v>optional</v>
      </c>
      <c r="Q10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5" s="9" t="str">
        <f>IF(ISBLANK(Infra[[#This Row],[Attribute]]),"",
IF(Infra[[#This Row],[railml 2.4 existence]]=TRUE, INDEX(core[Excel type],MATCH(Infra[[#This Row],[Full path]],core[Full path],0)),
IF(Infra[[#This Row],[nor existence]]&lt;&gt;"", INDEX(nor[Excel type],MATCH(Infra[[#This Row],[nor existence]],nor[Full path],0)),"")))</f>
        <v>[decimal]</v>
      </c>
      <c r="S1005" s="7" t="str">
        <f>IF(AND(NOT(ISBLANK(Infra[[#This Row],[Attribute]])),LEFT(Infra[[#This Row],[Value]],1)="[",OR(Infra[[#This Row],[railml 2.4 existence]]=TRUE,Infra[[#This Row],[nor existence]]=TRUE)),IF(Infra[[#This Row],[Value]]=Infra[[#This Row],[type]],"OK","Wrong type"),"")</f>
        <v>OK</v>
      </c>
      <c r="T1005" s="7" t="str">
        <f>IF(ISBLANK(Infra[[#This Row],[Attribute]]),"",
IF(Infra[[#This Row],[railml 2.4 existence]]=TRUE, INDEX(core[Restriction],MATCH(Infra[[#This Row],[Full path]],core[Full path],0)),
IF(Infra[[#This Row],[nor existence]]&lt;&gt;"", INDEX(nor[Restriction],MATCH(Infra[[#This Row],[nor existence]],nor[Full path],0)),"")))</f>
        <v>xs:fractionDigits=6</v>
      </c>
      <c r="U10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6" spans="1:21" ht="135" x14ac:dyDescent="0.25">
      <c r="A10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infrastructure/tracks/track/trackElements/bridges/brigde/@code</v>
      </c>
      <c r="B10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6" s="23" t="s">
        <v>930</v>
      </c>
      <c r="E1006" s="49" t="s">
        <v>931</v>
      </c>
      <c r="F1006" s="7" t="s">
        <v>24</v>
      </c>
      <c r="G1006" s="9" t="s">
        <v>25</v>
      </c>
      <c r="H1006" s="9" t="s">
        <v>26</v>
      </c>
      <c r="I1006" s="32"/>
      <c r="J1006" s="8" t="s">
        <v>27</v>
      </c>
      <c r="K1006" s="29"/>
      <c r="L1006" s="29"/>
      <c r="M1006" s="57"/>
      <c r="N100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6" s="7" t="str">
        <f>IF(Infra[[#This Row],[railml 2.4 existence]]=TRUE, INDEX(core[Constraints],MATCH(Infra[[#This Row],[Full path]],core[Full path],0)),
IF(Infra[[#This Row],[nor existence]]&lt;&gt;"",INDEX(nor[Constraints],MATCH(Infra[[#This Row],[nor existence]],nor[Full path],0)),""))</f>
        <v>optional</v>
      </c>
      <c r="Q10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6" s="9" t="str">
        <f>IF(ISBLANK(Infra[[#This Row],[Attribute]]),"",
IF(Infra[[#This Row],[railml 2.4 existence]]=TRUE, INDEX(core[Excel type],MATCH(Infra[[#This Row],[Full path]],core[Full path],0)),
IF(Infra[[#This Row],[nor existence]]&lt;&gt;"", INDEX(nor[Excel type],MATCH(Infra[[#This Row],[nor existence]],nor[Full path],0)),"")))</f>
        <v>[string]</v>
      </c>
      <c r="S1006" s="7" t="str">
        <f>IF(AND(NOT(ISBLANK(Infra[[#This Row],[Attribute]])),LEFT(Infra[[#This Row],[Value]],1)="[",OR(Infra[[#This Row],[railml 2.4 existence]]=TRUE,Infra[[#This Row],[nor existence]]=TRUE)),IF(Infra[[#This Row],[Value]]=Infra[[#This Row],[type]],"OK","Wrong type"),"")</f>
        <v>OK</v>
      </c>
      <c r="T1006" s="7" t="str">
        <f>IF(ISBLANK(Infra[[#This Row],[Attribute]]),"",
IF(Infra[[#This Row],[railml 2.4 existence]]=TRUE, INDEX(core[Restriction],MATCH(Infra[[#This Row],[Full path]],core[Full path],0)),
IF(Infra[[#This Row],[nor existence]]&lt;&gt;"", INDEX(nor[Restriction],MATCH(Infra[[#This Row],[nor existence]],nor[Full path],0)),"")))</f>
        <v/>
      </c>
      <c r="U10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7" spans="1:21" ht="45" x14ac:dyDescent="0.25">
      <c r="A10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infrastructure/tracks/track/trackElements/bridges/brigde/@description</v>
      </c>
      <c r="B10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7" s="23" t="s">
        <v>930</v>
      </c>
      <c r="E1007" s="49" t="s">
        <v>931</v>
      </c>
      <c r="F1007" s="7" t="s">
        <v>28</v>
      </c>
      <c r="G1007" s="9" t="s">
        <v>25</v>
      </c>
      <c r="H1007" s="9" t="s">
        <v>29</v>
      </c>
      <c r="I1007" s="32"/>
      <c r="J1007" s="8" t="s">
        <v>30</v>
      </c>
      <c r="K1007" s="29" t="s">
        <v>31</v>
      </c>
      <c r="L1007" s="29"/>
      <c r="M1007" s="57"/>
      <c r="N100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7" s="7" t="str">
        <f>IF(Infra[[#This Row],[railml 2.4 existence]]=TRUE, INDEX(core[Constraints],MATCH(Infra[[#This Row],[Full path]],core[Full path],0)),
IF(Infra[[#This Row],[nor existence]]&lt;&gt;"",INDEX(nor[Constraints],MATCH(Infra[[#This Row],[nor existence]],nor[Full path],0)),""))</f>
        <v>optional</v>
      </c>
      <c r="Q10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7" s="9" t="str">
        <f>IF(ISBLANK(Infra[[#This Row],[Attribute]]),"",
IF(Infra[[#This Row],[railml 2.4 existence]]=TRUE, INDEX(core[Excel type],MATCH(Infra[[#This Row],[Full path]],core[Full path],0)),
IF(Infra[[#This Row],[nor existence]]&lt;&gt;"", INDEX(nor[Excel type],MATCH(Infra[[#This Row],[nor existence]],nor[Full path],0)),"")))</f>
        <v>[string]</v>
      </c>
      <c r="S1007" s="7" t="str">
        <f>IF(AND(NOT(ISBLANK(Infra[[#This Row],[Attribute]])),LEFT(Infra[[#This Row],[Value]],1)="[",OR(Infra[[#This Row],[railml 2.4 existence]]=TRUE,Infra[[#This Row],[nor existence]]=TRUE)),IF(Infra[[#This Row],[Value]]=Infra[[#This Row],[type]],"OK","Wrong type"),"")</f>
        <v>OK</v>
      </c>
      <c r="T1007" s="7" t="str">
        <f>IF(ISBLANK(Infra[[#This Row],[Attribute]]),"",
IF(Infra[[#This Row],[railml 2.4 existence]]=TRUE, INDEX(core[Restriction],MATCH(Infra[[#This Row],[Full path]],core[Full path],0)),
IF(Infra[[#This Row],[nor existence]]&lt;&gt;"", INDEX(nor[Restriction],MATCH(Infra[[#This Row],[nor existence]],nor[Full path],0)),"")))</f>
        <v/>
      </c>
      <c r="U10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8" spans="1:21" x14ac:dyDescent="0.25">
      <c r="A10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infrastructure/tracks/track/trackElements/bridges/brigde/@id</v>
      </c>
      <c r="B10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8" s="23" t="s">
        <v>930</v>
      </c>
      <c r="E1008" s="49" t="s">
        <v>931</v>
      </c>
      <c r="F1008" s="7" t="s">
        <v>32</v>
      </c>
      <c r="G1008" s="9" t="s">
        <v>25</v>
      </c>
      <c r="H1008" s="9" t="s">
        <v>23</v>
      </c>
      <c r="I1008" s="32"/>
      <c r="J1008" s="8" t="s">
        <v>33</v>
      </c>
      <c r="K1008" s="29"/>
      <c r="L1008" s="29"/>
      <c r="M1008" s="57"/>
      <c r="N10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8" s="7" t="str">
        <f>IF(Infra[[#This Row],[railml 2.4 existence]]=TRUE, INDEX(core[Constraints],MATCH(Infra[[#This Row],[Full path]],core[Full path],0)),
IF(Infra[[#This Row],[nor existence]]&lt;&gt;"",INDEX(nor[Constraints],MATCH(Infra[[#This Row],[nor existence]],nor[Full path],0)),""))</f>
        <v>mandatory</v>
      </c>
      <c r="Q10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8" s="9" t="str">
        <f>IF(ISBLANK(Infra[[#This Row],[Attribute]]),"",
IF(Infra[[#This Row],[railml 2.4 existence]]=TRUE, INDEX(core[Excel type],MATCH(Infra[[#This Row],[Full path]],core[Full path],0)),
IF(Infra[[#This Row],[nor existence]]&lt;&gt;"", INDEX(nor[Excel type],MATCH(Infra[[#This Row],[nor existence]],nor[Full path],0)),"")))</f>
        <v>[string]</v>
      </c>
      <c r="S1008" s="7" t="str">
        <f>IF(AND(NOT(ISBLANK(Infra[[#This Row],[Attribute]])),LEFT(Infra[[#This Row],[Value]],1)="[",OR(Infra[[#This Row],[railml 2.4 existence]]=TRUE,Infra[[#This Row],[nor existence]]=TRUE)),IF(Infra[[#This Row],[Value]]=Infra[[#This Row],[type]],"OK","Wrong type"),"")</f>
        <v>OK</v>
      </c>
      <c r="T1008" s="7" t="str">
        <f>IF(ISBLANK(Infra[[#This Row],[Attribute]]),"",
IF(Infra[[#This Row],[railml 2.4 existence]]=TRUE, INDEX(core[Restriction],MATCH(Infra[[#This Row],[Full path]],core[Full path],0)),
IF(Infra[[#This Row],[nor existence]]&lt;&gt;"", INDEX(nor[Restriction],MATCH(Infra[[#This Row],[nor existence]],nor[Full path],0)),"")))</f>
        <v/>
      </c>
      <c r="U10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09" spans="1:21" x14ac:dyDescent="0.25">
      <c r="A10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infrastructure/tracks/track/trackElements/bridges/brigde/@kind</v>
      </c>
      <c r="B10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09" s="24" t="s">
        <v>930</v>
      </c>
      <c r="E1009" s="17" t="s">
        <v>931</v>
      </c>
      <c r="F1009" s="7" t="s">
        <v>855</v>
      </c>
      <c r="G1009" s="7" t="s">
        <v>25</v>
      </c>
      <c r="H1009" s="9" t="s">
        <v>29</v>
      </c>
      <c r="I1009" s="32"/>
      <c r="J1009" s="58" t="s">
        <v>934</v>
      </c>
      <c r="K1009" s="7" t="s">
        <v>935</v>
      </c>
      <c r="L1009" s="7"/>
      <c r="M1009" s="7"/>
      <c r="N10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09" s="7" t="str">
        <f>IF(Infra[[#This Row],[railml 2.4 existence]]=TRUE, INDEX(core[Constraints],MATCH(Infra[[#This Row],[Full path]],core[Full path],0)),
IF(Infra[[#This Row],[nor existence]]&lt;&gt;"",INDEX(nor[Constraints],MATCH(Infra[[#This Row],[nor existence]],nor[Full path],0)),""))</f>
        <v>optional</v>
      </c>
      <c r="Q10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09" s="7" t="str">
        <f>IF(ISBLANK(Infra[[#This Row],[Attribute]]),"",
IF(Infra[[#This Row],[railml 2.4 existence]]=TRUE, INDEX(core[Excel type],MATCH(Infra[[#This Row],[Full path]],core[Full path],0)),
IF(Infra[[#This Row],[nor existence]]&lt;&gt;"", INDEX(nor[Excel type],MATCH(Infra[[#This Row],[nor existence]],nor[Full path],0)),"")))</f>
        <v>[string]</v>
      </c>
      <c r="S1009" s="7" t="str">
        <f>IF(AND(NOT(ISBLANK(Infra[[#This Row],[Attribute]])),LEFT(Infra[[#This Row],[Value]],1)="[",OR(Infra[[#This Row],[railml 2.4 existence]]=TRUE,Infra[[#This Row],[nor existence]]=TRUE)),IF(Infra[[#This Row],[Value]]=Infra[[#This Row],[type]],"OK","Wrong type"),"")</f>
        <v>OK</v>
      </c>
      <c r="T1009" s="7" t="str">
        <f>IF(ISBLANK(Infra[[#This Row],[Attribute]]),"",
IF(Infra[[#This Row],[railml 2.4 existence]]=TRUE, INDEX(core[Restriction],MATCH(Infra[[#This Row],[Full path]],core[Full path],0)),
IF(Infra[[#This Row],[nor existence]]&lt;&gt;"", INDEX(nor[Restriction],MATCH(Infra[[#This Row],[nor existence]],nor[Full path],0)),"")))</f>
        <v/>
      </c>
      <c r="U10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0" spans="1:21" x14ac:dyDescent="0.25">
      <c r="A10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infrastructure/tracks/track/trackElements/bridges/brigde/@kind</v>
      </c>
      <c r="B10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0" s="24" t="s">
        <v>930</v>
      </c>
      <c r="E1010" s="17" t="s">
        <v>931</v>
      </c>
      <c r="F1010" s="7" t="s">
        <v>855</v>
      </c>
      <c r="G1010" s="7" t="s">
        <v>3726</v>
      </c>
      <c r="H1010" s="9"/>
      <c r="I1010" s="32"/>
      <c r="J1010" s="58" t="s">
        <v>3728</v>
      </c>
      <c r="K1010" s="7"/>
      <c r="L1010" s="7"/>
      <c r="M1010" s="7"/>
      <c r="N10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10" s="7" t="str">
        <f>IF(Infra[[#This Row],[railml 2.4 existence]]=TRUE, INDEX(core[Constraints],MATCH(Infra[[#This Row],[Full path]],core[Full path],0)),
IF(Infra[[#This Row],[nor existence]]&lt;&gt;"",INDEX(nor[Constraints],MATCH(Infra[[#This Row],[nor existence]],nor[Full path],0)),""))</f>
        <v>optional</v>
      </c>
      <c r="Q10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10" s="7" t="str">
        <f>IF(ISBLANK(Infra[[#This Row],[Attribute]]),"",
IF(Infra[[#This Row],[railml 2.4 existence]]=TRUE, INDEX(core[Excel type],MATCH(Infra[[#This Row],[Full path]],core[Full path],0)),
IF(Infra[[#This Row],[nor existence]]&lt;&gt;"", INDEX(nor[Excel type],MATCH(Infra[[#This Row],[nor existence]],nor[Full path],0)),"")))</f>
        <v>[string]</v>
      </c>
      <c r="S1010" s="7" t="str">
        <f>IF(AND(NOT(ISBLANK(Infra[[#This Row],[Attribute]])),LEFT(Infra[[#This Row],[Value]],1)="[",OR(Infra[[#This Row],[railml 2.4 existence]]=TRUE,Infra[[#This Row],[nor existence]]=TRUE)),IF(Infra[[#This Row],[Value]]=Infra[[#This Row],[type]],"OK","Wrong type"),"")</f>
        <v/>
      </c>
      <c r="T1010" s="7" t="str">
        <f>IF(ISBLANK(Infra[[#This Row],[Attribute]]),"",
IF(Infra[[#This Row],[railml 2.4 existence]]=TRUE, INDEX(core[Restriction],MATCH(Infra[[#This Row],[Full path]],core[Full path],0)),
IF(Infra[[#This Row],[nor existence]]&lt;&gt;"", INDEX(nor[Restriction],MATCH(Infra[[#This Row],[nor existence]],nor[Full path],0)),"")))</f>
        <v/>
      </c>
      <c r="U10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11" spans="1:21" ht="45" x14ac:dyDescent="0.25">
      <c r="A10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infrastructure/tracks/track/trackElements/bridges/brigde/@kind</v>
      </c>
      <c r="B10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1" s="24" t="s">
        <v>930</v>
      </c>
      <c r="E1011" s="17" t="s">
        <v>931</v>
      </c>
      <c r="F1011" s="7" t="s">
        <v>855</v>
      </c>
      <c r="G1011" s="7" t="s">
        <v>3727</v>
      </c>
      <c r="H1011" s="9"/>
      <c r="I1011" s="32"/>
      <c r="J1011" s="58" t="s">
        <v>3729</v>
      </c>
      <c r="K1011" s="7"/>
      <c r="L1011" s="7"/>
      <c r="M1011" s="7"/>
      <c r="N10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11" s="7" t="str">
        <f>IF(Infra[[#This Row],[railml 2.4 existence]]=TRUE, INDEX(core[Constraints],MATCH(Infra[[#This Row],[Full path]],core[Full path],0)),
IF(Infra[[#This Row],[nor existence]]&lt;&gt;"",INDEX(nor[Constraints],MATCH(Infra[[#This Row],[nor existence]],nor[Full path],0)),""))</f>
        <v>optional</v>
      </c>
      <c r="Q10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11" s="7" t="str">
        <f>IF(ISBLANK(Infra[[#This Row],[Attribute]]),"",
IF(Infra[[#This Row],[railml 2.4 existence]]=TRUE, INDEX(core[Excel type],MATCH(Infra[[#This Row],[Full path]],core[Full path],0)),
IF(Infra[[#This Row],[nor existence]]&lt;&gt;"", INDEX(nor[Excel type],MATCH(Infra[[#This Row],[nor existence]],nor[Full path],0)),"")))</f>
        <v>[string]</v>
      </c>
      <c r="S1011" s="7" t="str">
        <f>IF(AND(NOT(ISBLANK(Infra[[#This Row],[Attribute]])),LEFT(Infra[[#This Row],[Value]],1)="[",OR(Infra[[#This Row],[railml 2.4 existence]]=TRUE,Infra[[#This Row],[nor existence]]=TRUE)),IF(Infra[[#This Row],[Value]]=Infra[[#This Row],[type]],"OK","Wrong type"),"")</f>
        <v/>
      </c>
      <c r="T1011" s="7" t="str">
        <f>IF(ISBLANK(Infra[[#This Row],[Attribute]]),"",
IF(Infra[[#This Row],[railml 2.4 existence]]=TRUE, INDEX(core[Restriction],MATCH(Infra[[#This Row],[Full path]],core[Full path],0)),
IF(Infra[[#This Row],[nor existence]]&lt;&gt;"", INDEX(nor[Restriction],MATCH(Infra[[#This Row],[nor existence]],nor[Full path],0)),"")))</f>
        <v/>
      </c>
      <c r="U10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12" spans="1:21" x14ac:dyDescent="0.25">
      <c r="A101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infrastructure/tracks/track/trackElements/bridges/brigde/@length</v>
      </c>
      <c r="B10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2" s="24" t="s">
        <v>930</v>
      </c>
      <c r="E1012" s="17" t="s">
        <v>931</v>
      </c>
      <c r="F1012" s="7" t="s">
        <v>936</v>
      </c>
      <c r="G1012" s="7" t="s">
        <v>233</v>
      </c>
      <c r="H1012" s="9" t="s">
        <v>29</v>
      </c>
      <c r="I1012" s="32"/>
      <c r="J1012" s="58" t="s">
        <v>937</v>
      </c>
      <c r="K1012" s="7" t="s">
        <v>938</v>
      </c>
      <c r="L1012" s="29"/>
      <c r="M1012" s="29"/>
      <c r="N10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12" s="7" t="str">
        <f>IF(Infra[[#This Row],[railml 2.4 existence]]=TRUE, INDEX(core[Constraints],MATCH(Infra[[#This Row],[Full path]],core[Full path],0)),
IF(Infra[[#This Row],[nor existence]]&lt;&gt;"",INDEX(nor[Constraints],MATCH(Infra[[#This Row],[nor existence]],nor[Full path],0)),""))</f>
        <v>optional</v>
      </c>
      <c r="Q10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12" s="7" t="str">
        <f>IF(ISBLANK(Infra[[#This Row],[Attribute]]),"",
IF(Infra[[#This Row],[railml 2.4 existence]]=TRUE, INDEX(core[Excel type],MATCH(Infra[[#This Row],[Full path]],core[Full path],0)),
IF(Infra[[#This Row],[nor existence]]&lt;&gt;"", INDEX(nor[Excel type],MATCH(Infra[[#This Row],[nor existence]],nor[Full path],0)),"")))</f>
        <v>[decimal]</v>
      </c>
      <c r="S1012" s="7" t="str">
        <f>IF(AND(NOT(ISBLANK(Infra[[#This Row],[Attribute]])),LEFT(Infra[[#This Row],[Value]],1)="[",OR(Infra[[#This Row],[railml 2.4 existence]]=TRUE,Infra[[#This Row],[nor existence]]=TRUE)),IF(Infra[[#This Row],[Value]]=Infra[[#This Row],[type]],"OK","Wrong type"),"")</f>
        <v>OK</v>
      </c>
      <c r="T1012" s="7" t="str">
        <f>IF(ISBLANK(Infra[[#This Row],[Attribute]]),"",
IF(Infra[[#This Row],[railml 2.4 existence]]=TRUE, INDEX(core[Restriction],MATCH(Infra[[#This Row],[Full path]],core[Full path],0)),
IF(Infra[[#This Row],[nor existence]]&lt;&gt;"", INDEX(nor[Restriction],MATCH(Infra[[#This Row],[nor existence]],nor[Full path],0)),"")))</f>
        <v>xs:fractionDigits=6</v>
      </c>
      <c r="U10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3" spans="1:21" x14ac:dyDescent="0.25">
      <c r="A101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infrastructure/tracks/track/trackElements/bridges/brigde/@meterload</v>
      </c>
      <c r="B10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3" s="24" t="s">
        <v>930</v>
      </c>
      <c r="E1013" s="17" t="s">
        <v>931</v>
      </c>
      <c r="F1013" s="7" t="s">
        <v>939</v>
      </c>
      <c r="G1013" s="7" t="s">
        <v>233</v>
      </c>
      <c r="H1013" s="9" t="s">
        <v>29</v>
      </c>
      <c r="I1013" s="32"/>
      <c r="J1013" s="58" t="s">
        <v>940</v>
      </c>
      <c r="K1013" s="7" t="s">
        <v>941</v>
      </c>
      <c r="L1013" s="29"/>
      <c r="M1013" s="29"/>
      <c r="N10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13" s="7" t="str">
        <f>IF(Infra[[#This Row],[railml 2.4 existence]]=TRUE, INDEX(core[Constraints],MATCH(Infra[[#This Row],[Full path]],core[Full path],0)),
IF(Infra[[#This Row],[nor existence]]&lt;&gt;"",INDEX(nor[Constraints],MATCH(Infra[[#This Row],[nor existence]],nor[Full path],0)),""))</f>
        <v>optional</v>
      </c>
      <c r="Q10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13" s="7" t="str">
        <f>IF(ISBLANK(Infra[[#This Row],[Attribute]]),"",
IF(Infra[[#This Row],[railml 2.4 existence]]=TRUE, INDEX(core[Excel type],MATCH(Infra[[#This Row],[Full path]],core[Full path],0)),
IF(Infra[[#This Row],[nor existence]]&lt;&gt;"", INDEX(nor[Excel type],MATCH(Infra[[#This Row],[nor existence]],nor[Full path],0)),"")))</f>
        <v>[decimal]</v>
      </c>
      <c r="S1013" s="7" t="str">
        <f>IF(AND(NOT(ISBLANK(Infra[[#This Row],[Attribute]])),LEFT(Infra[[#This Row],[Value]],1)="[",OR(Infra[[#This Row],[railml 2.4 existence]]=TRUE,Infra[[#This Row],[nor existence]]=TRUE)),IF(Infra[[#This Row],[Value]]=Infra[[#This Row],[type]],"OK","Wrong type"),"")</f>
        <v>OK</v>
      </c>
      <c r="T1013" s="7" t="str">
        <f>IF(ISBLANK(Infra[[#This Row],[Attribute]]),"",
IF(Infra[[#This Row],[railml 2.4 existence]]=TRUE, INDEX(core[Restriction],MATCH(Infra[[#This Row],[Full path]],core[Full path],0)),
IF(Infra[[#This Row],[nor existence]]&lt;&gt;"", INDEX(nor[Restriction],MATCH(Infra[[#This Row],[nor existence]],nor[Full path],0)),"")))</f>
        <v>xs:fractionDigits=3; /fixed=true</v>
      </c>
      <c r="U10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4" spans="1:21" x14ac:dyDescent="0.25">
      <c r="A101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infrastructure/tracks/track/trackElements/bridges/brigde/@name</v>
      </c>
      <c r="B10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4" s="24" t="s">
        <v>930</v>
      </c>
      <c r="E1014" s="17" t="s">
        <v>931</v>
      </c>
      <c r="F1014" s="7" t="s">
        <v>34</v>
      </c>
      <c r="G1014" s="9" t="s">
        <v>25</v>
      </c>
      <c r="H1014" s="9" t="s">
        <v>29</v>
      </c>
      <c r="I1014" s="32"/>
      <c r="J1014" s="8" t="s">
        <v>942</v>
      </c>
      <c r="K1014" s="7"/>
      <c r="L1014" s="29"/>
      <c r="M1014" s="29"/>
      <c r="N10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14" s="7" t="str">
        <f>IF(Infra[[#This Row],[railml 2.4 existence]]=TRUE, INDEX(core[Constraints],MATCH(Infra[[#This Row],[Full path]],core[Full path],0)),
IF(Infra[[#This Row],[nor existence]]&lt;&gt;"",INDEX(nor[Constraints],MATCH(Infra[[#This Row],[nor existence]],nor[Full path],0)),""))</f>
        <v>optional</v>
      </c>
      <c r="Q10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14" s="7" t="str">
        <f>IF(ISBLANK(Infra[[#This Row],[Attribute]]),"",
IF(Infra[[#This Row],[railml 2.4 existence]]=TRUE, INDEX(core[Excel type],MATCH(Infra[[#This Row],[Full path]],core[Full path],0)),
IF(Infra[[#This Row],[nor existence]]&lt;&gt;"", INDEX(nor[Excel type],MATCH(Infra[[#This Row],[nor existence]],nor[Full path],0)),"")))</f>
        <v>[string]</v>
      </c>
      <c r="S1014" s="7" t="str">
        <f>IF(AND(NOT(ISBLANK(Infra[[#This Row],[Attribute]])),LEFT(Infra[[#This Row],[Value]],1)="[",OR(Infra[[#This Row],[railml 2.4 existence]]=TRUE,Infra[[#This Row],[nor existence]]=TRUE)),IF(Infra[[#This Row],[Value]]=Infra[[#This Row],[type]],"OK","Wrong type"),"")</f>
        <v>OK</v>
      </c>
      <c r="T1014" s="7" t="str">
        <f>IF(ISBLANK(Infra[[#This Row],[Attribute]]),"",
IF(Infra[[#This Row],[railml 2.4 existence]]=TRUE, INDEX(core[Restriction],MATCH(Infra[[#This Row],[Full path]],core[Full path],0)),
IF(Infra[[#This Row],[nor existence]]&lt;&gt;"", INDEX(nor[Restriction],MATCH(Infra[[#This Row],[nor existence]],nor[Full path],0)),"")))</f>
        <v/>
      </c>
      <c r="U10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5" spans="1:21" ht="30" x14ac:dyDescent="0.25">
      <c r="A101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infrastructure/tracks/track/trackElements/bridges/brigde/@nor:change</v>
      </c>
      <c r="B10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5" s="23" t="s">
        <v>930</v>
      </c>
      <c r="E1015" s="49" t="s">
        <v>931</v>
      </c>
      <c r="F1015" s="7" t="s">
        <v>36</v>
      </c>
      <c r="G1015" s="9" t="s">
        <v>37</v>
      </c>
      <c r="H1015" s="9" t="s">
        <v>29</v>
      </c>
      <c r="I1015" s="32"/>
      <c r="J1015" s="8" t="s">
        <v>38</v>
      </c>
      <c r="K1015" s="29"/>
      <c r="L1015" s="29"/>
      <c r="M1015" s="57"/>
      <c r="N101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15" s="7" t="str">
        <f>IF(Infra[[#This Row],[railml 2.4 existence]]=TRUE, INDEX(core[Constraints],MATCH(Infra[[#This Row],[Full path]],core[Full path],0)),
IF(Infra[[#This Row],[nor existence]]&lt;&gt;"",INDEX(nor[Constraints],MATCH(Infra[[#This Row],[nor existence]],nor[Full path],0)),""))</f>
        <v>optional</v>
      </c>
      <c r="Q10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15" s="9" t="str">
        <f>IF(ISBLANK(Infra[[#This Row],[Attribute]]),"",
IF(Infra[[#This Row],[railml 2.4 existence]]=TRUE, INDEX(core[Excel type],MATCH(Infra[[#This Row],[Full path]],core[Full path],0)),
IF(Infra[[#This Row],[nor existence]]&lt;&gt;"", INDEX(nor[Excel type],MATCH(Infra[[#This Row],[nor existence]],nor[Full path],0)),"")))</f>
        <v>[enum]</v>
      </c>
      <c r="S1015" s="7" t="str">
        <f>IF(AND(NOT(ISBLANK(Infra[[#This Row],[Attribute]])),LEFT(Infra[[#This Row],[Value]],1)="[",OR(Infra[[#This Row],[railml 2.4 existence]]=TRUE,Infra[[#This Row],[nor existence]]=TRUE)),IF(Infra[[#This Row],[Value]]=Infra[[#This Row],[type]],"OK","Wrong type"),"")</f>
        <v/>
      </c>
      <c r="T1015" s="7" t="str">
        <f>IF(ISBLANK(Infra[[#This Row],[Attribute]]),"",
IF(Infra[[#This Row],[railml 2.4 existence]]=TRUE, INDEX(core[Restriction],MATCH(Infra[[#This Row],[Full path]],core[Full path],0)),
IF(Infra[[#This Row],[nor existence]]&lt;&gt;"", INDEX(nor[Restriction],MATCH(Infra[[#This Row],[nor existence]],nor[Full path],0)),"")))</f>
        <v>"new", "modified", "removed"</v>
      </c>
      <c r="U10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6" spans="1:21" ht="30" x14ac:dyDescent="0.25">
      <c r="A101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infrastructure/tracks/track/trackElements/bridges/brigde/@nor:change</v>
      </c>
      <c r="B10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6" s="23" t="s">
        <v>930</v>
      </c>
      <c r="E1016" s="49" t="s">
        <v>931</v>
      </c>
      <c r="F1016" s="7" t="s">
        <v>36</v>
      </c>
      <c r="G1016" s="9" t="s">
        <v>39</v>
      </c>
      <c r="H1016" s="9"/>
      <c r="I1016" s="32"/>
      <c r="J1016" s="8" t="s">
        <v>40</v>
      </c>
      <c r="K1016" s="29"/>
      <c r="L1016" s="29"/>
      <c r="M1016" s="57"/>
      <c r="N101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16" s="7" t="str">
        <f>IF(Infra[[#This Row],[railml 2.4 existence]]=TRUE, INDEX(core[Constraints],MATCH(Infra[[#This Row],[Full path]],core[Full path],0)),
IF(Infra[[#This Row],[nor existence]]&lt;&gt;"",INDEX(nor[Constraints],MATCH(Infra[[#This Row],[nor existence]],nor[Full path],0)),""))</f>
        <v>optional</v>
      </c>
      <c r="Q10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16" s="9" t="str">
        <f>IF(ISBLANK(Infra[[#This Row],[Attribute]]),"",
IF(Infra[[#This Row],[railml 2.4 existence]]=TRUE, INDEX(core[Excel type],MATCH(Infra[[#This Row],[Full path]],core[Full path],0)),
IF(Infra[[#This Row],[nor existence]]&lt;&gt;"", INDEX(nor[Excel type],MATCH(Infra[[#This Row],[nor existence]],nor[Full path],0)),"")))</f>
        <v>[enum]</v>
      </c>
      <c r="S1016" s="7" t="str">
        <f>IF(AND(NOT(ISBLANK(Infra[[#This Row],[Attribute]])),LEFT(Infra[[#This Row],[Value]],1)="[",OR(Infra[[#This Row],[railml 2.4 existence]]=TRUE,Infra[[#This Row],[nor existence]]=TRUE)),IF(Infra[[#This Row],[Value]]=Infra[[#This Row],[type]],"OK","Wrong type"),"")</f>
        <v/>
      </c>
      <c r="T1016" s="7" t="str">
        <f>IF(ISBLANK(Infra[[#This Row],[Attribute]]),"",
IF(Infra[[#This Row],[railml 2.4 existence]]=TRUE, INDEX(core[Restriction],MATCH(Infra[[#This Row],[Full path]],core[Full path],0)),
IF(Infra[[#This Row],[nor existence]]&lt;&gt;"", INDEX(nor[Restriction],MATCH(Infra[[#This Row],[nor existence]],nor[Full path],0)),"")))</f>
        <v>"new", "modified", "removed"</v>
      </c>
      <c r="U10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7" spans="1:21" ht="30" x14ac:dyDescent="0.25">
      <c r="A101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infrastructure/tracks/track/trackElements/bridges/brigde/@nor:change</v>
      </c>
      <c r="B10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7" s="23" t="s">
        <v>930</v>
      </c>
      <c r="E1017" s="49" t="s">
        <v>931</v>
      </c>
      <c r="F1017" s="7" t="s">
        <v>36</v>
      </c>
      <c r="G1017" s="9" t="s">
        <v>41</v>
      </c>
      <c r="H1017" s="9"/>
      <c r="I1017" s="32"/>
      <c r="J1017" s="8" t="s">
        <v>42</v>
      </c>
      <c r="K1017" s="29"/>
      <c r="L1017" s="29"/>
      <c r="M1017" s="57"/>
      <c r="N10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17" s="7" t="str">
        <f>IF(Infra[[#This Row],[railml 2.4 existence]]=TRUE, INDEX(core[Constraints],MATCH(Infra[[#This Row],[Full path]],core[Full path],0)),
IF(Infra[[#This Row],[nor existence]]&lt;&gt;"",INDEX(nor[Constraints],MATCH(Infra[[#This Row],[nor existence]],nor[Full path],0)),""))</f>
        <v>optional</v>
      </c>
      <c r="Q10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17" s="9" t="str">
        <f>IF(ISBLANK(Infra[[#This Row],[Attribute]]),"",
IF(Infra[[#This Row],[railml 2.4 existence]]=TRUE, INDEX(core[Excel type],MATCH(Infra[[#This Row],[Full path]],core[Full path],0)),
IF(Infra[[#This Row],[nor existence]]&lt;&gt;"", INDEX(nor[Excel type],MATCH(Infra[[#This Row],[nor existence]],nor[Full path],0)),"")))</f>
        <v>[enum]</v>
      </c>
      <c r="S1017" s="7" t="str">
        <f>IF(AND(NOT(ISBLANK(Infra[[#This Row],[Attribute]])),LEFT(Infra[[#This Row],[Value]],1)="[",OR(Infra[[#This Row],[railml 2.4 existence]]=TRUE,Infra[[#This Row],[nor existence]]=TRUE)),IF(Infra[[#This Row],[Value]]=Infra[[#This Row],[type]],"OK","Wrong type"),"")</f>
        <v/>
      </c>
      <c r="T1017" s="7" t="str">
        <f>IF(ISBLANK(Infra[[#This Row],[Attribute]]),"",
IF(Infra[[#This Row],[railml 2.4 existence]]=TRUE, INDEX(core[Restriction],MATCH(Infra[[#This Row],[Full path]],core[Full path],0)),
IF(Infra[[#This Row],[nor existence]]&lt;&gt;"", INDEX(nor[Restriction],MATCH(Infra[[#This Row],[nor existence]],nor[Full path],0)),"")))</f>
        <v>"new", "modified", "removed"</v>
      </c>
      <c r="U10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8" spans="1:21" x14ac:dyDescent="0.25">
      <c r="A101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infrastructure/tracks/track/trackElements/bridges/brigde/@nor:change</v>
      </c>
      <c r="B10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8" s="23" t="s">
        <v>930</v>
      </c>
      <c r="E1018" s="49" t="s">
        <v>931</v>
      </c>
      <c r="F1018" s="7" t="s">
        <v>36</v>
      </c>
      <c r="G1018" s="9" t="s">
        <v>43</v>
      </c>
      <c r="H1018" s="9"/>
      <c r="I1018" s="32"/>
      <c r="J1018" s="8" t="s">
        <v>44</v>
      </c>
      <c r="K1018" s="29"/>
      <c r="L1018" s="29"/>
      <c r="M1018" s="57"/>
      <c r="N10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18" s="7" t="str">
        <f>IF(Infra[[#This Row],[railml 2.4 existence]]=TRUE, INDEX(core[Constraints],MATCH(Infra[[#This Row],[Full path]],core[Full path],0)),
IF(Infra[[#This Row],[nor existence]]&lt;&gt;"",INDEX(nor[Constraints],MATCH(Infra[[#This Row],[nor existence]],nor[Full path],0)),""))</f>
        <v>optional</v>
      </c>
      <c r="Q10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18" s="9" t="str">
        <f>IF(ISBLANK(Infra[[#This Row],[Attribute]]),"",
IF(Infra[[#This Row],[railml 2.4 existence]]=TRUE, INDEX(core[Excel type],MATCH(Infra[[#This Row],[Full path]],core[Full path],0)),
IF(Infra[[#This Row],[nor existence]]&lt;&gt;"", INDEX(nor[Excel type],MATCH(Infra[[#This Row],[nor existence]],nor[Full path],0)),"")))</f>
        <v>[enum]</v>
      </c>
      <c r="S1018" s="7" t="str">
        <f>IF(AND(NOT(ISBLANK(Infra[[#This Row],[Attribute]])),LEFT(Infra[[#This Row],[Value]],1)="[",OR(Infra[[#This Row],[railml 2.4 existence]]=TRUE,Infra[[#This Row],[nor existence]]=TRUE)),IF(Infra[[#This Row],[Value]]=Infra[[#This Row],[type]],"OK","Wrong type"),"")</f>
        <v/>
      </c>
      <c r="T1018" s="7" t="str">
        <f>IF(ISBLANK(Infra[[#This Row],[Attribute]]),"",
IF(Infra[[#This Row],[railml 2.4 existence]]=TRUE, INDEX(core[Restriction],MATCH(Infra[[#This Row],[Full path]],core[Full path],0)),
IF(Infra[[#This Row],[nor existence]]&lt;&gt;"", INDEX(nor[Restriction],MATCH(Infra[[#This Row],[nor existence]],nor[Full path],0)),"")))</f>
        <v>"new", "modified", "removed"</v>
      </c>
      <c r="U10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19" spans="1:21" x14ac:dyDescent="0.25">
      <c r="A101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infrastructure/tracks/track/trackElements/bridges/brigde/@nor:ruleRef</v>
      </c>
      <c r="B10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19" s="23" t="s">
        <v>930</v>
      </c>
      <c r="E1019" s="49" t="s">
        <v>931</v>
      </c>
      <c r="F1019" s="7" t="s">
        <v>45</v>
      </c>
      <c r="G1019" s="9" t="s">
        <v>46</v>
      </c>
      <c r="H1019" s="9" t="s">
        <v>29</v>
      </c>
      <c r="I1019" s="33"/>
      <c r="J1019" s="8" t="s">
        <v>47</v>
      </c>
      <c r="K1019" s="29"/>
      <c r="L1019" s="29"/>
      <c r="M1019" s="57"/>
      <c r="N101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019" s="7" t="str">
        <f>IF(Infra[[#This Row],[railml 2.4 existence]]=TRUE, INDEX(core[Constraints],MATCH(Infra[[#This Row],[Full path]],core[Full path],0)),
IF(Infra[[#This Row],[nor existence]]&lt;&gt;"",INDEX(nor[Constraints],MATCH(Infra[[#This Row],[nor existence]],nor[Full path],0)),""))</f>
        <v>optional</v>
      </c>
      <c r="Q10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19" s="9" t="str">
        <f>IF(ISBLANK(Infra[[#This Row],[Attribute]]),"",
IF(Infra[[#This Row],[railml 2.4 existence]]=TRUE, INDEX(core[Excel type],MATCH(Infra[[#This Row],[Full path]],core[Full path],0)),
IF(Infra[[#This Row],[nor existence]]&lt;&gt;"", INDEX(nor[Excel type],MATCH(Infra[[#This Row],[nor existence]],nor[Full path],0)),"")))</f>
        <v>[reference]</v>
      </c>
      <c r="S1019" s="7" t="str">
        <f>IF(AND(NOT(ISBLANK(Infra[[#This Row],[Attribute]])),LEFT(Infra[[#This Row],[Value]],1)="[",OR(Infra[[#This Row],[railml 2.4 existence]]=TRUE,Infra[[#This Row],[nor existence]]=TRUE)),IF(Infra[[#This Row],[Value]]=Infra[[#This Row],[type]],"OK","Wrong type"),"")</f>
        <v/>
      </c>
      <c r="T1019" s="7" t="str">
        <f>IF(ISBLANK(Infra[[#This Row],[Attribute]]),"",
IF(Infra[[#This Row],[railml 2.4 existence]]=TRUE, INDEX(core[Restriction],MATCH(Infra[[#This Row],[Full path]],core[Full path],0)),
IF(Infra[[#This Row],[nor existence]]&lt;&gt;"", INDEX(nor[Restriction],MATCH(Infra[[#This Row],[nor existence]],nor[Full path],0)),"")))</f>
        <v/>
      </c>
      <c r="U10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0" spans="1:21" ht="45" x14ac:dyDescent="0.25">
      <c r="A102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infrastructure/tracks/track/trackElements/bridges/brigde/@pos</v>
      </c>
      <c r="B10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0" s="23" t="s">
        <v>930</v>
      </c>
      <c r="E1020" s="49" t="s">
        <v>931</v>
      </c>
      <c r="F1020" s="7" t="s">
        <v>494</v>
      </c>
      <c r="G1020" s="9" t="s">
        <v>233</v>
      </c>
      <c r="H1020" s="9" t="s">
        <v>23</v>
      </c>
      <c r="I1020" s="32"/>
      <c r="J1020" s="8" t="s">
        <v>495</v>
      </c>
      <c r="K1020" s="29" t="s">
        <v>496</v>
      </c>
      <c r="L1020" s="29"/>
      <c r="M1020" s="57"/>
      <c r="N102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0" s="7" t="str">
        <f>IF(Infra[[#This Row],[railml 2.4 existence]]=TRUE, INDEX(core[Constraints],MATCH(Infra[[#This Row],[Full path]],core[Full path],0)),
IF(Infra[[#This Row],[nor existence]]&lt;&gt;"",INDEX(nor[Constraints],MATCH(Infra[[#This Row],[nor existence]],nor[Full path],0)),""))</f>
        <v>mandatory</v>
      </c>
      <c r="Q10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0" s="9" t="str">
        <f>IF(ISBLANK(Infra[[#This Row],[Attribute]]),"",
IF(Infra[[#This Row],[railml 2.4 existence]]=TRUE, INDEX(core[Excel type],MATCH(Infra[[#This Row],[Full path]],core[Full path],0)),
IF(Infra[[#This Row],[nor existence]]&lt;&gt;"", INDEX(nor[Excel type],MATCH(Infra[[#This Row],[nor existence]],nor[Full path],0)),"")))</f>
        <v>[decimal]</v>
      </c>
      <c r="S1020" s="7" t="str">
        <f>IF(AND(NOT(ISBLANK(Infra[[#This Row],[Attribute]])),LEFT(Infra[[#This Row],[Value]],1)="[",OR(Infra[[#This Row],[railml 2.4 existence]]=TRUE,Infra[[#This Row],[nor existence]]=TRUE)),IF(Infra[[#This Row],[Value]]=Infra[[#This Row],[type]],"OK","Wrong type"),"")</f>
        <v>OK</v>
      </c>
      <c r="T1020" s="7" t="str">
        <f>IF(ISBLANK(Infra[[#This Row],[Attribute]]),"",
IF(Infra[[#This Row],[railml 2.4 existence]]=TRUE, INDEX(core[Restriction],MATCH(Infra[[#This Row],[Full path]],core[Full path],0)),
IF(Infra[[#This Row],[nor existence]]&lt;&gt;"", INDEX(nor[Restriction],MATCH(Infra[[#This Row],[nor existence]],nor[Full path],0)),"")))</f>
        <v>xs:fractionDigits=6</v>
      </c>
      <c r="U10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1" spans="1:21" x14ac:dyDescent="0.25">
      <c r="A102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v>
      </c>
      <c r="B10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1"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1" s="23" t="s">
        <v>943</v>
      </c>
      <c r="E1021" s="49" t="s">
        <v>2025</v>
      </c>
      <c r="F1021" s="7"/>
      <c r="G1021" s="9"/>
      <c r="H1021" s="9" t="s">
        <v>29</v>
      </c>
      <c r="I1021" s="73"/>
      <c r="J1021" s="8" t="s">
        <v>54</v>
      </c>
      <c r="K1021" s="29"/>
      <c r="L1021" s="29"/>
      <c r="M1021" s="57"/>
      <c r="N1021"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1"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1" s="71" t="str">
        <f>IF(Infra[[#This Row],[railml 2.4 existence]]=TRUE, INDEX(core[Constraints],MATCH(Infra[[#This Row],[Full path]],core[Full path],0)),
IF(Infra[[#This Row],[nor existence]]&lt;&gt;"",INDEX(nor[Constraints],MATCH(Infra[[#This Row],[nor existence]],nor[Full path],0)),""))</f>
        <v>optional</v>
      </c>
      <c r="Q1021"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1" s="74" t="str">
        <f>IF(ISBLANK(Infra[[#This Row],[Attribute]]),"",
IF(Infra[[#This Row],[railml 2.4 existence]]=TRUE, INDEX(core[Excel type],MATCH(Infra[[#This Row],[Full path]],core[Full path],0)),
IF(Infra[[#This Row],[nor existence]]&lt;&gt;"", INDEX(nor[Excel type],MATCH(Infra[[#This Row],[nor existence]],nor[Full path],0)),"")))</f>
        <v/>
      </c>
      <c r="S1021" s="71" t="str">
        <f>IF(AND(NOT(ISBLANK(Infra[[#This Row],[Attribute]])),LEFT(Infra[[#This Row],[Value]],1)="[",OR(Infra[[#This Row],[railml 2.4 existence]]=TRUE,Infra[[#This Row],[nor existence]]=TRUE)),IF(Infra[[#This Row],[Value]]=Infra[[#This Row],[type]],"OK","Wrong type"),"")</f>
        <v/>
      </c>
      <c r="T1021" s="71" t="str">
        <f>IF(ISBLANK(Infra[[#This Row],[Attribute]]),"",
IF(Infra[[#This Row],[railml 2.4 existence]]=TRUE, INDEX(core[Restriction],MATCH(Infra[[#This Row],[Full path]],core[Full path],0)),
IF(Infra[[#This Row],[nor existence]]&lt;&gt;"", INDEX(nor[Restriction],MATCH(Infra[[#This Row],[nor existence]],nor[Full path],0)),"")))</f>
        <v/>
      </c>
      <c r="U1021"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2" spans="1:21" x14ac:dyDescent="0.25">
      <c r="A102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v>
      </c>
      <c r="B10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2"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2" s="24" t="s">
        <v>2106</v>
      </c>
      <c r="E1022" s="17" t="s">
        <v>2028</v>
      </c>
      <c r="F1022" s="7"/>
      <c r="G1022" s="9"/>
      <c r="H1022" s="9" t="s">
        <v>23</v>
      </c>
      <c r="I1022" s="73"/>
      <c r="J1022" s="58"/>
      <c r="K1022" s="7"/>
      <c r="L1022" s="29"/>
      <c r="M1022" s="29"/>
      <c r="N1022"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2"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2" s="71" t="str">
        <f>IF(Infra[[#This Row],[railml 2.4 existence]]=TRUE, INDEX(core[Constraints],MATCH(Infra[[#This Row],[Full path]],core[Full path],0)),
IF(Infra[[#This Row],[nor existence]]&lt;&gt;"",INDEX(nor[Constraints],MATCH(Infra[[#This Row],[nor existence]],nor[Full path],0)),""))</f>
        <v>mandatory</v>
      </c>
      <c r="Q1022"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2" s="71" t="str">
        <f>IF(ISBLANK(Infra[[#This Row],[Attribute]]),"",
IF(Infra[[#This Row],[railml 2.4 existence]]=TRUE, INDEX(core[Excel type],MATCH(Infra[[#This Row],[Full path]],core[Full path],0)),
IF(Infra[[#This Row],[nor existence]]&lt;&gt;"", INDEX(nor[Excel type],MATCH(Infra[[#This Row],[nor existence]],nor[Full path],0)),"")))</f>
        <v/>
      </c>
      <c r="S1022" s="71" t="str">
        <f>IF(AND(NOT(ISBLANK(Infra[[#This Row],[Attribute]])),LEFT(Infra[[#This Row],[Value]],1)="[",OR(Infra[[#This Row],[railml 2.4 existence]]=TRUE,Infra[[#This Row],[nor existence]]=TRUE)),IF(Infra[[#This Row],[Value]]=Infra[[#This Row],[type]],"OK","Wrong type"),"")</f>
        <v/>
      </c>
      <c r="T1022" s="71" t="str">
        <f>IF(ISBLANK(Infra[[#This Row],[Attribute]]),"",
IF(Infra[[#This Row],[railml 2.4 existence]]=TRUE, INDEX(core[Restriction],MATCH(Infra[[#This Row],[Full path]],core[Full path],0)),
IF(Infra[[#This Row],[nor existence]]&lt;&gt;"", INDEX(nor[Restriction],MATCH(Infra[[#This Row],[nor existence]],nor[Full path],0)),"")))</f>
        <v/>
      </c>
      <c r="U1022"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3" spans="1:21" x14ac:dyDescent="0.25">
      <c r="A102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infrastructure/tracks/track/trackElements/bridges/brigde/crossedElements/crossedElement/@code</v>
      </c>
      <c r="B10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3"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3" s="24" t="s">
        <v>2106</v>
      </c>
      <c r="E1023" s="17" t="s">
        <v>2028</v>
      </c>
      <c r="F1023" s="7" t="s">
        <v>24</v>
      </c>
      <c r="G1023" s="9" t="s">
        <v>25</v>
      </c>
      <c r="H1023" s="13" t="s">
        <v>29</v>
      </c>
      <c r="I1023" s="73"/>
      <c r="J1023" s="58"/>
      <c r="K1023" s="7"/>
      <c r="L1023" s="29"/>
      <c r="M1023" s="29"/>
      <c r="N1023"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3"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3" s="71" t="str">
        <f>IF(Infra[[#This Row],[railml 2.4 existence]]=TRUE, INDEX(core[Constraints],MATCH(Infra[[#This Row],[Full path]],core[Full path],0)),
IF(Infra[[#This Row],[nor existence]]&lt;&gt;"",INDEX(nor[Constraints],MATCH(Infra[[#This Row],[nor existence]],nor[Full path],0)),""))</f>
        <v>optional</v>
      </c>
      <c r="Q1023"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3" s="71" t="str">
        <f>IF(ISBLANK(Infra[[#This Row],[Attribute]]),"",
IF(Infra[[#This Row],[railml 2.4 existence]]=TRUE, INDEX(core[Excel type],MATCH(Infra[[#This Row],[Full path]],core[Full path],0)),
IF(Infra[[#This Row],[nor existence]]&lt;&gt;"", INDEX(nor[Excel type],MATCH(Infra[[#This Row],[nor existence]],nor[Full path],0)),"")))</f>
        <v>[string]</v>
      </c>
      <c r="S1023" s="71" t="str">
        <f>IF(AND(NOT(ISBLANK(Infra[[#This Row],[Attribute]])),LEFT(Infra[[#This Row],[Value]],1)="[",OR(Infra[[#This Row],[railml 2.4 existence]]=TRUE,Infra[[#This Row],[nor existence]]=TRUE)),IF(Infra[[#This Row],[Value]]=Infra[[#This Row],[type]],"OK","Wrong type"),"")</f>
        <v>OK</v>
      </c>
      <c r="T1023" s="71" t="str">
        <f>IF(ISBLANK(Infra[[#This Row],[Attribute]]),"",
IF(Infra[[#This Row],[railml 2.4 existence]]=TRUE, INDEX(core[Restriction],MATCH(Infra[[#This Row],[Full path]],core[Full path],0)),
IF(Infra[[#This Row],[nor existence]]&lt;&gt;"", INDEX(nor[Restriction],MATCH(Infra[[#This Row],[nor existence]],nor[Full path],0)),"")))</f>
        <v/>
      </c>
      <c r="U1023"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4" spans="1:21" x14ac:dyDescent="0.25">
      <c r="A102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infrastructure/tracks/track/trackElements/bridges/brigde/crossedElements/crossedElement/@description</v>
      </c>
      <c r="B10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4"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4" s="24" t="s">
        <v>2106</v>
      </c>
      <c r="E1024" s="17" t="s">
        <v>2028</v>
      </c>
      <c r="F1024" s="7" t="s">
        <v>28</v>
      </c>
      <c r="G1024" s="9" t="s">
        <v>25</v>
      </c>
      <c r="H1024" s="13" t="s">
        <v>29</v>
      </c>
      <c r="I1024" s="73"/>
      <c r="J1024" s="58"/>
      <c r="K1024" s="7"/>
      <c r="L1024" s="29"/>
      <c r="M1024" s="29"/>
      <c r="N1024"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4"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4" s="71" t="str">
        <f>IF(Infra[[#This Row],[railml 2.4 existence]]=TRUE, INDEX(core[Constraints],MATCH(Infra[[#This Row],[Full path]],core[Full path],0)),
IF(Infra[[#This Row],[nor existence]]&lt;&gt;"",INDEX(nor[Constraints],MATCH(Infra[[#This Row],[nor existence]],nor[Full path],0)),""))</f>
        <v>optional</v>
      </c>
      <c r="Q1024"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4" s="71" t="str">
        <f>IF(ISBLANK(Infra[[#This Row],[Attribute]]),"",
IF(Infra[[#This Row],[railml 2.4 existence]]=TRUE, INDEX(core[Excel type],MATCH(Infra[[#This Row],[Full path]],core[Full path],0)),
IF(Infra[[#This Row],[nor existence]]&lt;&gt;"", INDEX(nor[Excel type],MATCH(Infra[[#This Row],[nor existence]],nor[Full path],0)),"")))</f>
        <v>[string]</v>
      </c>
      <c r="S1024" s="71" t="str">
        <f>IF(AND(NOT(ISBLANK(Infra[[#This Row],[Attribute]])),LEFT(Infra[[#This Row],[Value]],1)="[",OR(Infra[[#This Row],[railml 2.4 existence]]=TRUE,Infra[[#This Row],[nor existence]]=TRUE)),IF(Infra[[#This Row],[Value]]=Infra[[#This Row],[type]],"OK","Wrong type"),"")</f>
        <v>OK</v>
      </c>
      <c r="T1024" s="71" t="str">
        <f>IF(ISBLANK(Infra[[#This Row],[Attribute]]),"",
IF(Infra[[#This Row],[railml 2.4 existence]]=TRUE, INDEX(core[Restriction],MATCH(Infra[[#This Row],[Full path]],core[Full path],0)),
IF(Infra[[#This Row],[nor existence]]&lt;&gt;"", INDEX(nor[Restriction],MATCH(Infra[[#This Row],[nor existence]],nor[Full path],0)),"")))</f>
        <v/>
      </c>
      <c r="U1024"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5" spans="1:21" x14ac:dyDescent="0.25">
      <c r="A102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infrastructure/tracks/track/trackElements/bridges/brigde/crossedElements/crossedElement/@id</v>
      </c>
      <c r="B10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5"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5" s="24" t="s">
        <v>2106</v>
      </c>
      <c r="E1025" s="17" t="s">
        <v>2028</v>
      </c>
      <c r="F1025" s="7" t="s">
        <v>32</v>
      </c>
      <c r="G1025" s="9" t="s">
        <v>25</v>
      </c>
      <c r="H1025" s="13" t="s">
        <v>23</v>
      </c>
      <c r="I1025" s="73"/>
      <c r="J1025" s="58"/>
      <c r="K1025" s="7"/>
      <c r="L1025" s="29"/>
      <c r="M1025" s="29"/>
      <c r="N1025"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5"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5" s="71" t="str">
        <f>IF(Infra[[#This Row],[railml 2.4 existence]]=TRUE, INDEX(core[Constraints],MATCH(Infra[[#This Row],[Full path]],core[Full path],0)),
IF(Infra[[#This Row],[nor existence]]&lt;&gt;"",INDEX(nor[Constraints],MATCH(Infra[[#This Row],[nor existence]],nor[Full path],0)),""))</f>
        <v>mandatory</v>
      </c>
      <c r="Q1025"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5" s="71" t="str">
        <f>IF(ISBLANK(Infra[[#This Row],[Attribute]]),"",
IF(Infra[[#This Row],[railml 2.4 existence]]=TRUE, INDEX(core[Excel type],MATCH(Infra[[#This Row],[Full path]],core[Full path],0)),
IF(Infra[[#This Row],[nor existence]]&lt;&gt;"", INDEX(nor[Excel type],MATCH(Infra[[#This Row],[nor existence]],nor[Full path],0)),"")))</f>
        <v>[string]</v>
      </c>
      <c r="S1025" s="71" t="str">
        <f>IF(AND(NOT(ISBLANK(Infra[[#This Row],[Attribute]])),LEFT(Infra[[#This Row],[Value]],1)="[",OR(Infra[[#This Row],[railml 2.4 existence]]=TRUE,Infra[[#This Row],[nor existence]]=TRUE)),IF(Infra[[#This Row],[Value]]=Infra[[#This Row],[type]],"OK","Wrong type"),"")</f>
        <v>OK</v>
      </c>
      <c r="T1025" s="71" t="str">
        <f>IF(ISBLANK(Infra[[#This Row],[Attribute]]),"",
IF(Infra[[#This Row],[railml 2.4 existence]]=TRUE, INDEX(core[Restriction],MATCH(Infra[[#This Row],[Full path]],core[Full path],0)),
IF(Infra[[#This Row],[nor existence]]&lt;&gt;"", INDEX(nor[Restriction],MATCH(Infra[[#This Row],[nor existence]],nor[Full path],0)),"")))</f>
        <v/>
      </c>
      <c r="U1025"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6" spans="1:21" x14ac:dyDescent="0.25">
      <c r="A102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infrastructure/tracks/track/trackElements/bridges/brigde/crossedElements/crossedElement/@name</v>
      </c>
      <c r="B10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6"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6" s="24" t="s">
        <v>2106</v>
      </c>
      <c r="E1026" s="17" t="s">
        <v>2028</v>
      </c>
      <c r="F1026" s="7" t="s">
        <v>34</v>
      </c>
      <c r="G1026" s="9" t="s">
        <v>25</v>
      </c>
      <c r="H1026" s="13" t="s">
        <v>29</v>
      </c>
      <c r="I1026" s="73"/>
      <c r="J1026" s="58"/>
      <c r="K1026" s="7"/>
      <c r="L1026" s="29"/>
      <c r="M1026" s="29"/>
      <c r="N1026"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6"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6" s="71" t="str">
        <f>IF(Infra[[#This Row],[railml 2.4 existence]]=TRUE, INDEX(core[Constraints],MATCH(Infra[[#This Row],[Full path]],core[Full path],0)),
IF(Infra[[#This Row],[nor existence]]&lt;&gt;"",INDEX(nor[Constraints],MATCH(Infra[[#This Row],[nor existence]],nor[Full path],0)),""))</f>
        <v>optional</v>
      </c>
      <c r="Q1026"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6" s="71" t="str">
        <f>IF(ISBLANK(Infra[[#This Row],[Attribute]]),"",
IF(Infra[[#This Row],[railml 2.4 existence]]=TRUE, INDEX(core[Excel type],MATCH(Infra[[#This Row],[Full path]],core[Full path],0)),
IF(Infra[[#This Row],[nor existence]]&lt;&gt;"", INDEX(nor[Excel type],MATCH(Infra[[#This Row],[nor existence]],nor[Full path],0)),"")))</f>
        <v>[string]</v>
      </c>
      <c r="S1026" s="71" t="str">
        <f>IF(AND(NOT(ISBLANK(Infra[[#This Row],[Attribute]])),LEFT(Infra[[#This Row],[Value]],1)="[",OR(Infra[[#This Row],[railml 2.4 existence]]=TRUE,Infra[[#This Row],[nor existence]]=TRUE)),IF(Infra[[#This Row],[Value]]=Infra[[#This Row],[type]],"OK","Wrong type"),"")</f>
        <v>OK</v>
      </c>
      <c r="T1026" s="71" t="str">
        <f>IF(ISBLANK(Infra[[#This Row],[Attribute]]),"",
IF(Infra[[#This Row],[railml 2.4 existence]]=TRUE, INDEX(core[Restriction],MATCH(Infra[[#This Row],[Full path]],core[Full path],0)),
IF(Infra[[#This Row],[nor existence]]&lt;&gt;"", INDEX(nor[Restriction],MATCH(Infra[[#This Row],[nor existence]],nor[Full path],0)),"")))</f>
        <v/>
      </c>
      <c r="U1026"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7" spans="1:21" x14ac:dyDescent="0.25">
      <c r="A102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infrastructure/tracks/track/trackElements/bridges/brigde/crossedElements/crossedElement/@pos</v>
      </c>
      <c r="B10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7"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7" s="24" t="s">
        <v>2106</v>
      </c>
      <c r="E1027" s="17" t="s">
        <v>2028</v>
      </c>
      <c r="F1027" s="7" t="s">
        <v>494</v>
      </c>
      <c r="G1027" s="9" t="s">
        <v>233</v>
      </c>
      <c r="H1027" s="13" t="s">
        <v>29</v>
      </c>
      <c r="I1027" s="73"/>
      <c r="J1027" s="58"/>
      <c r="K1027" s="7"/>
      <c r="L1027" s="29"/>
      <c r="M1027" s="29"/>
      <c r="N1027"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7"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7" s="71" t="str">
        <f>IF(Infra[[#This Row],[railml 2.4 existence]]=TRUE, INDEX(core[Constraints],MATCH(Infra[[#This Row],[Full path]],core[Full path],0)),
IF(Infra[[#This Row],[nor existence]]&lt;&gt;"",INDEX(nor[Constraints],MATCH(Infra[[#This Row],[nor existence]],nor[Full path],0)),""))</f>
        <v>optional</v>
      </c>
      <c r="Q1027"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7" s="71" t="str">
        <f>IF(ISBLANK(Infra[[#This Row],[Attribute]]),"",
IF(Infra[[#This Row],[railml 2.4 existence]]=TRUE, INDEX(core[Excel type],MATCH(Infra[[#This Row],[Full path]],core[Full path],0)),
IF(Infra[[#This Row],[nor existence]]&lt;&gt;"", INDEX(nor[Excel type],MATCH(Infra[[#This Row],[nor existence]],nor[Full path],0)),"")))</f>
        <v>[decimal]</v>
      </c>
      <c r="S1027" s="71" t="str">
        <f>IF(AND(NOT(ISBLANK(Infra[[#This Row],[Attribute]])),LEFT(Infra[[#This Row],[Value]],1)="[",OR(Infra[[#This Row],[railml 2.4 existence]]=TRUE,Infra[[#This Row],[nor existence]]=TRUE)),IF(Infra[[#This Row],[Value]]=Infra[[#This Row],[type]],"OK","Wrong type"),"")</f>
        <v>OK</v>
      </c>
      <c r="T1027" s="71" t="str">
        <f>IF(ISBLANK(Infra[[#This Row],[Attribute]]),"",
IF(Infra[[#This Row],[railml 2.4 existence]]=TRUE, INDEX(core[Restriction],MATCH(Infra[[#This Row],[Full path]],core[Full path],0)),
IF(Infra[[#This Row],[nor existence]]&lt;&gt;"", INDEX(nor[Restriction],MATCH(Infra[[#This Row],[nor existence]],nor[Full path],0)),"")))</f>
        <v>xs:fractionDigits=6</v>
      </c>
      <c r="U1027"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8" spans="1:21" x14ac:dyDescent="0.25">
      <c r="A102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infrastructure/tracks/track/trackElements/bridges/brigde/crossedElements/crossedElement/@type</v>
      </c>
      <c r="B10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8"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8" s="24" t="s">
        <v>2106</v>
      </c>
      <c r="E1028" s="17" t="s">
        <v>2028</v>
      </c>
      <c r="F1028" s="7" t="s">
        <v>17</v>
      </c>
      <c r="G1028" s="9" t="s">
        <v>37</v>
      </c>
      <c r="H1028" s="13" t="s">
        <v>23</v>
      </c>
      <c r="I1028" s="73"/>
      <c r="J1028" s="58"/>
      <c r="K1028" s="7"/>
      <c r="L1028" s="29"/>
      <c r="M1028" s="29"/>
      <c r="N1028"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8"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8" s="71" t="str">
        <f>IF(Infra[[#This Row],[railml 2.4 existence]]=TRUE, INDEX(core[Constraints],MATCH(Infra[[#This Row],[Full path]],core[Full path],0)),
IF(Infra[[#This Row],[nor existence]]&lt;&gt;"",INDEX(nor[Constraints],MATCH(Infra[[#This Row],[nor existence]],nor[Full path],0)),""))</f>
        <v>mandatory</v>
      </c>
      <c r="Q1028"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28" s="71" t="str">
        <f>IF(ISBLANK(Infra[[#This Row],[Attribute]]),"",
IF(Infra[[#This Row],[railml 2.4 existence]]=TRUE, INDEX(core[Excel type],MATCH(Infra[[#This Row],[Full path]],core[Full path],0)),
IF(Infra[[#This Row],[nor existence]]&lt;&gt;"", INDEX(nor[Excel type],MATCH(Infra[[#This Row],[nor existence]],nor[Full path],0)),"")))</f>
        <v>[enum]</v>
      </c>
      <c r="S1028" s="71" t="str">
        <f>IF(AND(NOT(ISBLANK(Infra[[#This Row],[Attribute]])),LEFT(Infra[[#This Row],[Value]],1)="[",OR(Infra[[#This Row],[railml 2.4 existence]]=TRUE,Infra[[#This Row],[nor existence]]=TRUE)),IF(Infra[[#This Row],[Value]]=Infra[[#This Row],[type]],"OK","Wrong type"),"")</f>
        <v>OK</v>
      </c>
      <c r="T1028" s="71" t="str">
        <f>IF(ISBLANK(Infra[[#This Row],[Attribute]]),"",
IF(Infra[[#This Row],[railml 2.4 existence]]=TRUE, INDEX(core[Restriction],MATCH(Infra[[#This Row],[Full path]],core[Full path],0)),
IF(Infra[[#This Row],[nor existence]]&lt;&gt;"", INDEX(nor[Restriction],MATCH(Infra[[#This Row],[nor existence]],nor[Full path],0)),"")))</f>
        <v>"highway:cycleway", "highway:footway", "highway:motorway", "highway:road", "natural:peak", "natural:ridge", "natural:valley", "natural:water", "waterway:river", "other:*"</v>
      </c>
      <c r="U1028"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29" spans="1:21" ht="30" x14ac:dyDescent="0.25">
      <c r="A102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infrastructure/tracks/track/trackElements/bridges/brigde/crossedElements/crossedElement/@type</v>
      </c>
      <c r="B10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29"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29" s="24" t="s">
        <v>2106</v>
      </c>
      <c r="E1029" s="17" t="s">
        <v>2028</v>
      </c>
      <c r="F1029" s="7" t="s">
        <v>17</v>
      </c>
      <c r="G1029" s="9" t="s">
        <v>3745</v>
      </c>
      <c r="H1029" s="13"/>
      <c r="I1029" s="73"/>
      <c r="J1029" s="8" t="s">
        <v>3756</v>
      </c>
      <c r="K1029" s="7"/>
      <c r="L1029" s="29"/>
      <c r="M1029" s="29"/>
      <c r="N1029"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29"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29" s="71" t="str">
        <f>IF(Infra[[#This Row],[railml 2.4 existence]]=TRUE, INDEX(core[Constraints],MATCH(Infra[[#This Row],[Full path]],core[Full path],0)),
IF(Infra[[#This Row],[nor existence]]&lt;&gt;"",INDEX(nor[Constraints],MATCH(Infra[[#This Row],[nor existence]],nor[Full path],0)),""))</f>
        <v>mandatory</v>
      </c>
      <c r="Q1029"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29" s="71" t="str">
        <f>IF(ISBLANK(Infra[[#This Row],[Attribute]]),"",
IF(Infra[[#This Row],[railml 2.4 existence]]=TRUE, INDEX(core[Excel type],MATCH(Infra[[#This Row],[Full path]],core[Full path],0)),
IF(Infra[[#This Row],[nor existence]]&lt;&gt;"", INDEX(nor[Excel type],MATCH(Infra[[#This Row],[nor existence]],nor[Full path],0)),"")))</f>
        <v>[enum]</v>
      </c>
      <c r="S1029" s="71" t="str">
        <f>IF(AND(NOT(ISBLANK(Infra[[#This Row],[Attribute]])),LEFT(Infra[[#This Row],[Value]],1)="[",OR(Infra[[#This Row],[railml 2.4 existence]]=TRUE,Infra[[#This Row],[nor existence]]=TRUE)),IF(Infra[[#This Row],[Value]]=Infra[[#This Row],[type]],"OK","Wrong type"),"")</f>
        <v/>
      </c>
      <c r="T1029" s="71" t="str">
        <f>IF(ISBLANK(Infra[[#This Row],[Attribute]]),"",
IF(Infra[[#This Row],[railml 2.4 existence]]=TRUE, INDEX(core[Restriction],MATCH(Infra[[#This Row],[Full path]],core[Full path],0)),
IF(Infra[[#This Row],[nor existence]]&lt;&gt;"", INDEX(nor[Restriction],MATCH(Infra[[#This Row],[nor existence]],nor[Full path],0)),"")))</f>
        <v>"highway:cycleway", "highway:footway", "highway:motorway", "highway:road", "natural:peak", "natural:ridge", "natural:valley", "natural:water", "waterway:river", "other:*"</v>
      </c>
      <c r="U1029"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30" spans="1:21" ht="30" x14ac:dyDescent="0.25">
      <c r="A103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infrastructure/tracks/track/trackElements/bridges/brigde/crossedElements/crossedElement/@type</v>
      </c>
      <c r="B10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0"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0" s="24" t="s">
        <v>2106</v>
      </c>
      <c r="E1030" s="17" t="s">
        <v>2028</v>
      </c>
      <c r="F1030" s="7" t="s">
        <v>17</v>
      </c>
      <c r="G1030" s="9" t="s">
        <v>3746</v>
      </c>
      <c r="H1030" s="13"/>
      <c r="I1030" s="73"/>
      <c r="J1030" s="8" t="s">
        <v>3755</v>
      </c>
      <c r="K1030" s="7"/>
      <c r="L1030" s="29"/>
      <c r="M1030" s="29"/>
      <c r="N1030"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0"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0" s="71" t="str">
        <f>IF(Infra[[#This Row],[railml 2.4 existence]]=TRUE, INDEX(core[Constraints],MATCH(Infra[[#This Row],[Full path]],core[Full path],0)),
IF(Infra[[#This Row],[nor existence]]&lt;&gt;"",INDEX(nor[Constraints],MATCH(Infra[[#This Row],[nor existence]],nor[Full path],0)),""))</f>
        <v>mandatory</v>
      </c>
      <c r="Q1030"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30" s="71" t="str">
        <f>IF(ISBLANK(Infra[[#This Row],[Attribute]]),"",
IF(Infra[[#This Row],[railml 2.4 existence]]=TRUE, INDEX(core[Excel type],MATCH(Infra[[#This Row],[Full path]],core[Full path],0)),
IF(Infra[[#This Row],[nor existence]]&lt;&gt;"", INDEX(nor[Excel type],MATCH(Infra[[#This Row],[nor existence]],nor[Full path],0)),"")))</f>
        <v>[enum]</v>
      </c>
      <c r="S1030" s="71" t="str">
        <f>IF(AND(NOT(ISBLANK(Infra[[#This Row],[Attribute]])),LEFT(Infra[[#This Row],[Value]],1)="[",OR(Infra[[#This Row],[railml 2.4 existence]]=TRUE,Infra[[#This Row],[nor existence]]=TRUE)),IF(Infra[[#This Row],[Value]]=Infra[[#This Row],[type]],"OK","Wrong type"),"")</f>
        <v/>
      </c>
      <c r="T1030" s="71" t="str">
        <f>IF(ISBLANK(Infra[[#This Row],[Attribute]]),"",
IF(Infra[[#This Row],[railml 2.4 existence]]=TRUE, INDEX(core[Restriction],MATCH(Infra[[#This Row],[Full path]],core[Full path],0)),
IF(Infra[[#This Row],[nor existence]]&lt;&gt;"", INDEX(nor[Restriction],MATCH(Infra[[#This Row],[nor existence]],nor[Full path],0)),"")))</f>
        <v>"highway:cycleway", "highway:footway", "highway:motorway", "highway:road", "natural:peak", "natural:ridge", "natural:valley", "natural:water", "waterway:river", "other:*"</v>
      </c>
      <c r="U1030"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31" spans="1:21" ht="30" x14ac:dyDescent="0.25">
      <c r="A103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infrastructure/tracks/track/trackElements/bridges/brigde/crossedElements/crossedElement/@type</v>
      </c>
      <c r="B10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1"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1" s="24" t="s">
        <v>2106</v>
      </c>
      <c r="E1031" s="17" t="s">
        <v>2028</v>
      </c>
      <c r="F1031" s="7" t="s">
        <v>17</v>
      </c>
      <c r="G1031" s="9" t="s">
        <v>3747</v>
      </c>
      <c r="H1031" s="13"/>
      <c r="I1031" s="73"/>
      <c r="J1031" s="8" t="s">
        <v>3751</v>
      </c>
      <c r="K1031" s="7"/>
      <c r="L1031" s="29"/>
      <c r="M1031" s="29"/>
      <c r="N1031"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1"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1" s="71" t="str">
        <f>IF(Infra[[#This Row],[railml 2.4 existence]]=TRUE, INDEX(core[Constraints],MATCH(Infra[[#This Row],[Full path]],core[Full path],0)),
IF(Infra[[#This Row],[nor existence]]&lt;&gt;"",INDEX(nor[Constraints],MATCH(Infra[[#This Row],[nor existence]],nor[Full path],0)),""))</f>
        <v>mandatory</v>
      </c>
      <c r="Q1031"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31" s="71" t="str">
        <f>IF(ISBLANK(Infra[[#This Row],[Attribute]]),"",
IF(Infra[[#This Row],[railml 2.4 existence]]=TRUE, INDEX(core[Excel type],MATCH(Infra[[#This Row],[Full path]],core[Full path],0)),
IF(Infra[[#This Row],[nor existence]]&lt;&gt;"", INDEX(nor[Excel type],MATCH(Infra[[#This Row],[nor existence]],nor[Full path],0)),"")))</f>
        <v>[enum]</v>
      </c>
      <c r="S1031" s="71" t="str">
        <f>IF(AND(NOT(ISBLANK(Infra[[#This Row],[Attribute]])),LEFT(Infra[[#This Row],[Value]],1)="[",OR(Infra[[#This Row],[railml 2.4 existence]]=TRUE,Infra[[#This Row],[nor existence]]=TRUE)),IF(Infra[[#This Row],[Value]]=Infra[[#This Row],[type]],"OK","Wrong type"),"")</f>
        <v/>
      </c>
      <c r="T1031" s="71" t="str">
        <f>IF(ISBLANK(Infra[[#This Row],[Attribute]]),"",
IF(Infra[[#This Row],[railml 2.4 existence]]=TRUE, INDEX(core[Restriction],MATCH(Infra[[#This Row],[Full path]],core[Full path],0)),
IF(Infra[[#This Row],[nor existence]]&lt;&gt;"", INDEX(nor[Restriction],MATCH(Infra[[#This Row],[nor existence]],nor[Full path],0)),"")))</f>
        <v>"highway:cycleway", "highway:footway", "highway:motorway", "highway:road", "natural:peak", "natural:ridge", "natural:valley", "natural:water", "waterway:river", "other:*"</v>
      </c>
      <c r="U1031"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32" spans="1:21" ht="30" x14ac:dyDescent="0.25">
      <c r="A103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infrastructure/tracks/track/trackElements/bridges/brigde/crossedElements/crossedElement/@type</v>
      </c>
      <c r="B10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2"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2" s="24" t="s">
        <v>2106</v>
      </c>
      <c r="E1032" s="17" t="s">
        <v>2028</v>
      </c>
      <c r="F1032" s="7" t="s">
        <v>17</v>
      </c>
      <c r="G1032" s="9" t="s">
        <v>3748</v>
      </c>
      <c r="H1032" s="13"/>
      <c r="I1032" s="73"/>
      <c r="J1032" s="8" t="s">
        <v>3754</v>
      </c>
      <c r="K1032" s="7"/>
      <c r="L1032" s="29"/>
      <c r="M1032" s="29"/>
      <c r="N1032"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2"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2" s="71" t="str">
        <f>IF(Infra[[#This Row],[railml 2.4 existence]]=TRUE, INDEX(core[Constraints],MATCH(Infra[[#This Row],[Full path]],core[Full path],0)),
IF(Infra[[#This Row],[nor existence]]&lt;&gt;"",INDEX(nor[Constraints],MATCH(Infra[[#This Row],[nor existence]],nor[Full path],0)),""))</f>
        <v>mandatory</v>
      </c>
      <c r="Q1032"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32" s="71" t="str">
        <f>IF(ISBLANK(Infra[[#This Row],[Attribute]]),"",
IF(Infra[[#This Row],[railml 2.4 existence]]=TRUE, INDEX(core[Excel type],MATCH(Infra[[#This Row],[Full path]],core[Full path],0)),
IF(Infra[[#This Row],[nor existence]]&lt;&gt;"", INDEX(nor[Excel type],MATCH(Infra[[#This Row],[nor existence]],nor[Full path],0)),"")))</f>
        <v>[enum]</v>
      </c>
      <c r="S1032" s="71" t="str">
        <f>IF(AND(NOT(ISBLANK(Infra[[#This Row],[Attribute]])),LEFT(Infra[[#This Row],[Value]],1)="[",OR(Infra[[#This Row],[railml 2.4 existence]]=TRUE,Infra[[#This Row],[nor existence]]=TRUE)),IF(Infra[[#This Row],[Value]]=Infra[[#This Row],[type]],"OK","Wrong type"),"")</f>
        <v/>
      </c>
      <c r="T1032" s="71" t="str">
        <f>IF(ISBLANK(Infra[[#This Row],[Attribute]]),"",
IF(Infra[[#This Row],[railml 2.4 existence]]=TRUE, INDEX(core[Restriction],MATCH(Infra[[#This Row],[Full path]],core[Full path],0)),
IF(Infra[[#This Row],[nor existence]]&lt;&gt;"", INDEX(nor[Restriction],MATCH(Infra[[#This Row],[nor existence]],nor[Full path],0)),"")))</f>
        <v>"highway:cycleway", "highway:footway", "highway:motorway", "highway:road", "natural:peak", "natural:ridge", "natural:valley", "natural:water", "waterway:river", "other:*"</v>
      </c>
      <c r="U1032"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33" spans="1:21" x14ac:dyDescent="0.25">
      <c r="A103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infrastructure/tracks/track/trackElements/bridges/brigde/crossedElements/crossedElement/@type</v>
      </c>
      <c r="B10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3"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3" s="24" t="s">
        <v>2106</v>
      </c>
      <c r="E1033" s="17" t="s">
        <v>2028</v>
      </c>
      <c r="F1033" s="7" t="s">
        <v>17</v>
      </c>
      <c r="G1033" s="9" t="s">
        <v>3749</v>
      </c>
      <c r="H1033" s="13"/>
      <c r="I1033" s="73"/>
      <c r="J1033" s="8" t="s">
        <v>3752</v>
      </c>
      <c r="K1033" s="7"/>
      <c r="L1033" s="29"/>
      <c r="M1033" s="29"/>
      <c r="N1033"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3"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3" s="71" t="str">
        <f>IF(Infra[[#This Row],[railml 2.4 existence]]=TRUE, INDEX(core[Constraints],MATCH(Infra[[#This Row],[Full path]],core[Full path],0)),
IF(Infra[[#This Row],[nor existence]]&lt;&gt;"",INDEX(nor[Constraints],MATCH(Infra[[#This Row],[nor existence]],nor[Full path],0)),""))</f>
        <v>mandatory</v>
      </c>
      <c r="Q1033"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33" s="71" t="str">
        <f>IF(ISBLANK(Infra[[#This Row],[Attribute]]),"",
IF(Infra[[#This Row],[railml 2.4 existence]]=TRUE, INDEX(core[Excel type],MATCH(Infra[[#This Row],[Full path]],core[Full path],0)),
IF(Infra[[#This Row],[nor existence]]&lt;&gt;"", INDEX(nor[Excel type],MATCH(Infra[[#This Row],[nor existence]],nor[Full path],0)),"")))</f>
        <v>[enum]</v>
      </c>
      <c r="S1033" s="71" t="str">
        <f>IF(AND(NOT(ISBLANK(Infra[[#This Row],[Attribute]])),LEFT(Infra[[#This Row],[Value]],1)="[",OR(Infra[[#This Row],[railml 2.4 existence]]=TRUE,Infra[[#This Row],[nor existence]]=TRUE)),IF(Infra[[#This Row],[Value]]=Infra[[#This Row],[type]],"OK","Wrong type"),"")</f>
        <v/>
      </c>
      <c r="T1033" s="71" t="str">
        <f>IF(ISBLANK(Infra[[#This Row],[Attribute]]),"",
IF(Infra[[#This Row],[railml 2.4 existence]]=TRUE, INDEX(core[Restriction],MATCH(Infra[[#This Row],[Full path]],core[Full path],0)),
IF(Infra[[#This Row],[nor existence]]&lt;&gt;"", INDEX(nor[Restriction],MATCH(Infra[[#This Row],[nor existence]],nor[Full path],0)),"")))</f>
        <v>"highway:cycleway", "highway:footway", "highway:motorway", "highway:road", "natural:peak", "natural:ridge", "natural:valley", "natural:water", "waterway:river", "other:*"</v>
      </c>
      <c r="U1033"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34" spans="1:21" ht="30" x14ac:dyDescent="0.25">
      <c r="A103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infrastructure/tracks/track/trackElements/bridges/brigde/crossedElements/crossedElement/@type</v>
      </c>
      <c r="B10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4" s="71"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4" s="24" t="s">
        <v>2106</v>
      </c>
      <c r="E1034" s="17" t="s">
        <v>2028</v>
      </c>
      <c r="F1034" s="7" t="s">
        <v>17</v>
      </c>
      <c r="G1034" s="9" t="s">
        <v>3750</v>
      </c>
      <c r="H1034" s="13"/>
      <c r="I1034" s="73"/>
      <c r="J1034" s="8" t="s">
        <v>3753</v>
      </c>
      <c r="K1034" s="7"/>
      <c r="L1034" s="29"/>
      <c r="M1034" s="29"/>
      <c r="N1034" s="71"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4" s="71"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4" s="71" t="str">
        <f>IF(Infra[[#This Row],[railml 2.4 existence]]=TRUE, INDEX(core[Constraints],MATCH(Infra[[#This Row],[Full path]],core[Full path],0)),
IF(Infra[[#This Row],[nor existence]]&lt;&gt;"",INDEX(nor[Constraints],MATCH(Infra[[#This Row],[nor existence]],nor[Full path],0)),""))</f>
        <v>mandatory</v>
      </c>
      <c r="Q1034" s="71"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34" s="71" t="str">
        <f>IF(ISBLANK(Infra[[#This Row],[Attribute]]),"",
IF(Infra[[#This Row],[railml 2.4 existence]]=TRUE, INDEX(core[Excel type],MATCH(Infra[[#This Row],[Full path]],core[Full path],0)),
IF(Infra[[#This Row],[nor existence]]&lt;&gt;"", INDEX(nor[Excel type],MATCH(Infra[[#This Row],[nor existence]],nor[Full path],0)),"")))</f>
        <v>[enum]</v>
      </c>
      <c r="S1034" s="71" t="str">
        <f>IF(AND(NOT(ISBLANK(Infra[[#This Row],[Attribute]])),LEFT(Infra[[#This Row],[Value]],1)="[",OR(Infra[[#This Row],[railml 2.4 existence]]=TRUE,Infra[[#This Row],[nor existence]]=TRUE)),IF(Infra[[#This Row],[Value]]=Infra[[#This Row],[type]],"OK","Wrong type"),"")</f>
        <v/>
      </c>
      <c r="T1034" s="71" t="str">
        <f>IF(ISBLANK(Infra[[#This Row],[Attribute]]),"",
IF(Infra[[#This Row],[railml 2.4 existence]]=TRUE, INDEX(core[Restriction],MATCH(Infra[[#This Row],[Full path]],core[Full path],0)),
IF(Infra[[#This Row],[nor existence]]&lt;&gt;"", INDEX(nor[Restriction],MATCH(Infra[[#This Row],[nor existence]],nor[Full path],0)),"")))</f>
        <v>"highway:cycleway", "highway:footway", "highway:motorway", "highway:road", "natural:peak", "natural:ridge", "natural:valley", "natural:water", "waterway:river", "other:*"</v>
      </c>
      <c r="U1034" s="71"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35" spans="1:21" ht="45" x14ac:dyDescent="0.25">
      <c r="A103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v>
      </c>
      <c r="B10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5" s="24" t="s">
        <v>943</v>
      </c>
      <c r="E1035" s="17" t="s">
        <v>65</v>
      </c>
      <c r="F1035" s="7"/>
      <c r="G1035" s="9"/>
      <c r="H1035" s="13" t="s">
        <v>66</v>
      </c>
      <c r="I1035" s="32"/>
      <c r="J1035" s="58" t="s">
        <v>67</v>
      </c>
      <c r="K1035" s="7"/>
      <c r="L1035" s="29"/>
      <c r="M1035" s="29"/>
      <c r="N103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5" s="7" t="str">
        <f>IF(Infra[[#This Row],[railml 2.4 existence]]=TRUE, INDEX(core[Constraints],MATCH(Infra[[#This Row],[Full path]],core[Full path],0)),
IF(Infra[[#This Row],[nor existence]]&lt;&gt;"",INDEX(nor[Constraints],MATCH(Infra[[#This Row],[nor existence]],nor[Full path],0)),""))</f>
        <v>optional</v>
      </c>
      <c r="Q10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35" s="7" t="str">
        <f>IF(ISBLANK(Infra[[#This Row],[Attribute]]),"",
IF(Infra[[#This Row],[railml 2.4 existence]]=TRUE, INDEX(core[Excel type],MATCH(Infra[[#This Row],[Full path]],core[Full path],0)),
IF(Infra[[#This Row],[nor existence]]&lt;&gt;"", INDEX(nor[Excel type],MATCH(Infra[[#This Row],[nor existence]],nor[Full path],0)),"")))</f>
        <v/>
      </c>
      <c r="S1035" s="7" t="str">
        <f>IF(AND(NOT(ISBLANK(Infra[[#This Row],[Attribute]])),LEFT(Infra[[#This Row],[Value]],1)="[",OR(Infra[[#This Row],[railml 2.4 existence]]=TRUE,Infra[[#This Row],[nor existence]]=TRUE)),IF(Infra[[#This Row],[Value]]=Infra[[#This Row],[type]],"OK","Wrong type"),"")</f>
        <v/>
      </c>
      <c r="T1035" s="7" t="str">
        <f>IF(ISBLANK(Infra[[#This Row],[Attribute]]),"",
IF(Infra[[#This Row],[railml 2.4 existence]]=TRUE, INDEX(core[Restriction],MATCH(Infra[[#This Row],[Full path]],core[Full path],0)),
IF(Infra[[#This Row],[nor existence]]&lt;&gt;"", INDEX(nor[Restriction],MATCH(Infra[[#This Row],[nor existence]],nor[Full path],0)),"")))</f>
        <v/>
      </c>
      <c r="U10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36" spans="1:21" x14ac:dyDescent="0.25">
      <c r="A103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v>
      </c>
      <c r="B10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6" s="24" t="s">
        <v>944</v>
      </c>
      <c r="E1036" s="17" t="s">
        <v>123</v>
      </c>
      <c r="F1036" s="7"/>
      <c r="G1036" s="9"/>
      <c r="H1036" s="9" t="s">
        <v>23</v>
      </c>
      <c r="I1036" s="32"/>
      <c r="J1036" s="8" t="s">
        <v>74</v>
      </c>
      <c r="K1036" s="7"/>
      <c r="L1036" s="29"/>
      <c r="M1036" s="29"/>
      <c r="N10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6" s="7" t="str">
        <f>IF(Infra[[#This Row],[railml 2.4 existence]]=TRUE, INDEX(core[Constraints],MATCH(Infra[[#This Row],[Full path]],core[Full path],0)),
IF(Infra[[#This Row],[nor existence]]&lt;&gt;"",INDEX(nor[Constraints],MATCH(Infra[[#This Row],[nor existence]],nor[Full path],0)),""))</f>
        <v>mandatory</v>
      </c>
      <c r="Q10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36" s="7" t="str">
        <f>IF(ISBLANK(Infra[[#This Row],[Attribute]]),"",
IF(Infra[[#This Row],[railml 2.4 existence]]=TRUE, INDEX(core[Excel type],MATCH(Infra[[#This Row],[Full path]],core[Full path],0)),
IF(Infra[[#This Row],[nor existence]]&lt;&gt;"", INDEX(nor[Excel type],MATCH(Infra[[#This Row],[nor existence]],nor[Full path],0)),"")))</f>
        <v/>
      </c>
      <c r="S1036" s="7" t="str">
        <f>IF(AND(NOT(ISBLANK(Infra[[#This Row],[Attribute]])),LEFT(Infra[[#This Row],[Value]],1)="[",OR(Infra[[#This Row],[railml 2.4 existence]]=TRUE,Infra[[#This Row],[nor existence]]=TRUE)),IF(Infra[[#This Row],[Value]]=Infra[[#This Row],[type]],"OK","Wrong type"),"")</f>
        <v/>
      </c>
      <c r="T1036" s="7" t="str">
        <f>IF(ISBLANK(Infra[[#This Row],[Attribute]]),"",
IF(Infra[[#This Row],[railml 2.4 existence]]=TRUE, INDEX(core[Restriction],MATCH(Infra[[#This Row],[Full path]],core[Full path],0)),
IF(Infra[[#This Row],[nor existence]]&lt;&gt;"", INDEX(nor[Restriction],MATCH(Infra[[#This Row],[nor existence]],nor[Full path],0)),"")))</f>
        <v/>
      </c>
      <c r="U10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37" spans="1:21" ht="45" x14ac:dyDescent="0.25">
      <c r="A103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infrastructure/tracks/track/trackElements/bridges/brigde/states/state/@disabled</v>
      </c>
      <c r="B10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7" s="23" t="s">
        <v>944</v>
      </c>
      <c r="E1037" s="49" t="s">
        <v>123</v>
      </c>
      <c r="F1037" s="7" t="s">
        <v>124</v>
      </c>
      <c r="G1037" s="9" t="s">
        <v>125</v>
      </c>
      <c r="H1037" s="9" t="s">
        <v>23</v>
      </c>
      <c r="I1037" s="32"/>
      <c r="J1037" s="8" t="s">
        <v>126</v>
      </c>
      <c r="K1037" s="29"/>
      <c r="L1037" s="29"/>
      <c r="M1037" s="57"/>
      <c r="N10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37" s="7" t="str">
        <f>IF(Infra[[#This Row],[railml 2.4 existence]]=TRUE, INDEX(core[Constraints],MATCH(Infra[[#This Row],[Full path]],core[Full path],0)),
IF(Infra[[#This Row],[nor existence]]&lt;&gt;"",INDEX(nor[Constraints],MATCH(Infra[[#This Row],[nor existence]],nor[Full path],0)),""))</f>
        <v>mandatory</v>
      </c>
      <c r="Q10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37" s="7" t="str">
        <f>IF(ISBLANK(Infra[[#This Row],[Attribute]]),"",
IF(Infra[[#This Row],[railml 2.4 existence]]=TRUE, INDEX(core[Excel type],MATCH(Infra[[#This Row],[Full path]],core[Full path],0)),
IF(Infra[[#This Row],[nor existence]]&lt;&gt;"", INDEX(nor[Excel type],MATCH(Infra[[#This Row],[nor existence]],nor[Full path],0)),"")))</f>
        <v>[boolean]</v>
      </c>
      <c r="S1037" s="9" t="str">
        <f>IF(AND(NOT(ISBLANK(Infra[[#This Row],[Attribute]])),LEFT(Infra[[#This Row],[Value]],1)="[",OR(Infra[[#This Row],[railml 2.4 existence]]=TRUE,Infra[[#This Row],[nor existence]]=TRUE)),IF(Infra[[#This Row],[Value]]=Infra[[#This Row],[type]],"OK","Wrong type"),"")</f>
        <v>OK</v>
      </c>
      <c r="T1037" s="7" t="str">
        <f>IF(ISBLANK(Infra[[#This Row],[Attribute]]),"",
IF(Infra[[#This Row],[railml 2.4 existence]]=TRUE, INDEX(core[Restriction],MATCH(Infra[[#This Row],[Full path]],core[Full path],0)),
IF(Infra[[#This Row],[nor existence]]&lt;&gt;"", INDEX(nor[Restriction],MATCH(Infra[[#This Row],[nor existence]],nor[Full path],0)),"")))</f>
        <v/>
      </c>
      <c r="U10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38" spans="1:21" ht="30" x14ac:dyDescent="0.25">
      <c r="A103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infrastructure/tracks/track/trackElements/bridges/brigde/states/state/@nor:change</v>
      </c>
      <c r="B10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8" s="23" t="s">
        <v>944</v>
      </c>
      <c r="E1038" s="49" t="s">
        <v>123</v>
      </c>
      <c r="F1038" s="7" t="s">
        <v>36</v>
      </c>
      <c r="G1038" s="9" t="s">
        <v>37</v>
      </c>
      <c r="H1038" s="9" t="s">
        <v>29</v>
      </c>
      <c r="I1038" s="32"/>
      <c r="J1038" s="1" t="s">
        <v>38</v>
      </c>
      <c r="K1038" s="29"/>
      <c r="L1038" s="29"/>
      <c r="M1038" s="57"/>
      <c r="N103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38" s="7" t="str">
        <f>IF(Infra[[#This Row],[railml 2.4 existence]]=TRUE, INDEX(core[Constraints],MATCH(Infra[[#This Row],[Full path]],core[Full path],0)),
IF(Infra[[#This Row],[nor existence]]&lt;&gt;"",INDEX(nor[Constraints],MATCH(Infra[[#This Row],[nor existence]],nor[Full path],0)),""))</f>
        <v>optional</v>
      </c>
      <c r="Q10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38" s="7" t="str">
        <f>IF(ISBLANK(Infra[[#This Row],[Attribute]]),"",
IF(Infra[[#This Row],[railml 2.4 existence]]=TRUE, INDEX(core[Excel type],MATCH(Infra[[#This Row],[Full path]],core[Full path],0)),
IF(Infra[[#This Row],[nor existence]]&lt;&gt;"", INDEX(nor[Excel type],MATCH(Infra[[#This Row],[nor existence]],nor[Full path],0)),"")))</f>
        <v>[enum]</v>
      </c>
      <c r="S1038" s="9" t="str">
        <f>IF(AND(NOT(ISBLANK(Infra[[#This Row],[Attribute]])),LEFT(Infra[[#This Row],[Value]],1)="[",OR(Infra[[#This Row],[railml 2.4 existence]]=TRUE,Infra[[#This Row],[nor existence]]=TRUE)),IF(Infra[[#This Row],[Value]]=Infra[[#This Row],[type]],"OK","Wrong type"),"")</f>
        <v/>
      </c>
      <c r="T1038" s="7" t="str">
        <f>IF(ISBLANK(Infra[[#This Row],[Attribute]]),"",
IF(Infra[[#This Row],[railml 2.4 existence]]=TRUE, INDEX(core[Restriction],MATCH(Infra[[#This Row],[Full path]],core[Full path],0)),
IF(Infra[[#This Row],[nor existence]]&lt;&gt;"", INDEX(nor[Restriction],MATCH(Infra[[#This Row],[nor existence]],nor[Full path],0)),"")))</f>
        <v>"new", "modified", "removed"</v>
      </c>
      <c r="U10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39" spans="1:21" ht="30" x14ac:dyDescent="0.25">
      <c r="A103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infrastructure/tracks/track/trackElements/bridges/brigde/states/state/@nor:change</v>
      </c>
      <c r="B10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39" s="23" t="s">
        <v>944</v>
      </c>
      <c r="E1039" s="49" t="s">
        <v>123</v>
      </c>
      <c r="F1039" s="7" t="s">
        <v>36</v>
      </c>
      <c r="G1039" s="9" t="s">
        <v>39</v>
      </c>
      <c r="H1039" s="9"/>
      <c r="I1039" s="32"/>
      <c r="J1039" s="1" t="s">
        <v>40</v>
      </c>
      <c r="K1039" s="29"/>
      <c r="L1039" s="29"/>
      <c r="M1039" s="57"/>
      <c r="N103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39" s="7" t="str">
        <f>IF(Infra[[#This Row],[railml 2.4 existence]]=TRUE, INDEX(core[Constraints],MATCH(Infra[[#This Row],[Full path]],core[Full path],0)),
IF(Infra[[#This Row],[nor existence]]&lt;&gt;"",INDEX(nor[Constraints],MATCH(Infra[[#This Row],[nor existence]],nor[Full path],0)),""))</f>
        <v>optional</v>
      </c>
      <c r="Q10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39" s="7" t="str">
        <f>IF(ISBLANK(Infra[[#This Row],[Attribute]]),"",
IF(Infra[[#This Row],[railml 2.4 existence]]=TRUE, INDEX(core[Excel type],MATCH(Infra[[#This Row],[Full path]],core[Full path],0)),
IF(Infra[[#This Row],[nor existence]]&lt;&gt;"", INDEX(nor[Excel type],MATCH(Infra[[#This Row],[nor existence]],nor[Full path],0)),"")))</f>
        <v>[enum]</v>
      </c>
      <c r="S1039" s="9" t="str">
        <f>IF(AND(NOT(ISBLANK(Infra[[#This Row],[Attribute]])),LEFT(Infra[[#This Row],[Value]],1)="[",OR(Infra[[#This Row],[railml 2.4 existence]]=TRUE,Infra[[#This Row],[nor existence]]=TRUE)),IF(Infra[[#This Row],[Value]]=Infra[[#This Row],[type]],"OK","Wrong type"),"")</f>
        <v/>
      </c>
      <c r="T1039" s="7" t="str">
        <f>IF(ISBLANK(Infra[[#This Row],[Attribute]]),"",
IF(Infra[[#This Row],[railml 2.4 existence]]=TRUE, INDEX(core[Restriction],MATCH(Infra[[#This Row],[Full path]],core[Full path],0)),
IF(Infra[[#This Row],[nor existence]]&lt;&gt;"", INDEX(nor[Restriction],MATCH(Infra[[#This Row],[nor existence]],nor[Full path],0)),"")))</f>
        <v>"new", "modified", "removed"</v>
      </c>
      <c r="U10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0" spans="1:21" ht="30" x14ac:dyDescent="0.25">
      <c r="A104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infrastructure/tracks/track/trackElements/bridges/brigde/states/state/@nor:change</v>
      </c>
      <c r="B10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0" s="23" t="s">
        <v>944</v>
      </c>
      <c r="E1040" s="49" t="s">
        <v>123</v>
      </c>
      <c r="F1040" s="7" t="s">
        <v>36</v>
      </c>
      <c r="G1040" s="9" t="s">
        <v>41</v>
      </c>
      <c r="H1040" s="9"/>
      <c r="I1040" s="32"/>
      <c r="J1040" s="1" t="s">
        <v>42</v>
      </c>
      <c r="K1040" s="29"/>
      <c r="L1040" s="29"/>
      <c r="M1040" s="57"/>
      <c r="N104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40" s="7" t="str">
        <f>IF(Infra[[#This Row],[railml 2.4 existence]]=TRUE, INDEX(core[Constraints],MATCH(Infra[[#This Row],[Full path]],core[Full path],0)),
IF(Infra[[#This Row],[nor existence]]&lt;&gt;"",INDEX(nor[Constraints],MATCH(Infra[[#This Row],[nor existence]],nor[Full path],0)),""))</f>
        <v>optional</v>
      </c>
      <c r="Q10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40" s="7" t="str">
        <f>IF(ISBLANK(Infra[[#This Row],[Attribute]]),"",
IF(Infra[[#This Row],[railml 2.4 existence]]=TRUE, INDEX(core[Excel type],MATCH(Infra[[#This Row],[Full path]],core[Full path],0)),
IF(Infra[[#This Row],[nor existence]]&lt;&gt;"", INDEX(nor[Excel type],MATCH(Infra[[#This Row],[nor existence]],nor[Full path],0)),"")))</f>
        <v>[enum]</v>
      </c>
      <c r="S1040" s="9" t="str">
        <f>IF(AND(NOT(ISBLANK(Infra[[#This Row],[Attribute]])),LEFT(Infra[[#This Row],[Value]],1)="[",OR(Infra[[#This Row],[railml 2.4 existence]]=TRUE,Infra[[#This Row],[nor existence]]=TRUE)),IF(Infra[[#This Row],[Value]]=Infra[[#This Row],[type]],"OK","Wrong type"),"")</f>
        <v/>
      </c>
      <c r="T1040" s="7" t="str">
        <f>IF(ISBLANK(Infra[[#This Row],[Attribute]]),"",
IF(Infra[[#This Row],[railml 2.4 existence]]=TRUE, INDEX(core[Restriction],MATCH(Infra[[#This Row],[Full path]],core[Full path],0)),
IF(Infra[[#This Row],[nor existence]]&lt;&gt;"", INDEX(nor[Restriction],MATCH(Infra[[#This Row],[nor existence]],nor[Full path],0)),"")))</f>
        <v>"new", "modified", "removed"</v>
      </c>
      <c r="U10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1" spans="1:21" x14ac:dyDescent="0.25">
      <c r="A104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infrastructure/tracks/track/trackElements/bridges/brigde/states/state/@nor:change</v>
      </c>
      <c r="B10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1" s="23" t="s">
        <v>944</v>
      </c>
      <c r="E1041" s="49" t="s">
        <v>123</v>
      </c>
      <c r="F1041" s="7" t="s">
        <v>36</v>
      </c>
      <c r="G1041" s="9" t="s">
        <v>43</v>
      </c>
      <c r="H1041" s="9"/>
      <c r="I1041" s="32"/>
      <c r="J1041" s="1" t="s">
        <v>44</v>
      </c>
      <c r="K1041" s="29"/>
      <c r="L1041" s="29"/>
      <c r="M1041" s="57"/>
      <c r="N104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41" s="7" t="str">
        <f>IF(Infra[[#This Row],[railml 2.4 existence]]=TRUE, INDEX(core[Constraints],MATCH(Infra[[#This Row],[Full path]],core[Full path],0)),
IF(Infra[[#This Row],[nor existence]]&lt;&gt;"",INDEX(nor[Constraints],MATCH(Infra[[#This Row],[nor existence]],nor[Full path],0)),""))</f>
        <v>optional</v>
      </c>
      <c r="Q10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41" s="7" t="str">
        <f>IF(ISBLANK(Infra[[#This Row],[Attribute]]),"",
IF(Infra[[#This Row],[railml 2.4 existence]]=TRUE, INDEX(core[Excel type],MATCH(Infra[[#This Row],[Full path]],core[Full path],0)),
IF(Infra[[#This Row],[nor existence]]&lt;&gt;"", INDEX(nor[Excel type],MATCH(Infra[[#This Row],[nor existence]],nor[Full path],0)),"")))</f>
        <v>[enum]</v>
      </c>
      <c r="S1041" s="9" t="str">
        <f>IF(AND(NOT(ISBLANK(Infra[[#This Row],[Attribute]])),LEFT(Infra[[#This Row],[Value]],1)="[",OR(Infra[[#This Row],[railml 2.4 existence]]=TRUE,Infra[[#This Row],[nor existence]]=TRUE)),IF(Infra[[#This Row],[Value]]=Infra[[#This Row],[type]],"OK","Wrong type"),"")</f>
        <v/>
      </c>
      <c r="T1041" s="7" t="str">
        <f>IF(ISBLANK(Infra[[#This Row],[Attribute]]),"",
IF(Infra[[#This Row],[railml 2.4 existence]]=TRUE, INDEX(core[Restriction],MATCH(Infra[[#This Row],[Full path]],core[Full path],0)),
IF(Infra[[#This Row],[nor existence]]&lt;&gt;"", INDEX(nor[Restriction],MATCH(Infra[[#This Row],[nor existence]],nor[Full path],0)),"")))</f>
        <v>"new", "modified", "removed"</v>
      </c>
      <c r="U10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2" spans="1:21" x14ac:dyDescent="0.25">
      <c r="A104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infrastructure/tracks/track/trackElements/bridges/brigde/states/state/@nor:endDate</v>
      </c>
      <c r="B10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2" s="23" t="s">
        <v>944</v>
      </c>
      <c r="E1042" s="49" t="s">
        <v>123</v>
      </c>
      <c r="F1042" s="7" t="s">
        <v>127</v>
      </c>
      <c r="G1042" s="9" t="s">
        <v>128</v>
      </c>
      <c r="H1042" s="9" t="s">
        <v>29</v>
      </c>
      <c r="I1042" s="32"/>
      <c r="J1042" s="1" t="s">
        <v>129</v>
      </c>
      <c r="K1042" s="29"/>
      <c r="L1042" s="29"/>
      <c r="M1042" s="57"/>
      <c r="N104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042" s="7" t="str">
        <f>IF(Infra[[#This Row],[railml 2.4 existence]]=TRUE, INDEX(core[Constraints],MATCH(Infra[[#This Row],[Full path]],core[Full path],0)),
IF(Infra[[#This Row],[nor existence]]&lt;&gt;"",INDEX(nor[Constraints],MATCH(Infra[[#This Row],[nor existence]],nor[Full path],0)),""))</f>
        <v>optional</v>
      </c>
      <c r="Q10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42" s="7" t="str">
        <f>IF(ISBLANK(Infra[[#This Row],[Attribute]]),"",
IF(Infra[[#This Row],[railml 2.4 existence]]=TRUE, INDEX(core[Excel type],MATCH(Infra[[#This Row],[Full path]],core[Full path],0)),
IF(Infra[[#This Row],[nor existence]]&lt;&gt;"", INDEX(nor[Excel type],MATCH(Infra[[#This Row],[nor existence]],nor[Full path],0)),"")))</f>
        <v>[date]</v>
      </c>
      <c r="S1042" s="9" t="str">
        <f>IF(AND(NOT(ISBLANK(Infra[[#This Row],[Attribute]])),LEFT(Infra[[#This Row],[Value]],1)="[",OR(Infra[[#This Row],[railml 2.4 existence]]=TRUE,Infra[[#This Row],[nor existence]]=TRUE)),IF(Infra[[#This Row],[Value]]=Infra[[#This Row],[type]],"OK","Wrong type"),"")</f>
        <v/>
      </c>
      <c r="T1042" s="7" t="str">
        <f>IF(ISBLANK(Infra[[#This Row],[Attribute]]),"",
IF(Infra[[#This Row],[railml 2.4 existence]]=TRUE, INDEX(core[Restriction],MATCH(Infra[[#This Row],[Full path]],core[Full path],0)),
IF(Infra[[#This Row],[nor existence]]&lt;&gt;"", INDEX(nor[Restriction],MATCH(Infra[[#This Row],[nor existence]],nor[Full path],0)),"")))</f>
        <v/>
      </c>
      <c r="U10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3" spans="1:21" x14ac:dyDescent="0.25">
      <c r="A104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infrastructure/tracks/track/trackElements/bridges/brigde/states/state/@nor:projectRef</v>
      </c>
      <c r="B10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3" s="23" t="s">
        <v>944</v>
      </c>
      <c r="E1043" s="49" t="s">
        <v>123</v>
      </c>
      <c r="F1043" s="7" t="s">
        <v>130</v>
      </c>
      <c r="G1043" s="9" t="s">
        <v>46</v>
      </c>
      <c r="H1043" s="9" t="s">
        <v>29</v>
      </c>
      <c r="I1043" s="32"/>
      <c r="J1043" s="1" t="s">
        <v>131</v>
      </c>
      <c r="K1043" s="29"/>
      <c r="L1043" s="29"/>
      <c r="M1043" s="57"/>
      <c r="N104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043" s="7" t="str">
        <f>IF(Infra[[#This Row],[railml 2.4 existence]]=TRUE, INDEX(core[Constraints],MATCH(Infra[[#This Row],[Full path]],core[Full path],0)),
IF(Infra[[#This Row],[nor existence]]&lt;&gt;"",INDEX(nor[Constraints],MATCH(Infra[[#This Row],[nor existence]],nor[Full path],0)),""))</f>
        <v>optional</v>
      </c>
      <c r="Q10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43" s="7" t="str">
        <f>IF(ISBLANK(Infra[[#This Row],[Attribute]]),"",
IF(Infra[[#This Row],[railml 2.4 existence]]=TRUE, INDEX(core[Excel type],MATCH(Infra[[#This Row],[Full path]],core[Full path],0)),
IF(Infra[[#This Row],[nor existence]]&lt;&gt;"", INDEX(nor[Excel type],MATCH(Infra[[#This Row],[nor existence]],nor[Full path],0)),"")))</f>
        <v>[reference]</v>
      </c>
      <c r="S1043" s="9" t="str">
        <f>IF(AND(NOT(ISBLANK(Infra[[#This Row],[Attribute]])),LEFT(Infra[[#This Row],[Value]],1)="[",OR(Infra[[#This Row],[railml 2.4 existence]]=TRUE,Infra[[#This Row],[nor existence]]=TRUE)),IF(Infra[[#This Row],[Value]]=Infra[[#This Row],[type]],"OK","Wrong type"),"")</f>
        <v/>
      </c>
      <c r="T1043" s="7" t="str">
        <f>IF(ISBLANK(Infra[[#This Row],[Attribute]]),"",
IF(Infra[[#This Row],[railml 2.4 existence]]=TRUE, INDEX(core[Restriction],MATCH(Infra[[#This Row],[Full path]],core[Full path],0)),
IF(Infra[[#This Row],[nor existence]]&lt;&gt;"", INDEX(nor[Restriction],MATCH(Infra[[#This Row],[nor existence]],nor[Full path],0)),"")))</f>
        <v/>
      </c>
      <c r="U10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4" spans="1:21" x14ac:dyDescent="0.25">
      <c r="A104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infrastructure/tracks/track/trackElements/bridges/brigde/states/state/@nor:ruleRef</v>
      </c>
      <c r="B10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4" s="23" t="s">
        <v>944</v>
      </c>
      <c r="E1044" s="49" t="s">
        <v>123</v>
      </c>
      <c r="F1044" s="7" t="s">
        <v>45</v>
      </c>
      <c r="G1044" s="9" t="s">
        <v>46</v>
      </c>
      <c r="H1044" s="9" t="s">
        <v>29</v>
      </c>
      <c r="I1044" s="33"/>
      <c r="J1044" s="8" t="s">
        <v>47</v>
      </c>
      <c r="K1044" s="29"/>
      <c r="L1044" s="29"/>
      <c r="M1044" s="57"/>
      <c r="N104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044" s="7" t="str">
        <f>IF(Infra[[#This Row],[railml 2.4 existence]]=TRUE, INDEX(core[Constraints],MATCH(Infra[[#This Row],[Full path]],core[Full path],0)),
IF(Infra[[#This Row],[nor existence]]&lt;&gt;"",INDEX(nor[Constraints],MATCH(Infra[[#This Row],[nor existence]],nor[Full path],0)),""))</f>
        <v>optional</v>
      </c>
      <c r="Q10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44" s="7" t="str">
        <f>IF(ISBLANK(Infra[[#This Row],[Attribute]]),"",
IF(Infra[[#This Row],[railml 2.4 existence]]=TRUE, INDEX(core[Excel type],MATCH(Infra[[#This Row],[Full path]],core[Full path],0)),
IF(Infra[[#This Row],[nor existence]]&lt;&gt;"", INDEX(nor[Excel type],MATCH(Infra[[#This Row],[nor existence]],nor[Full path],0)),"")))</f>
        <v>[reference]</v>
      </c>
      <c r="S1044" s="9" t="str">
        <f>IF(AND(NOT(ISBLANK(Infra[[#This Row],[Attribute]])),LEFT(Infra[[#This Row],[Value]],1)="[",OR(Infra[[#This Row],[railml 2.4 existence]]=TRUE,Infra[[#This Row],[nor existence]]=TRUE)),IF(Infra[[#This Row],[Value]]=Infra[[#This Row],[type]],"OK","Wrong type"),"")</f>
        <v/>
      </c>
      <c r="T1044" s="7" t="str">
        <f>IF(ISBLANK(Infra[[#This Row],[Attribute]]),"",
IF(Infra[[#This Row],[railml 2.4 existence]]=TRUE, INDEX(core[Restriction],MATCH(Infra[[#This Row],[Full path]],core[Full path],0)),
IF(Infra[[#This Row],[nor existence]]&lt;&gt;"", INDEX(nor[Restriction],MATCH(Infra[[#This Row],[nor existence]],nor[Full path],0)),"")))</f>
        <v/>
      </c>
      <c r="U10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5" spans="1:21" x14ac:dyDescent="0.25">
      <c r="A104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infrastructure/tracks/track/trackElements/bridges/brigde/states/state/@nor:startDate</v>
      </c>
      <c r="B10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5" s="23" t="s">
        <v>944</v>
      </c>
      <c r="E1045" s="49" t="s">
        <v>123</v>
      </c>
      <c r="F1045" s="7" t="s">
        <v>132</v>
      </c>
      <c r="G1045" s="9" t="s">
        <v>128</v>
      </c>
      <c r="H1045" s="9" t="s">
        <v>29</v>
      </c>
      <c r="I1045" s="32"/>
      <c r="J1045" s="1" t="s">
        <v>129</v>
      </c>
      <c r="K1045" s="29"/>
      <c r="L1045" s="29"/>
      <c r="M1045" s="57"/>
      <c r="N104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045" s="7" t="str">
        <f>IF(Infra[[#This Row],[railml 2.4 existence]]=TRUE, INDEX(core[Constraints],MATCH(Infra[[#This Row],[Full path]],core[Full path],0)),
IF(Infra[[#This Row],[nor existence]]&lt;&gt;"",INDEX(nor[Constraints],MATCH(Infra[[#This Row],[nor existence]],nor[Full path],0)),""))</f>
        <v>optional</v>
      </c>
      <c r="Q10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45" s="7" t="str">
        <f>IF(ISBLANK(Infra[[#This Row],[Attribute]]),"",
IF(Infra[[#This Row],[railml 2.4 existence]]=TRUE, INDEX(core[Excel type],MATCH(Infra[[#This Row],[Full path]],core[Full path],0)),
IF(Infra[[#This Row],[nor existence]]&lt;&gt;"", INDEX(nor[Excel type],MATCH(Infra[[#This Row],[nor existence]],nor[Full path],0)),"")))</f>
        <v>[date]</v>
      </c>
      <c r="S1045" s="9" t="str">
        <f>IF(AND(NOT(ISBLANK(Infra[[#This Row],[Attribute]])),LEFT(Infra[[#This Row],[Value]],1)="[",OR(Infra[[#This Row],[railml 2.4 existence]]=TRUE,Infra[[#This Row],[nor existence]]=TRUE)),IF(Infra[[#This Row],[Value]]=Infra[[#This Row],[type]],"OK","Wrong type"),"")</f>
        <v/>
      </c>
      <c r="T1045" s="7" t="str">
        <f>IF(ISBLANK(Infra[[#This Row],[Attribute]]),"",
IF(Infra[[#This Row],[railml 2.4 existence]]=TRUE, INDEX(core[Restriction],MATCH(Infra[[#This Row],[Full path]],core[Full path],0)),
IF(Infra[[#This Row],[nor existence]]&lt;&gt;"", INDEX(nor[Restriction],MATCH(Infra[[#This Row],[nor existence]],nor[Full path],0)),"")))</f>
        <v/>
      </c>
      <c r="U10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6" spans="1:21" x14ac:dyDescent="0.25">
      <c r="A104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infrastructure/tracks/track/trackElements/bridges/brigde/states/state/@operatingPeriodRef</v>
      </c>
      <c r="B10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6" s="23" t="s">
        <v>944</v>
      </c>
      <c r="E1046" s="49" t="s">
        <v>123</v>
      </c>
      <c r="F1046" s="7" t="s">
        <v>133</v>
      </c>
      <c r="G1046" s="9" t="s">
        <v>46</v>
      </c>
      <c r="H1046" s="9" t="s">
        <v>29</v>
      </c>
      <c r="I1046" s="32"/>
      <c r="J1046" s="1" t="s">
        <v>134</v>
      </c>
      <c r="K1046" s="29"/>
      <c r="L1046" s="29"/>
      <c r="M1046" s="57"/>
      <c r="N10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46" s="7" t="str">
        <f>IF(Infra[[#This Row],[railml 2.4 existence]]=TRUE, INDEX(core[Constraints],MATCH(Infra[[#This Row],[Full path]],core[Full path],0)),
IF(Infra[[#This Row],[nor existence]]&lt;&gt;"",INDEX(nor[Constraints],MATCH(Infra[[#This Row],[nor existence]],nor[Full path],0)),""))</f>
        <v>optional</v>
      </c>
      <c r="Q10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46" s="7" t="str">
        <f>IF(ISBLANK(Infra[[#This Row],[Attribute]]),"",
IF(Infra[[#This Row],[railml 2.4 existence]]=TRUE, INDEX(core[Excel type],MATCH(Infra[[#This Row],[Full path]],core[Full path],0)),
IF(Infra[[#This Row],[nor existence]]&lt;&gt;"", INDEX(nor[Excel type],MATCH(Infra[[#This Row],[nor existence]],nor[Full path],0)),"")))</f>
        <v>[reference]</v>
      </c>
      <c r="S1046" s="9" t="str">
        <f>IF(AND(NOT(ISBLANK(Infra[[#This Row],[Attribute]])),LEFT(Infra[[#This Row],[Value]],1)="[",OR(Infra[[#This Row],[railml 2.4 existence]]=TRUE,Infra[[#This Row],[nor existence]]=TRUE)),IF(Infra[[#This Row],[Value]]=Infra[[#This Row],[type]],"OK","Wrong type"),"")</f>
        <v>OK</v>
      </c>
      <c r="T1046" s="7" t="str">
        <f>IF(ISBLANK(Infra[[#This Row],[Attribute]]),"",
IF(Infra[[#This Row],[railml 2.4 existence]]=TRUE, INDEX(core[Restriction],MATCH(Infra[[#This Row],[Full path]],core[Full path],0)),
IF(Infra[[#This Row],[nor existence]]&lt;&gt;"", INDEX(nor[Restriction],MATCH(Infra[[#This Row],[nor existence]],nor[Full path],0)),"")))</f>
        <v/>
      </c>
      <c r="U10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7" spans="1:21" x14ac:dyDescent="0.25">
      <c r="A104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infrastructure/tracks/track/trackElements/bridges/brigde/states/state/@status</v>
      </c>
      <c r="B10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7" s="23" t="s">
        <v>944</v>
      </c>
      <c r="E1047" s="49" t="s">
        <v>123</v>
      </c>
      <c r="F1047" s="7" t="s">
        <v>135</v>
      </c>
      <c r="G1047" s="9" t="s">
        <v>37</v>
      </c>
      <c r="H1047" s="9" t="s">
        <v>29</v>
      </c>
      <c r="I1047" s="32"/>
      <c r="K1047" s="29"/>
      <c r="L1047" s="29"/>
      <c r="M1047" s="57"/>
      <c r="N104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47" s="7" t="str">
        <f>IF(Infra[[#This Row],[railml 2.4 existence]]=TRUE, INDEX(core[Constraints],MATCH(Infra[[#This Row],[Full path]],core[Full path],0)),
IF(Infra[[#This Row],[nor existence]]&lt;&gt;"",INDEX(nor[Constraints],MATCH(Infra[[#This Row],[nor existence]],nor[Full path],0)),""))</f>
        <v>optional</v>
      </c>
      <c r="Q10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47" s="7" t="str">
        <f>IF(ISBLANK(Infra[[#This Row],[Attribute]]),"",
IF(Infra[[#This Row],[railml 2.4 existence]]=TRUE, INDEX(core[Excel type],MATCH(Infra[[#This Row],[Full path]],core[Full path],0)),
IF(Infra[[#This Row],[nor existence]]&lt;&gt;"", INDEX(nor[Excel type],MATCH(Infra[[#This Row],[nor existence]],nor[Full path],0)),"")))</f>
        <v>[enum]</v>
      </c>
      <c r="S1047" s="9" t="str">
        <f>IF(AND(NOT(ISBLANK(Infra[[#This Row],[Attribute]])),LEFT(Infra[[#This Row],[Value]],1)="[",OR(Infra[[#This Row],[railml 2.4 existence]]=TRUE,Infra[[#This Row],[nor existence]]=TRUE)),IF(Infra[[#This Row],[Value]]=Infra[[#This Row],[type]],"OK","Wrong type"),"")</f>
        <v>OK</v>
      </c>
      <c r="T104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48" spans="1:21" x14ac:dyDescent="0.25">
      <c r="A104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infrastructure/tracks/track/trackElements/bridges/brigde/states/state/@status</v>
      </c>
      <c r="B10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8" s="23" t="s">
        <v>944</v>
      </c>
      <c r="E1048" s="49" t="s">
        <v>123</v>
      </c>
      <c r="F1048" s="7" t="s">
        <v>135</v>
      </c>
      <c r="G1048" s="9" t="s">
        <v>136</v>
      </c>
      <c r="H1048" s="9"/>
      <c r="I1048" s="32"/>
      <c r="K1048" s="29"/>
      <c r="L1048" s="29"/>
      <c r="M1048" s="57"/>
      <c r="N104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48" s="7" t="str">
        <f>IF(Infra[[#This Row],[railml 2.4 existence]]=TRUE, INDEX(core[Constraints],MATCH(Infra[[#This Row],[Full path]],core[Full path],0)),
IF(Infra[[#This Row],[nor existence]]&lt;&gt;"",INDEX(nor[Constraints],MATCH(Infra[[#This Row],[nor existence]],nor[Full path],0)),""))</f>
        <v>optional</v>
      </c>
      <c r="Q10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48" s="7" t="str">
        <f>IF(ISBLANK(Infra[[#This Row],[Attribute]]),"",
IF(Infra[[#This Row],[railml 2.4 existence]]=TRUE, INDEX(core[Excel type],MATCH(Infra[[#This Row],[Full path]],core[Full path],0)),
IF(Infra[[#This Row],[nor existence]]&lt;&gt;"", INDEX(nor[Excel type],MATCH(Infra[[#This Row],[nor existence]],nor[Full path],0)),"")))</f>
        <v>[enum]</v>
      </c>
      <c r="S1048" s="9" t="str">
        <f>IF(AND(NOT(ISBLANK(Infra[[#This Row],[Attribute]])),LEFT(Infra[[#This Row],[Value]],1)="[",OR(Infra[[#This Row],[railml 2.4 existence]]=TRUE,Infra[[#This Row],[nor existence]]=TRUE)),IF(Infra[[#This Row],[Value]]=Infra[[#This Row],[type]],"OK","Wrong type"),"")</f>
        <v/>
      </c>
      <c r="T104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49" spans="1:21" ht="105" x14ac:dyDescent="0.25">
      <c r="A104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infrastructure/tracks/track/trackElements/bridges/brigde/states/state/@status</v>
      </c>
      <c r="B10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49" s="23" t="s">
        <v>944</v>
      </c>
      <c r="E1049" s="49" t="s">
        <v>123</v>
      </c>
      <c r="F1049" s="7" t="s">
        <v>135</v>
      </c>
      <c r="G1049" s="9" t="s">
        <v>137</v>
      </c>
      <c r="H1049" s="9"/>
      <c r="I1049" s="32"/>
      <c r="J1049" s="1" t="s">
        <v>138</v>
      </c>
      <c r="K1049" s="29"/>
      <c r="L1049" s="29"/>
      <c r="M1049" s="57"/>
      <c r="N104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49" s="7" t="str">
        <f>IF(Infra[[#This Row],[railml 2.4 existence]]=TRUE, INDEX(core[Constraints],MATCH(Infra[[#This Row],[Full path]],core[Full path],0)),
IF(Infra[[#This Row],[nor existence]]&lt;&gt;"",INDEX(nor[Constraints],MATCH(Infra[[#This Row],[nor existence]],nor[Full path],0)),""))</f>
        <v>optional</v>
      </c>
      <c r="Q10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49" s="7" t="str">
        <f>IF(ISBLANK(Infra[[#This Row],[Attribute]]),"",
IF(Infra[[#This Row],[railml 2.4 existence]]=TRUE, INDEX(core[Excel type],MATCH(Infra[[#This Row],[Full path]],core[Full path],0)),
IF(Infra[[#This Row],[nor existence]]&lt;&gt;"", INDEX(nor[Excel type],MATCH(Infra[[#This Row],[nor existence]],nor[Full path],0)),"")))</f>
        <v>[enum]</v>
      </c>
      <c r="S1049" s="9" t="str">
        <f>IF(AND(NOT(ISBLANK(Infra[[#This Row],[Attribute]])),LEFT(Infra[[#This Row],[Value]],1)="[",OR(Infra[[#This Row],[railml 2.4 existence]]=TRUE,Infra[[#This Row],[nor existence]]=TRUE)),IF(Infra[[#This Row],[Value]]=Infra[[#This Row],[type]],"OK","Wrong type"),"")</f>
        <v/>
      </c>
      <c r="T104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50" spans="1:21" ht="30" x14ac:dyDescent="0.25">
      <c r="A105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infrastructure/tracks/track/trackElements/bridges/brigde/states/state/@status</v>
      </c>
      <c r="B10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0" s="23" t="s">
        <v>944</v>
      </c>
      <c r="E1050" s="49" t="s">
        <v>123</v>
      </c>
      <c r="F1050" s="7" t="s">
        <v>135</v>
      </c>
      <c r="G1050" s="9" t="s">
        <v>139</v>
      </c>
      <c r="H1050" s="9"/>
      <c r="I1050" s="32"/>
      <c r="J1050" s="1" t="s">
        <v>140</v>
      </c>
      <c r="K1050" s="29"/>
      <c r="L1050" s="29"/>
      <c r="M1050" s="57"/>
      <c r="N105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0" s="7" t="str">
        <f>IF(Infra[[#This Row],[railml 2.4 existence]]=TRUE, INDEX(core[Constraints],MATCH(Infra[[#This Row],[Full path]],core[Full path],0)),
IF(Infra[[#This Row],[nor existence]]&lt;&gt;"",INDEX(nor[Constraints],MATCH(Infra[[#This Row],[nor existence]],nor[Full path],0)),""))</f>
        <v>optional</v>
      </c>
      <c r="Q10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50" s="7" t="str">
        <f>IF(ISBLANK(Infra[[#This Row],[Attribute]]),"",
IF(Infra[[#This Row],[railml 2.4 existence]]=TRUE, INDEX(core[Excel type],MATCH(Infra[[#This Row],[Full path]],core[Full path],0)),
IF(Infra[[#This Row],[nor existence]]&lt;&gt;"", INDEX(nor[Excel type],MATCH(Infra[[#This Row],[nor existence]],nor[Full path],0)),"")))</f>
        <v>[enum]</v>
      </c>
      <c r="S1050" s="9" t="str">
        <f>IF(AND(NOT(ISBLANK(Infra[[#This Row],[Attribute]])),LEFT(Infra[[#This Row],[Value]],1)="[",OR(Infra[[#This Row],[railml 2.4 existence]]=TRUE,Infra[[#This Row],[nor existence]]=TRUE)),IF(Infra[[#This Row],[Value]]=Infra[[#This Row],[type]],"OK","Wrong type"),"")</f>
        <v/>
      </c>
      <c r="T105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51" spans="1:21" ht="75" x14ac:dyDescent="0.25">
      <c r="A105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infrastructure/tracks/track/trackElements/bridges/brigde/states/state/@status</v>
      </c>
      <c r="B10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1" s="23" t="s">
        <v>944</v>
      </c>
      <c r="E1051" s="49" t="s">
        <v>123</v>
      </c>
      <c r="F1051" s="7" t="s">
        <v>135</v>
      </c>
      <c r="G1051" s="9" t="s">
        <v>124</v>
      </c>
      <c r="H1051" s="9"/>
      <c r="I1051" s="32"/>
      <c r="J1051" s="1" t="s">
        <v>141</v>
      </c>
      <c r="K1051" s="29"/>
      <c r="L1051" s="29"/>
      <c r="M1051" s="57"/>
      <c r="N105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1" s="7" t="str">
        <f>IF(Infra[[#This Row],[railml 2.4 existence]]=TRUE, INDEX(core[Constraints],MATCH(Infra[[#This Row],[Full path]],core[Full path],0)),
IF(Infra[[#This Row],[nor existence]]&lt;&gt;"",INDEX(nor[Constraints],MATCH(Infra[[#This Row],[nor existence]],nor[Full path],0)),""))</f>
        <v>optional</v>
      </c>
      <c r="Q10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51" s="7" t="str">
        <f>IF(ISBLANK(Infra[[#This Row],[Attribute]]),"",
IF(Infra[[#This Row],[railml 2.4 existence]]=TRUE, INDEX(core[Excel type],MATCH(Infra[[#This Row],[Full path]],core[Full path],0)),
IF(Infra[[#This Row],[nor existence]]&lt;&gt;"", INDEX(nor[Excel type],MATCH(Infra[[#This Row],[nor existence]],nor[Full path],0)),"")))</f>
        <v>[enum]</v>
      </c>
      <c r="S1051" s="9" t="str">
        <f>IF(AND(NOT(ISBLANK(Infra[[#This Row],[Attribute]])),LEFT(Infra[[#This Row],[Value]],1)="[",OR(Infra[[#This Row],[railml 2.4 existence]]=TRUE,Infra[[#This Row],[nor existence]]=TRUE)),IF(Infra[[#This Row],[Value]]=Infra[[#This Row],[type]],"OK","Wrong type"),"")</f>
        <v/>
      </c>
      <c r="T105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52" spans="1:21" ht="60" x14ac:dyDescent="0.25">
      <c r="A105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infrastructure/tracks/track/trackElements/bridges/brigde/states/state/@status</v>
      </c>
      <c r="B10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2" s="23" t="s">
        <v>944</v>
      </c>
      <c r="E1052" s="49" t="s">
        <v>123</v>
      </c>
      <c r="F1052" s="7" t="s">
        <v>135</v>
      </c>
      <c r="G1052" s="9" t="s">
        <v>142</v>
      </c>
      <c r="H1052" s="9"/>
      <c r="I1052" s="32"/>
      <c r="J1052" s="1" t="s">
        <v>143</v>
      </c>
      <c r="K1052" s="29"/>
      <c r="L1052" s="29"/>
      <c r="M1052" s="57"/>
      <c r="N105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2" s="7" t="str">
        <f>IF(Infra[[#This Row],[railml 2.4 existence]]=TRUE, INDEX(core[Constraints],MATCH(Infra[[#This Row],[Full path]],core[Full path],0)),
IF(Infra[[#This Row],[nor existence]]&lt;&gt;"",INDEX(nor[Constraints],MATCH(Infra[[#This Row],[nor existence]],nor[Full path],0)),""))</f>
        <v>optional</v>
      </c>
      <c r="Q10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52" s="7" t="str">
        <f>IF(ISBLANK(Infra[[#This Row],[Attribute]]),"",
IF(Infra[[#This Row],[railml 2.4 existence]]=TRUE, INDEX(core[Excel type],MATCH(Infra[[#This Row],[Full path]],core[Full path],0)),
IF(Infra[[#This Row],[nor existence]]&lt;&gt;"", INDEX(nor[Excel type],MATCH(Infra[[#This Row],[nor existence]],nor[Full path],0)),"")))</f>
        <v>[enum]</v>
      </c>
      <c r="S1052" s="9" t="str">
        <f>IF(AND(NOT(ISBLANK(Infra[[#This Row],[Attribute]])),LEFT(Infra[[#This Row],[Value]],1)="[",OR(Infra[[#This Row],[railml 2.4 existence]]=TRUE,Infra[[#This Row],[nor existence]]=TRUE)),IF(Infra[[#This Row],[Value]]=Infra[[#This Row],[type]],"OK","Wrong type"),"")</f>
        <v/>
      </c>
      <c r="T105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53" spans="1:21" x14ac:dyDescent="0.25">
      <c r="A105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infrastructure/tracks/track/trackElements/bridges/brigde/states/state/@status</v>
      </c>
      <c r="B10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3" s="23" t="s">
        <v>944</v>
      </c>
      <c r="E1053" s="49" t="s">
        <v>123</v>
      </c>
      <c r="F1053" s="7" t="s">
        <v>135</v>
      </c>
      <c r="G1053" s="9" t="s">
        <v>144</v>
      </c>
      <c r="H1053" s="9"/>
      <c r="I1053" s="32"/>
      <c r="K1053" s="29"/>
      <c r="L1053" s="29"/>
      <c r="M1053" s="57"/>
      <c r="N105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3" s="7" t="str">
        <f>IF(Infra[[#This Row],[railml 2.4 existence]]=TRUE, INDEX(core[Constraints],MATCH(Infra[[#This Row],[Full path]],core[Full path],0)),
IF(Infra[[#This Row],[nor existence]]&lt;&gt;"",INDEX(nor[Constraints],MATCH(Infra[[#This Row],[nor existence]],nor[Full path],0)),""))</f>
        <v>optional</v>
      </c>
      <c r="Q10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53" s="7" t="str">
        <f>IF(ISBLANK(Infra[[#This Row],[Attribute]]),"",
IF(Infra[[#This Row],[railml 2.4 existence]]=TRUE, INDEX(core[Excel type],MATCH(Infra[[#This Row],[Full path]],core[Full path],0)),
IF(Infra[[#This Row],[nor existence]]&lt;&gt;"", INDEX(nor[Excel type],MATCH(Infra[[#This Row],[nor existence]],nor[Full path],0)),"")))</f>
        <v>[enum]</v>
      </c>
      <c r="S1053" s="9" t="str">
        <f>IF(AND(NOT(ISBLANK(Infra[[#This Row],[Attribute]])),LEFT(Infra[[#This Row],[Value]],1)="[",OR(Infra[[#This Row],[railml 2.4 existence]]=TRUE,Infra[[#This Row],[nor existence]]=TRUE)),IF(Infra[[#This Row],[Value]]=Infra[[#This Row],[type]],"OK","Wrong type"),"")</f>
        <v/>
      </c>
      <c r="T105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54" spans="1:21" x14ac:dyDescent="0.25">
      <c r="A105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infrastructure/tracks/track/trackElements/bridges/brigde/states/state/from</v>
      </c>
      <c r="B10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4" s="23" t="s">
        <v>945</v>
      </c>
      <c r="E1054" s="49" t="s">
        <v>394</v>
      </c>
      <c r="F1054" s="7"/>
      <c r="G1054" s="9"/>
      <c r="H1054" s="9" t="s">
        <v>29</v>
      </c>
      <c r="I1054" s="32"/>
      <c r="J1054" s="8"/>
      <c r="K1054" s="29"/>
      <c r="L1054" s="29"/>
      <c r="M1054" s="57"/>
      <c r="N105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4" s="7" t="str">
        <f>IF(Infra[[#This Row],[railml 2.4 existence]]=TRUE, INDEX(core[Constraints],MATCH(Infra[[#This Row],[Full path]],core[Full path],0)),
IF(Infra[[#This Row],[nor existence]]&lt;&gt;"",INDEX(nor[Constraints],MATCH(Infra[[#This Row],[nor existence]],nor[Full path],0)),""))</f>
        <v>optional</v>
      </c>
      <c r="Q10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54" s="7" t="str">
        <f>IF(ISBLANK(Infra[[#This Row],[Attribute]]),"",
IF(Infra[[#This Row],[railml 2.4 existence]]=TRUE, INDEX(core[Excel type],MATCH(Infra[[#This Row],[Full path]],core[Full path],0)),
IF(Infra[[#This Row],[nor existence]]&lt;&gt;"", INDEX(nor[Excel type],MATCH(Infra[[#This Row],[nor existence]],nor[Full path],0)),"")))</f>
        <v/>
      </c>
      <c r="S1054" s="9" t="str">
        <f>IF(AND(NOT(ISBLANK(Infra[[#This Row],[Attribute]])),LEFT(Infra[[#This Row],[Value]],1)="[",OR(Infra[[#This Row],[railml 2.4 existence]]=TRUE,Infra[[#This Row],[nor existence]]=TRUE)),IF(Infra[[#This Row],[Value]]=Infra[[#This Row],[type]],"OK","Wrong type"),"")</f>
        <v/>
      </c>
      <c r="T1054" s="7" t="str">
        <f>IF(ISBLANK(Infra[[#This Row],[Attribute]]),"",
IF(Infra[[#This Row],[railml 2.4 existence]]=TRUE, INDEX(core[Restriction],MATCH(Infra[[#This Row],[Full path]],core[Full path],0)),
IF(Infra[[#This Row],[nor existence]]&lt;&gt;"", INDEX(nor[Restriction],MATCH(Infra[[#This Row],[nor existence]],nor[Full path],0)),"")))</f>
        <v/>
      </c>
      <c r="U10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55" spans="1:21" x14ac:dyDescent="0.25">
      <c r="A105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infrastructure/tracks/track/trackElements/bridges/brigde/states/state/from/@absPos</v>
      </c>
      <c r="B10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5" s="23" t="s">
        <v>945</v>
      </c>
      <c r="E1055" s="49" t="s">
        <v>394</v>
      </c>
      <c r="F1055" s="7" t="s">
        <v>478</v>
      </c>
      <c r="G1055" s="9" t="s">
        <v>233</v>
      </c>
      <c r="H1055" s="9" t="s">
        <v>29</v>
      </c>
      <c r="I1055" s="32"/>
      <c r="J1055" s="8"/>
      <c r="K1055" s="29"/>
      <c r="L1055" s="29"/>
      <c r="M1055" s="57"/>
      <c r="N105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5" s="7" t="str">
        <f>IF(Infra[[#This Row],[railml 2.4 existence]]=TRUE, INDEX(core[Constraints],MATCH(Infra[[#This Row],[Full path]],core[Full path],0)),
IF(Infra[[#This Row],[nor existence]]&lt;&gt;"",INDEX(nor[Constraints],MATCH(Infra[[#This Row],[nor existence]],nor[Full path],0)),""))</f>
        <v>optional</v>
      </c>
      <c r="Q10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55" s="7" t="str">
        <f>IF(ISBLANK(Infra[[#This Row],[Attribute]]),"",
IF(Infra[[#This Row],[railml 2.4 existence]]=TRUE, INDEX(core[Excel type],MATCH(Infra[[#This Row],[Full path]],core[Full path],0)),
IF(Infra[[#This Row],[nor existence]]&lt;&gt;"", INDEX(nor[Excel type],MATCH(Infra[[#This Row],[nor existence]],nor[Full path],0)),"")))</f>
        <v>[decimal]</v>
      </c>
      <c r="S1055" s="9" t="str">
        <f>IF(AND(NOT(ISBLANK(Infra[[#This Row],[Attribute]])),LEFT(Infra[[#This Row],[Value]],1)="[",OR(Infra[[#This Row],[railml 2.4 existence]]=TRUE,Infra[[#This Row],[nor existence]]=TRUE)),IF(Infra[[#This Row],[Value]]=Infra[[#This Row],[type]],"OK","Wrong type"),"")</f>
        <v>OK</v>
      </c>
      <c r="T1055" s="7" t="str">
        <f>IF(ISBLANK(Infra[[#This Row],[Attribute]]),"",
IF(Infra[[#This Row],[railml 2.4 existence]]=TRUE, INDEX(core[Restriction],MATCH(Infra[[#This Row],[Full path]],core[Full path],0)),
IF(Infra[[#This Row],[nor existence]]&lt;&gt;"", INDEX(nor[Restriction],MATCH(Infra[[#This Row],[nor existence]],nor[Full path],0)),"")))</f>
        <v>xs:fractionDigits=6</v>
      </c>
      <c r="U10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56" spans="1:21" x14ac:dyDescent="0.25">
      <c r="A105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infrastructure/tracks/track/trackElements/bridges/brigde/states/state/from/@pos</v>
      </c>
      <c r="B10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6" s="23" t="s">
        <v>945</v>
      </c>
      <c r="E1056" s="49" t="s">
        <v>394</v>
      </c>
      <c r="F1056" s="7" t="s">
        <v>494</v>
      </c>
      <c r="G1056" s="9" t="s">
        <v>233</v>
      </c>
      <c r="H1056" s="9" t="s">
        <v>23</v>
      </c>
      <c r="I1056" s="32"/>
      <c r="J1056" s="8"/>
      <c r="K1056" s="29"/>
      <c r="L1056" s="29"/>
      <c r="M1056" s="57"/>
      <c r="N105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6" s="7" t="str">
        <f>IF(Infra[[#This Row],[railml 2.4 existence]]=TRUE, INDEX(core[Constraints],MATCH(Infra[[#This Row],[Full path]],core[Full path],0)),
IF(Infra[[#This Row],[nor existence]]&lt;&gt;"",INDEX(nor[Constraints],MATCH(Infra[[#This Row],[nor existence]],nor[Full path],0)),""))</f>
        <v>mandatory</v>
      </c>
      <c r="Q10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56" s="7" t="str">
        <f>IF(ISBLANK(Infra[[#This Row],[Attribute]]),"",
IF(Infra[[#This Row],[railml 2.4 existence]]=TRUE, INDEX(core[Excel type],MATCH(Infra[[#This Row],[Full path]],core[Full path],0)),
IF(Infra[[#This Row],[nor existence]]&lt;&gt;"", INDEX(nor[Excel type],MATCH(Infra[[#This Row],[nor existence]],nor[Full path],0)),"")))</f>
        <v>[decimal]</v>
      </c>
      <c r="S1056" s="9" t="str">
        <f>IF(AND(NOT(ISBLANK(Infra[[#This Row],[Attribute]])),LEFT(Infra[[#This Row],[Value]],1)="[",OR(Infra[[#This Row],[railml 2.4 existence]]=TRUE,Infra[[#This Row],[nor existence]]=TRUE)),IF(Infra[[#This Row],[Value]]=Infra[[#This Row],[type]],"OK","Wrong type"),"")</f>
        <v>OK</v>
      </c>
      <c r="T1056" s="7" t="str">
        <f>IF(ISBLANK(Infra[[#This Row],[Attribute]]),"",
IF(Infra[[#This Row],[railml 2.4 existence]]=TRUE, INDEX(core[Restriction],MATCH(Infra[[#This Row],[Full path]],core[Full path],0)),
IF(Infra[[#This Row],[nor existence]]&lt;&gt;"", INDEX(nor[Restriction],MATCH(Infra[[#This Row],[nor existence]],nor[Full path],0)),"")))</f>
        <v>xs:fractionDigits=6</v>
      </c>
      <c r="U10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57" spans="1:21" x14ac:dyDescent="0.25">
      <c r="A105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infrastructure/tracks/track/trackElements/bridges/brigde/states/state/to</v>
      </c>
      <c r="B10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7" s="23" t="s">
        <v>945</v>
      </c>
      <c r="E1057" s="49" t="s">
        <v>913</v>
      </c>
      <c r="F1057" s="7"/>
      <c r="G1057" s="9"/>
      <c r="H1057" s="9" t="s">
        <v>29</v>
      </c>
      <c r="I1057" s="32"/>
      <c r="J1057" s="8"/>
      <c r="K1057" s="29"/>
      <c r="L1057" s="29"/>
      <c r="M1057" s="57"/>
      <c r="N105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7" s="7" t="str">
        <f>IF(Infra[[#This Row],[railml 2.4 existence]]=TRUE, INDEX(core[Constraints],MATCH(Infra[[#This Row],[Full path]],core[Full path],0)),
IF(Infra[[#This Row],[nor existence]]&lt;&gt;"",INDEX(nor[Constraints],MATCH(Infra[[#This Row],[nor existence]],nor[Full path],0)),""))</f>
        <v>optional</v>
      </c>
      <c r="Q10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57" s="7" t="str">
        <f>IF(ISBLANK(Infra[[#This Row],[Attribute]]),"",
IF(Infra[[#This Row],[railml 2.4 existence]]=TRUE, INDEX(core[Excel type],MATCH(Infra[[#This Row],[Full path]],core[Full path],0)),
IF(Infra[[#This Row],[nor existence]]&lt;&gt;"", INDEX(nor[Excel type],MATCH(Infra[[#This Row],[nor existence]],nor[Full path],0)),"")))</f>
        <v/>
      </c>
      <c r="S1057" s="9" t="str">
        <f>IF(AND(NOT(ISBLANK(Infra[[#This Row],[Attribute]])),LEFT(Infra[[#This Row],[Value]],1)="[",OR(Infra[[#This Row],[railml 2.4 existence]]=TRUE,Infra[[#This Row],[nor existence]]=TRUE)),IF(Infra[[#This Row],[Value]]=Infra[[#This Row],[type]],"OK","Wrong type"),"")</f>
        <v/>
      </c>
      <c r="T1057" s="7" t="str">
        <f>IF(ISBLANK(Infra[[#This Row],[Attribute]]),"",
IF(Infra[[#This Row],[railml 2.4 existence]]=TRUE, INDEX(core[Restriction],MATCH(Infra[[#This Row],[Full path]],core[Full path],0)),
IF(Infra[[#This Row],[nor existence]]&lt;&gt;"", INDEX(nor[Restriction],MATCH(Infra[[#This Row],[nor existence]],nor[Full path],0)),"")))</f>
        <v/>
      </c>
      <c r="U10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58" spans="1:21" x14ac:dyDescent="0.25">
      <c r="A105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infrastructure/tracks/track/trackElements/bridges/brigde/states/state/to/@absPos</v>
      </c>
      <c r="B10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8" s="23" t="s">
        <v>945</v>
      </c>
      <c r="E1058" s="49" t="s">
        <v>913</v>
      </c>
      <c r="F1058" s="7" t="s">
        <v>478</v>
      </c>
      <c r="G1058" s="9" t="s">
        <v>233</v>
      </c>
      <c r="H1058" s="9" t="s">
        <v>29</v>
      </c>
      <c r="I1058" s="32"/>
      <c r="J1058" s="8"/>
      <c r="K1058" s="29"/>
      <c r="L1058" s="29"/>
      <c r="M1058" s="57"/>
      <c r="N105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8" s="7" t="str">
        <f>IF(Infra[[#This Row],[railml 2.4 existence]]=TRUE, INDEX(core[Constraints],MATCH(Infra[[#This Row],[Full path]],core[Full path],0)),
IF(Infra[[#This Row],[nor existence]]&lt;&gt;"",INDEX(nor[Constraints],MATCH(Infra[[#This Row],[nor existence]],nor[Full path],0)),""))</f>
        <v>optional</v>
      </c>
      <c r="Q10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58" s="7" t="str">
        <f>IF(ISBLANK(Infra[[#This Row],[Attribute]]),"",
IF(Infra[[#This Row],[railml 2.4 existence]]=TRUE, INDEX(core[Excel type],MATCH(Infra[[#This Row],[Full path]],core[Full path],0)),
IF(Infra[[#This Row],[nor existence]]&lt;&gt;"", INDEX(nor[Excel type],MATCH(Infra[[#This Row],[nor existence]],nor[Full path],0)),"")))</f>
        <v>[decimal]</v>
      </c>
      <c r="S1058" s="9" t="str">
        <f>IF(AND(NOT(ISBLANK(Infra[[#This Row],[Attribute]])),LEFT(Infra[[#This Row],[Value]],1)="[",OR(Infra[[#This Row],[railml 2.4 existence]]=TRUE,Infra[[#This Row],[nor existence]]=TRUE)),IF(Infra[[#This Row],[Value]]=Infra[[#This Row],[type]],"OK","Wrong type"),"")</f>
        <v>OK</v>
      </c>
      <c r="T1058" s="7" t="str">
        <f>IF(ISBLANK(Infra[[#This Row],[Attribute]]),"",
IF(Infra[[#This Row],[railml 2.4 existence]]=TRUE, INDEX(core[Restriction],MATCH(Infra[[#This Row],[Full path]],core[Full path],0)),
IF(Infra[[#This Row],[nor existence]]&lt;&gt;"", INDEX(nor[Restriction],MATCH(Infra[[#This Row],[nor existence]],nor[Full path],0)),"")))</f>
        <v>xs:fractionDigits=6</v>
      </c>
      <c r="U10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59" spans="1:21" x14ac:dyDescent="0.25">
      <c r="A105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infrastructure/tracks/track/trackElements/bridges/brigde/states/state/to/@pos</v>
      </c>
      <c r="B10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59" s="23" t="s">
        <v>945</v>
      </c>
      <c r="E1059" s="49" t="s">
        <v>913</v>
      </c>
      <c r="F1059" s="7" t="s">
        <v>494</v>
      </c>
      <c r="G1059" s="9" t="s">
        <v>233</v>
      </c>
      <c r="H1059" s="9" t="s">
        <v>23</v>
      </c>
      <c r="I1059" s="32"/>
      <c r="J1059" s="8"/>
      <c r="K1059" s="29"/>
      <c r="L1059" s="29"/>
      <c r="M1059" s="57"/>
      <c r="N105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59" s="7" t="str">
        <f>IF(Infra[[#This Row],[railml 2.4 existence]]=TRUE, INDEX(core[Constraints],MATCH(Infra[[#This Row],[Full path]],core[Full path],0)),
IF(Infra[[#This Row],[nor existence]]&lt;&gt;"",INDEX(nor[Constraints],MATCH(Infra[[#This Row],[nor existence]],nor[Full path],0)),""))</f>
        <v>mandatory</v>
      </c>
      <c r="Q10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59" s="7" t="str">
        <f>IF(ISBLANK(Infra[[#This Row],[Attribute]]),"",
IF(Infra[[#This Row],[railml 2.4 existence]]=TRUE, INDEX(core[Excel type],MATCH(Infra[[#This Row],[Full path]],core[Full path],0)),
IF(Infra[[#This Row],[nor existence]]&lt;&gt;"", INDEX(nor[Excel type],MATCH(Infra[[#This Row],[nor existence]],nor[Full path],0)),"")))</f>
        <v>[decimal]</v>
      </c>
      <c r="S1059" s="9" t="str">
        <f>IF(AND(NOT(ISBLANK(Infra[[#This Row],[Attribute]])),LEFT(Infra[[#This Row],[Value]],1)="[",OR(Infra[[#This Row],[railml 2.4 existence]]=TRUE,Infra[[#This Row],[nor existence]]=TRUE)),IF(Infra[[#This Row],[Value]]=Infra[[#This Row],[type]],"OK","Wrong type"),"")</f>
        <v>OK</v>
      </c>
      <c r="T1059" s="7" t="str">
        <f>IF(ISBLANK(Infra[[#This Row],[Attribute]]),"",
IF(Infra[[#This Row],[railml 2.4 existence]]=TRUE, INDEX(core[Restriction],MATCH(Infra[[#This Row],[Full path]],core[Full path],0)),
IF(Infra[[#This Row],[nor existence]]&lt;&gt;"", INDEX(nor[Restriction],MATCH(Infra[[#This Row],[nor existence]],nor[Full path],0)),"")))</f>
        <v>xs:fractionDigits=6</v>
      </c>
      <c r="U10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0" spans="1:21" ht="30" x14ac:dyDescent="0.25">
      <c r="A106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v>
      </c>
      <c r="B10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0" s="24" t="s">
        <v>946</v>
      </c>
      <c r="E1060" s="17" t="s">
        <v>947</v>
      </c>
      <c r="F1060" s="7"/>
      <c r="G1060" s="7"/>
      <c r="H1060" s="9" t="s">
        <v>29</v>
      </c>
      <c r="I1060" s="35"/>
      <c r="J1060" s="58" t="s">
        <v>948</v>
      </c>
      <c r="K1060" s="7" t="s">
        <v>949</v>
      </c>
      <c r="L1060" s="29"/>
      <c r="M1060" s="29"/>
      <c r="N10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60" s="7" t="str">
        <f>IF(Infra[[#This Row],[railml 2.4 existence]]=TRUE, INDEX(core[Constraints],MATCH(Infra[[#This Row],[Full path]],core[Full path],0)),
IF(Infra[[#This Row],[nor existence]]&lt;&gt;"",INDEX(nor[Constraints],MATCH(Infra[[#This Row],[nor existence]],nor[Full path],0)),""))</f>
        <v>optional</v>
      </c>
      <c r="Q10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60" s="7" t="str">
        <f>IF(ISBLANK(Infra[[#This Row],[Attribute]]),"",
IF(Infra[[#This Row],[railml 2.4 existence]]=TRUE, INDEX(core[Excel type],MATCH(Infra[[#This Row],[Full path]],core[Full path],0)),
IF(Infra[[#This Row],[nor existence]]&lt;&gt;"", INDEX(nor[Excel type],MATCH(Infra[[#This Row],[nor existence]],nor[Full path],0)),"")))</f>
        <v/>
      </c>
      <c r="S1060" s="7" t="str">
        <f>IF(AND(NOT(ISBLANK(Infra[[#This Row],[Attribute]])),LEFT(Infra[[#This Row],[Value]],1)="[",OR(Infra[[#This Row],[railml 2.4 existence]]=TRUE,Infra[[#This Row],[nor existence]]=TRUE)),IF(Infra[[#This Row],[Value]]=Infra[[#This Row],[type]],"OK","Wrong type"),"")</f>
        <v/>
      </c>
      <c r="T1060" s="7" t="str">
        <f>IF(ISBLANK(Infra[[#This Row],[Attribute]]),"",
IF(Infra[[#This Row],[railml 2.4 existence]]=TRUE, INDEX(core[Restriction],MATCH(Infra[[#This Row],[Full path]],core[Full path],0)),
IF(Infra[[#This Row],[nor existence]]&lt;&gt;"", INDEX(nor[Restriction],MATCH(Infra[[#This Row],[nor existence]],nor[Full path],0)),"")))</f>
        <v/>
      </c>
      <c r="U10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1" spans="1:21" ht="45" x14ac:dyDescent="0.25">
      <c r="A106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infrastructure/tracks/track/trackElements/electrificationChanges/electrificationChange/@absPos</v>
      </c>
      <c r="B10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1" s="23" t="s">
        <v>946</v>
      </c>
      <c r="E1061" s="49" t="s">
        <v>947</v>
      </c>
      <c r="F1061" s="7" t="s">
        <v>478</v>
      </c>
      <c r="G1061" s="9" t="s">
        <v>233</v>
      </c>
      <c r="H1061" s="9" t="s">
        <v>479</v>
      </c>
      <c r="I1061" s="32"/>
      <c r="J1061" s="8" t="s">
        <v>480</v>
      </c>
      <c r="K1061" s="29" t="s">
        <v>481</v>
      </c>
      <c r="L1061" s="29"/>
      <c r="M1061" s="57"/>
      <c r="N10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61" s="7" t="str">
        <f>IF(Infra[[#This Row],[railml 2.4 existence]]=TRUE, INDEX(core[Constraints],MATCH(Infra[[#This Row],[Full path]],core[Full path],0)),
IF(Infra[[#This Row],[nor existence]]&lt;&gt;"",INDEX(nor[Constraints],MATCH(Infra[[#This Row],[nor existence]],nor[Full path],0)),""))</f>
        <v>optional</v>
      </c>
      <c r="Q10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61" s="9" t="str">
        <f>IF(ISBLANK(Infra[[#This Row],[Attribute]]),"",
IF(Infra[[#This Row],[railml 2.4 existence]]=TRUE, INDEX(core[Excel type],MATCH(Infra[[#This Row],[Full path]],core[Full path],0)),
IF(Infra[[#This Row],[nor existence]]&lt;&gt;"", INDEX(nor[Excel type],MATCH(Infra[[#This Row],[nor existence]],nor[Full path],0)),"")))</f>
        <v>[decimal]</v>
      </c>
      <c r="S1061" s="7" t="str">
        <f>IF(AND(NOT(ISBLANK(Infra[[#This Row],[Attribute]])),LEFT(Infra[[#This Row],[Value]],1)="[",OR(Infra[[#This Row],[railml 2.4 existence]]=TRUE,Infra[[#This Row],[nor existence]]=TRUE)),IF(Infra[[#This Row],[Value]]=Infra[[#This Row],[type]],"OK","Wrong type"),"")</f>
        <v>OK</v>
      </c>
      <c r="T1061" s="7" t="str">
        <f>IF(ISBLANK(Infra[[#This Row],[Attribute]]),"",
IF(Infra[[#This Row],[railml 2.4 existence]]=TRUE, INDEX(core[Restriction],MATCH(Infra[[#This Row],[Full path]],core[Full path],0)),
IF(Infra[[#This Row],[nor existence]]&lt;&gt;"", INDEX(nor[Restriction],MATCH(Infra[[#This Row],[nor existence]],nor[Full path],0)),"")))</f>
        <v>xs:fractionDigits=6</v>
      </c>
      <c r="U10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2" spans="1:21" ht="135" x14ac:dyDescent="0.25">
      <c r="A10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infrastructure/tracks/track/trackElements/electrificationChanges/electrificationChange/@code</v>
      </c>
      <c r="B10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2" s="23" t="s">
        <v>946</v>
      </c>
      <c r="E1062" s="49" t="s">
        <v>947</v>
      </c>
      <c r="F1062" s="7" t="s">
        <v>24</v>
      </c>
      <c r="G1062" s="9" t="s">
        <v>25</v>
      </c>
      <c r="H1062" s="9" t="s">
        <v>26</v>
      </c>
      <c r="I1062" s="32"/>
      <c r="J1062" s="8" t="s">
        <v>27</v>
      </c>
      <c r="K1062" s="29"/>
      <c r="L1062" s="29"/>
      <c r="M1062" s="57"/>
      <c r="N10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62" s="7" t="str">
        <f>IF(Infra[[#This Row],[railml 2.4 existence]]=TRUE, INDEX(core[Constraints],MATCH(Infra[[#This Row],[Full path]],core[Full path],0)),
IF(Infra[[#This Row],[nor existence]]&lt;&gt;"",INDEX(nor[Constraints],MATCH(Infra[[#This Row],[nor existence]],nor[Full path],0)),""))</f>
        <v>optional</v>
      </c>
      <c r="Q10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62" s="9" t="str">
        <f>IF(ISBLANK(Infra[[#This Row],[Attribute]]),"",
IF(Infra[[#This Row],[railml 2.4 existence]]=TRUE, INDEX(core[Excel type],MATCH(Infra[[#This Row],[Full path]],core[Full path],0)),
IF(Infra[[#This Row],[nor existence]]&lt;&gt;"", INDEX(nor[Excel type],MATCH(Infra[[#This Row],[nor existence]],nor[Full path],0)),"")))</f>
        <v>[string]</v>
      </c>
      <c r="S1062" s="7" t="str">
        <f>IF(AND(NOT(ISBLANK(Infra[[#This Row],[Attribute]])),LEFT(Infra[[#This Row],[Value]],1)="[",OR(Infra[[#This Row],[railml 2.4 existence]]=TRUE,Infra[[#This Row],[nor existence]]=TRUE)),IF(Infra[[#This Row],[Value]]=Infra[[#This Row],[type]],"OK","Wrong type"),"")</f>
        <v>OK</v>
      </c>
      <c r="T1062" s="7" t="str">
        <f>IF(ISBLANK(Infra[[#This Row],[Attribute]]),"",
IF(Infra[[#This Row],[railml 2.4 existence]]=TRUE, INDEX(core[Restriction],MATCH(Infra[[#This Row],[Full path]],core[Full path],0)),
IF(Infra[[#This Row],[nor existence]]&lt;&gt;"", INDEX(nor[Restriction],MATCH(Infra[[#This Row],[nor existence]],nor[Full path],0)),"")))</f>
        <v/>
      </c>
      <c r="U10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3" spans="1:21" ht="45" x14ac:dyDescent="0.25">
      <c r="A10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infrastructure/tracks/track/trackElements/electrificationChanges/electrificationChange/@description</v>
      </c>
      <c r="B10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3" s="23" t="s">
        <v>946</v>
      </c>
      <c r="E1063" s="49" t="s">
        <v>947</v>
      </c>
      <c r="F1063" s="7" t="s">
        <v>28</v>
      </c>
      <c r="G1063" s="9" t="s">
        <v>25</v>
      </c>
      <c r="H1063" s="9" t="s">
        <v>29</v>
      </c>
      <c r="I1063" s="32"/>
      <c r="J1063" s="8" t="s">
        <v>30</v>
      </c>
      <c r="K1063" s="29" t="s">
        <v>31</v>
      </c>
      <c r="L1063" s="29"/>
      <c r="M1063" s="57"/>
      <c r="N10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63" s="7" t="str">
        <f>IF(Infra[[#This Row],[railml 2.4 existence]]=TRUE, INDEX(core[Constraints],MATCH(Infra[[#This Row],[Full path]],core[Full path],0)),
IF(Infra[[#This Row],[nor existence]]&lt;&gt;"",INDEX(nor[Constraints],MATCH(Infra[[#This Row],[nor existence]],nor[Full path],0)),""))</f>
        <v>optional</v>
      </c>
      <c r="Q10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63" s="9" t="str">
        <f>IF(ISBLANK(Infra[[#This Row],[Attribute]]),"",
IF(Infra[[#This Row],[railml 2.4 existence]]=TRUE, INDEX(core[Excel type],MATCH(Infra[[#This Row],[Full path]],core[Full path],0)),
IF(Infra[[#This Row],[nor existence]]&lt;&gt;"", INDEX(nor[Excel type],MATCH(Infra[[#This Row],[nor existence]],nor[Full path],0)),"")))</f>
        <v>[string]</v>
      </c>
      <c r="S1063" s="7" t="str">
        <f>IF(AND(NOT(ISBLANK(Infra[[#This Row],[Attribute]])),LEFT(Infra[[#This Row],[Value]],1)="[",OR(Infra[[#This Row],[railml 2.4 existence]]=TRUE,Infra[[#This Row],[nor existence]]=TRUE)),IF(Infra[[#This Row],[Value]]=Infra[[#This Row],[type]],"OK","Wrong type"),"")</f>
        <v>OK</v>
      </c>
      <c r="T1063" s="7" t="str">
        <f>IF(ISBLANK(Infra[[#This Row],[Attribute]]),"",
IF(Infra[[#This Row],[railml 2.4 existence]]=TRUE, INDEX(core[Restriction],MATCH(Infra[[#This Row],[Full path]],core[Full path],0)),
IF(Infra[[#This Row],[nor existence]]&lt;&gt;"", INDEX(nor[Restriction],MATCH(Infra[[#This Row],[nor existence]],nor[Full path],0)),"")))</f>
        <v/>
      </c>
      <c r="U10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4" spans="1:21" x14ac:dyDescent="0.25">
      <c r="A10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infrastructure/tracks/track/trackElements/electrificationChanges/electrificationChange/@id</v>
      </c>
      <c r="B10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4" s="23" t="s">
        <v>946</v>
      </c>
      <c r="E1064" s="49" t="s">
        <v>947</v>
      </c>
      <c r="F1064" s="7" t="s">
        <v>32</v>
      </c>
      <c r="G1064" s="9" t="s">
        <v>25</v>
      </c>
      <c r="H1064" s="9" t="s">
        <v>23</v>
      </c>
      <c r="I1064" s="32"/>
      <c r="J1064" s="8" t="s">
        <v>33</v>
      </c>
      <c r="K1064" s="29"/>
      <c r="L1064" s="29"/>
      <c r="M1064" s="57"/>
      <c r="N10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64" s="7" t="str">
        <f>IF(Infra[[#This Row],[railml 2.4 existence]]=TRUE, INDEX(core[Constraints],MATCH(Infra[[#This Row],[Full path]],core[Full path],0)),
IF(Infra[[#This Row],[nor existence]]&lt;&gt;"",INDEX(nor[Constraints],MATCH(Infra[[#This Row],[nor existence]],nor[Full path],0)),""))</f>
        <v>mandatory</v>
      </c>
      <c r="Q10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64" s="9" t="str">
        <f>IF(ISBLANK(Infra[[#This Row],[Attribute]]),"",
IF(Infra[[#This Row],[railml 2.4 existence]]=TRUE, INDEX(core[Excel type],MATCH(Infra[[#This Row],[Full path]],core[Full path],0)),
IF(Infra[[#This Row],[nor existence]]&lt;&gt;"", INDEX(nor[Excel type],MATCH(Infra[[#This Row],[nor existence]],nor[Full path],0)),"")))</f>
        <v>[string]</v>
      </c>
      <c r="S1064" s="7" t="str">
        <f>IF(AND(NOT(ISBLANK(Infra[[#This Row],[Attribute]])),LEFT(Infra[[#This Row],[Value]],1)="[",OR(Infra[[#This Row],[railml 2.4 existence]]=TRUE,Infra[[#This Row],[nor existence]]=TRUE)),IF(Infra[[#This Row],[Value]]=Infra[[#This Row],[type]],"OK","Wrong type"),"")</f>
        <v>OK</v>
      </c>
      <c r="T1064" s="7" t="str">
        <f>IF(ISBLANK(Infra[[#This Row],[Attribute]]),"",
IF(Infra[[#This Row],[railml 2.4 existence]]=TRUE, INDEX(core[Restriction],MATCH(Infra[[#This Row],[Full path]],core[Full path],0)),
IF(Infra[[#This Row],[nor existence]]&lt;&gt;"", INDEX(nor[Restriction],MATCH(Infra[[#This Row],[nor existence]],nor[Full path],0)),"")))</f>
        <v/>
      </c>
      <c r="U10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5" spans="1:21" ht="30" x14ac:dyDescent="0.25">
      <c r="A10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infrastructure/tracks/track/trackElements/electrificationChanges/electrificationChange/@nor:change</v>
      </c>
      <c r="B10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5" s="23" t="s">
        <v>946</v>
      </c>
      <c r="E1065" s="49" t="s">
        <v>947</v>
      </c>
      <c r="F1065" s="7" t="s">
        <v>36</v>
      </c>
      <c r="G1065" s="9" t="s">
        <v>37</v>
      </c>
      <c r="H1065" s="9" t="s">
        <v>29</v>
      </c>
      <c r="I1065" s="32"/>
      <c r="J1065" s="8" t="s">
        <v>38</v>
      </c>
      <c r="K1065" s="29"/>
      <c r="L1065" s="29"/>
      <c r="M1065" s="57"/>
      <c r="N106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65" s="7" t="str">
        <f>IF(Infra[[#This Row],[railml 2.4 existence]]=TRUE, INDEX(core[Constraints],MATCH(Infra[[#This Row],[Full path]],core[Full path],0)),
IF(Infra[[#This Row],[nor existence]]&lt;&gt;"",INDEX(nor[Constraints],MATCH(Infra[[#This Row],[nor existence]],nor[Full path],0)),""))</f>
        <v>optional</v>
      </c>
      <c r="Q10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65" s="9" t="str">
        <f>IF(ISBLANK(Infra[[#This Row],[Attribute]]),"",
IF(Infra[[#This Row],[railml 2.4 existence]]=TRUE, INDEX(core[Excel type],MATCH(Infra[[#This Row],[Full path]],core[Full path],0)),
IF(Infra[[#This Row],[nor existence]]&lt;&gt;"", INDEX(nor[Excel type],MATCH(Infra[[#This Row],[nor existence]],nor[Full path],0)),"")))</f>
        <v>[enum]</v>
      </c>
      <c r="S1065" s="7" t="str">
        <f>IF(AND(NOT(ISBLANK(Infra[[#This Row],[Attribute]])),LEFT(Infra[[#This Row],[Value]],1)="[",OR(Infra[[#This Row],[railml 2.4 existence]]=TRUE,Infra[[#This Row],[nor existence]]=TRUE)),IF(Infra[[#This Row],[Value]]=Infra[[#This Row],[type]],"OK","Wrong type"),"")</f>
        <v/>
      </c>
      <c r="T1065" s="7" t="str">
        <f>IF(ISBLANK(Infra[[#This Row],[Attribute]]),"",
IF(Infra[[#This Row],[railml 2.4 existence]]=TRUE, INDEX(core[Restriction],MATCH(Infra[[#This Row],[Full path]],core[Full path],0)),
IF(Infra[[#This Row],[nor existence]]&lt;&gt;"", INDEX(nor[Restriction],MATCH(Infra[[#This Row],[nor existence]],nor[Full path],0)),"")))</f>
        <v>"new", "modified", "removed"</v>
      </c>
      <c r="U10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6" spans="1:21" ht="30" x14ac:dyDescent="0.25">
      <c r="A10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infrastructure/tracks/track/trackElements/electrificationChanges/electrificationChange/@nor:change</v>
      </c>
      <c r="B10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6" s="23" t="s">
        <v>946</v>
      </c>
      <c r="E1066" s="49" t="s">
        <v>947</v>
      </c>
      <c r="F1066" s="7" t="s">
        <v>36</v>
      </c>
      <c r="G1066" s="9" t="s">
        <v>39</v>
      </c>
      <c r="H1066" s="9"/>
      <c r="I1066" s="32"/>
      <c r="J1066" s="8" t="s">
        <v>40</v>
      </c>
      <c r="K1066" s="29"/>
      <c r="L1066" s="29"/>
      <c r="M1066" s="57"/>
      <c r="N106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66" s="7" t="str">
        <f>IF(Infra[[#This Row],[railml 2.4 existence]]=TRUE, INDEX(core[Constraints],MATCH(Infra[[#This Row],[Full path]],core[Full path],0)),
IF(Infra[[#This Row],[nor existence]]&lt;&gt;"",INDEX(nor[Constraints],MATCH(Infra[[#This Row],[nor existence]],nor[Full path],0)),""))</f>
        <v>optional</v>
      </c>
      <c r="Q10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66" s="9" t="str">
        <f>IF(ISBLANK(Infra[[#This Row],[Attribute]]),"",
IF(Infra[[#This Row],[railml 2.4 existence]]=TRUE, INDEX(core[Excel type],MATCH(Infra[[#This Row],[Full path]],core[Full path],0)),
IF(Infra[[#This Row],[nor existence]]&lt;&gt;"", INDEX(nor[Excel type],MATCH(Infra[[#This Row],[nor existence]],nor[Full path],0)),"")))</f>
        <v>[enum]</v>
      </c>
      <c r="S1066" s="7" t="str">
        <f>IF(AND(NOT(ISBLANK(Infra[[#This Row],[Attribute]])),LEFT(Infra[[#This Row],[Value]],1)="[",OR(Infra[[#This Row],[railml 2.4 existence]]=TRUE,Infra[[#This Row],[nor existence]]=TRUE)),IF(Infra[[#This Row],[Value]]=Infra[[#This Row],[type]],"OK","Wrong type"),"")</f>
        <v/>
      </c>
      <c r="T1066" s="7" t="str">
        <f>IF(ISBLANK(Infra[[#This Row],[Attribute]]),"",
IF(Infra[[#This Row],[railml 2.4 existence]]=TRUE, INDEX(core[Restriction],MATCH(Infra[[#This Row],[Full path]],core[Full path],0)),
IF(Infra[[#This Row],[nor existence]]&lt;&gt;"", INDEX(nor[Restriction],MATCH(Infra[[#This Row],[nor existence]],nor[Full path],0)),"")))</f>
        <v>"new", "modified", "removed"</v>
      </c>
      <c r="U10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7" spans="1:21" ht="30" x14ac:dyDescent="0.25">
      <c r="A106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infrastructure/tracks/track/trackElements/electrificationChanges/electrificationChange/@nor:change</v>
      </c>
      <c r="B10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7" s="23" t="s">
        <v>946</v>
      </c>
      <c r="E1067" s="49" t="s">
        <v>947</v>
      </c>
      <c r="F1067" s="7" t="s">
        <v>36</v>
      </c>
      <c r="G1067" s="9" t="s">
        <v>41</v>
      </c>
      <c r="H1067" s="9"/>
      <c r="I1067" s="32"/>
      <c r="J1067" s="8" t="s">
        <v>42</v>
      </c>
      <c r="K1067" s="29"/>
      <c r="L1067" s="29"/>
      <c r="M1067" s="57"/>
      <c r="N106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67" s="7" t="str">
        <f>IF(Infra[[#This Row],[railml 2.4 existence]]=TRUE, INDEX(core[Constraints],MATCH(Infra[[#This Row],[Full path]],core[Full path],0)),
IF(Infra[[#This Row],[nor existence]]&lt;&gt;"",INDEX(nor[Constraints],MATCH(Infra[[#This Row],[nor existence]],nor[Full path],0)),""))</f>
        <v>optional</v>
      </c>
      <c r="Q10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67" s="9" t="str">
        <f>IF(ISBLANK(Infra[[#This Row],[Attribute]]),"",
IF(Infra[[#This Row],[railml 2.4 existence]]=TRUE, INDEX(core[Excel type],MATCH(Infra[[#This Row],[Full path]],core[Full path],0)),
IF(Infra[[#This Row],[nor existence]]&lt;&gt;"", INDEX(nor[Excel type],MATCH(Infra[[#This Row],[nor existence]],nor[Full path],0)),"")))</f>
        <v>[enum]</v>
      </c>
      <c r="S1067" s="7" t="str">
        <f>IF(AND(NOT(ISBLANK(Infra[[#This Row],[Attribute]])),LEFT(Infra[[#This Row],[Value]],1)="[",OR(Infra[[#This Row],[railml 2.4 existence]]=TRUE,Infra[[#This Row],[nor existence]]=TRUE)),IF(Infra[[#This Row],[Value]]=Infra[[#This Row],[type]],"OK","Wrong type"),"")</f>
        <v/>
      </c>
      <c r="T1067" s="7" t="str">
        <f>IF(ISBLANK(Infra[[#This Row],[Attribute]]),"",
IF(Infra[[#This Row],[railml 2.4 existence]]=TRUE, INDEX(core[Restriction],MATCH(Infra[[#This Row],[Full path]],core[Full path],0)),
IF(Infra[[#This Row],[nor existence]]&lt;&gt;"", INDEX(nor[Restriction],MATCH(Infra[[#This Row],[nor existence]],nor[Full path],0)),"")))</f>
        <v>"new", "modified", "removed"</v>
      </c>
      <c r="U10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8" spans="1:21" x14ac:dyDescent="0.25">
      <c r="A106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infrastructure/tracks/track/trackElements/electrificationChanges/electrificationChange/@nor:change</v>
      </c>
      <c r="B10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8" s="23" t="s">
        <v>946</v>
      </c>
      <c r="E1068" s="49" t="s">
        <v>947</v>
      </c>
      <c r="F1068" s="7" t="s">
        <v>36</v>
      </c>
      <c r="G1068" s="9" t="s">
        <v>43</v>
      </c>
      <c r="H1068" s="9"/>
      <c r="I1068" s="32"/>
      <c r="J1068" s="8" t="s">
        <v>44</v>
      </c>
      <c r="K1068" s="29"/>
      <c r="L1068" s="29"/>
      <c r="M1068" s="57"/>
      <c r="N106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68" s="7" t="str">
        <f>IF(Infra[[#This Row],[railml 2.4 existence]]=TRUE, INDEX(core[Constraints],MATCH(Infra[[#This Row],[Full path]],core[Full path],0)),
IF(Infra[[#This Row],[nor existence]]&lt;&gt;"",INDEX(nor[Constraints],MATCH(Infra[[#This Row],[nor existence]],nor[Full path],0)),""))</f>
        <v>optional</v>
      </c>
      <c r="Q10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68" s="9" t="str">
        <f>IF(ISBLANK(Infra[[#This Row],[Attribute]]),"",
IF(Infra[[#This Row],[railml 2.4 existence]]=TRUE, INDEX(core[Excel type],MATCH(Infra[[#This Row],[Full path]],core[Full path],0)),
IF(Infra[[#This Row],[nor existence]]&lt;&gt;"", INDEX(nor[Excel type],MATCH(Infra[[#This Row],[nor existence]],nor[Full path],0)),"")))</f>
        <v>[enum]</v>
      </c>
      <c r="S1068" s="7" t="str">
        <f>IF(AND(NOT(ISBLANK(Infra[[#This Row],[Attribute]])),LEFT(Infra[[#This Row],[Value]],1)="[",OR(Infra[[#This Row],[railml 2.4 existence]]=TRUE,Infra[[#This Row],[nor existence]]=TRUE)),IF(Infra[[#This Row],[Value]]=Infra[[#This Row],[type]],"OK","Wrong type"),"")</f>
        <v/>
      </c>
      <c r="T1068" s="7" t="str">
        <f>IF(ISBLANK(Infra[[#This Row],[Attribute]]),"",
IF(Infra[[#This Row],[railml 2.4 existence]]=TRUE, INDEX(core[Restriction],MATCH(Infra[[#This Row],[Full path]],core[Full path],0)),
IF(Infra[[#This Row],[nor existence]]&lt;&gt;"", INDEX(nor[Restriction],MATCH(Infra[[#This Row],[nor existence]],nor[Full path],0)),"")))</f>
        <v>"new", "modified", "removed"</v>
      </c>
      <c r="U10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69" spans="1:21" ht="30" x14ac:dyDescent="0.25">
      <c r="A10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infrastructure/tracks/track/trackElements/electrificationChanges/electrificationChange/states/state/@nor:restrictionId</v>
      </c>
      <c r="B10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69" s="23" t="s">
        <v>950</v>
      </c>
      <c r="E1069" s="49" t="s">
        <v>123</v>
      </c>
      <c r="F1069" s="7" t="s">
        <v>951</v>
      </c>
      <c r="G1069" s="9" t="s">
        <v>25</v>
      </c>
      <c r="H1069" s="9" t="s">
        <v>29</v>
      </c>
      <c r="I1069" s="32"/>
      <c r="J1069" s="8" t="s">
        <v>911</v>
      </c>
      <c r="K1069" s="29"/>
      <c r="L1069" s="29"/>
      <c r="M1069" s="57"/>
      <c r="N106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infrastructure/tracks/track/trackElements/electrificationChanges/electrificationChange/states/state/@nor:restrictionId</v>
      </c>
      <c r="P1069" s="7" t="str">
        <f>IF(Infra[[#This Row],[railml 2.4 existence]]=TRUE, INDEX(core[Constraints],MATCH(Infra[[#This Row],[Full path]],core[Full path],0)),
IF(Infra[[#This Row],[nor existence]]&lt;&gt;"",INDEX(nor[Constraints],MATCH(Infra[[#This Row],[nor existence]],nor[Full path],0)),""))</f>
        <v>optional</v>
      </c>
      <c r="Q10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69" s="9" t="str">
        <f>IF(ISBLANK(Infra[[#This Row],[Attribute]]),"",
IF(Infra[[#This Row],[railml 2.4 existence]]=TRUE, INDEX(core[Excel type],MATCH(Infra[[#This Row],[Full path]],core[Full path],0)),
IF(Infra[[#This Row],[nor existence]]&lt;&gt;"", INDEX(nor[Excel type],MATCH(Infra[[#This Row],[nor existence]],nor[Full path],0)),"")))</f>
        <v>[string]</v>
      </c>
      <c r="S1069" s="7" t="str">
        <f>IF(AND(NOT(ISBLANK(Infra[[#This Row],[Attribute]])),LEFT(Infra[[#This Row],[Value]],1)="[",OR(Infra[[#This Row],[railml 2.4 existence]]=TRUE,Infra[[#This Row],[nor existence]]=TRUE)),IF(Infra[[#This Row],[Value]]=Infra[[#This Row],[type]],"OK","Wrong type"),"")</f>
        <v/>
      </c>
      <c r="T1069" s="7" t="str">
        <f>IF(ISBLANK(Infra[[#This Row],[Attribute]]),"",
IF(Infra[[#This Row],[railml 2.4 existence]]=TRUE, INDEX(core[Restriction],MATCH(Infra[[#This Row],[Full path]],core[Full path],0)),
IF(Infra[[#This Row],[nor existence]]&lt;&gt;"", INDEX(nor[Restriction],MATCH(Infra[[#This Row],[nor existence]],nor[Full path],0)),"")))</f>
        <v/>
      </c>
      <c r="U10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0" spans="1:21" x14ac:dyDescent="0.25">
      <c r="A10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infrastructure/tracks/track/trackElements/electrificationChanges/electrificationChange/@nor:ruleRef</v>
      </c>
      <c r="B10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0" s="23" t="s">
        <v>946</v>
      </c>
      <c r="E1070" s="49" t="s">
        <v>947</v>
      </c>
      <c r="F1070" s="7" t="s">
        <v>45</v>
      </c>
      <c r="G1070" s="9" t="s">
        <v>46</v>
      </c>
      <c r="H1070" s="9" t="s">
        <v>29</v>
      </c>
      <c r="I1070" s="33"/>
      <c r="J1070" s="8" t="s">
        <v>47</v>
      </c>
      <c r="K1070" s="29"/>
      <c r="L1070" s="29"/>
      <c r="M1070" s="57"/>
      <c r="N107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070" s="7" t="str">
        <f>IF(Infra[[#This Row],[railml 2.4 existence]]=TRUE, INDEX(core[Constraints],MATCH(Infra[[#This Row],[Full path]],core[Full path],0)),
IF(Infra[[#This Row],[nor existence]]&lt;&gt;"",INDEX(nor[Constraints],MATCH(Infra[[#This Row],[nor existence]],nor[Full path],0)),""))</f>
        <v>optional</v>
      </c>
      <c r="Q10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0" s="9" t="str">
        <f>IF(ISBLANK(Infra[[#This Row],[Attribute]]),"",
IF(Infra[[#This Row],[railml 2.4 existence]]=TRUE, INDEX(core[Excel type],MATCH(Infra[[#This Row],[Full path]],core[Full path],0)),
IF(Infra[[#This Row],[nor existence]]&lt;&gt;"", INDEX(nor[Excel type],MATCH(Infra[[#This Row],[nor existence]],nor[Full path],0)),"")))</f>
        <v>[reference]</v>
      </c>
      <c r="S1070" s="7" t="str">
        <f>IF(AND(NOT(ISBLANK(Infra[[#This Row],[Attribute]])),LEFT(Infra[[#This Row],[Value]],1)="[",OR(Infra[[#This Row],[railml 2.4 existence]]=TRUE,Infra[[#This Row],[nor existence]]=TRUE)),IF(Infra[[#This Row],[Value]]=Infra[[#This Row],[type]],"OK","Wrong type"),"")</f>
        <v/>
      </c>
      <c r="T1070" s="7" t="str">
        <f>IF(ISBLANK(Infra[[#This Row],[Attribute]]),"",
IF(Infra[[#This Row],[railml 2.4 existence]]=TRUE, INDEX(core[Restriction],MATCH(Infra[[#This Row],[Full path]],core[Full path],0)),
IF(Infra[[#This Row],[nor existence]]&lt;&gt;"", INDEX(nor[Restriction],MATCH(Infra[[#This Row],[nor existence]],nor[Full path],0)),"")))</f>
        <v/>
      </c>
      <c r="U10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1" spans="1:21" ht="45" x14ac:dyDescent="0.25">
      <c r="A107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infrastructure/tracks/track/trackElements/electrificationChanges/electrificationChange/@pos</v>
      </c>
      <c r="B10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1" s="23" t="s">
        <v>946</v>
      </c>
      <c r="E1071" s="49" t="s">
        <v>947</v>
      </c>
      <c r="F1071" s="7" t="s">
        <v>494</v>
      </c>
      <c r="G1071" s="9" t="s">
        <v>233</v>
      </c>
      <c r="H1071" s="9" t="s">
        <v>23</v>
      </c>
      <c r="I1071" s="32"/>
      <c r="J1071" s="8" t="s">
        <v>495</v>
      </c>
      <c r="K1071" s="29" t="s">
        <v>496</v>
      </c>
      <c r="L1071" s="29"/>
      <c r="M1071" s="57"/>
      <c r="N107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71" s="7" t="str">
        <f>IF(Infra[[#This Row],[railml 2.4 existence]]=TRUE, INDEX(core[Constraints],MATCH(Infra[[#This Row],[Full path]],core[Full path],0)),
IF(Infra[[#This Row],[nor existence]]&lt;&gt;"",INDEX(nor[Constraints],MATCH(Infra[[#This Row],[nor existence]],nor[Full path],0)),""))</f>
        <v>mandatory</v>
      </c>
      <c r="Q10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1" s="9" t="str">
        <f>IF(ISBLANK(Infra[[#This Row],[Attribute]]),"",
IF(Infra[[#This Row],[railml 2.4 existence]]=TRUE, INDEX(core[Excel type],MATCH(Infra[[#This Row],[Full path]],core[Full path],0)),
IF(Infra[[#This Row],[nor existence]]&lt;&gt;"", INDEX(nor[Excel type],MATCH(Infra[[#This Row],[nor existence]],nor[Full path],0)),"")))</f>
        <v>[decimal]</v>
      </c>
      <c r="S1071" s="7" t="str">
        <f>IF(AND(NOT(ISBLANK(Infra[[#This Row],[Attribute]])),LEFT(Infra[[#This Row],[Value]],1)="[",OR(Infra[[#This Row],[railml 2.4 existence]]=TRUE,Infra[[#This Row],[nor existence]]=TRUE)),IF(Infra[[#This Row],[Value]]=Infra[[#This Row],[type]],"OK","Wrong type"),"")</f>
        <v>OK</v>
      </c>
      <c r="T1071" s="7" t="str">
        <f>IF(ISBLANK(Infra[[#This Row],[Attribute]]),"",
IF(Infra[[#This Row],[railml 2.4 existence]]=TRUE, INDEX(core[Restriction],MATCH(Infra[[#This Row],[Full path]],core[Full path],0)),
IF(Infra[[#This Row],[nor existence]]&lt;&gt;"", INDEX(nor[Restriction],MATCH(Infra[[#This Row],[nor existence]],nor[Full path],0)),"")))</f>
        <v>xs:fractionDigits=6</v>
      </c>
      <c r="U10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2" spans="1:21" ht="30" x14ac:dyDescent="0.25">
      <c r="A107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infrastructure/tracks/track/trackElements/electrificationChanges/electrificationChange/@type</v>
      </c>
      <c r="B10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2" s="24" t="s">
        <v>946</v>
      </c>
      <c r="E1072" s="17" t="s">
        <v>947</v>
      </c>
      <c r="F1072" s="7" t="s">
        <v>17</v>
      </c>
      <c r="G1072" s="7" t="s">
        <v>37</v>
      </c>
      <c r="H1072" s="9" t="s">
        <v>23</v>
      </c>
      <c r="I1072" s="35"/>
      <c r="J1072" s="58" t="s">
        <v>952</v>
      </c>
      <c r="K1072" s="7" t="s">
        <v>953</v>
      </c>
      <c r="L1072" s="29"/>
      <c r="M1072" s="29"/>
      <c r="N107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72" s="7" t="str">
        <f>IF(Infra[[#This Row],[railml 2.4 existence]]=TRUE, INDEX(core[Constraints],MATCH(Infra[[#This Row],[Full path]],core[Full path],0)),
IF(Infra[[#This Row],[nor existence]]&lt;&gt;"",INDEX(nor[Constraints],MATCH(Infra[[#This Row],[nor existence]],nor[Full path],0)),""))</f>
        <v>optional</v>
      </c>
      <c r="Q10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2" s="7" t="str">
        <f>IF(ISBLANK(Infra[[#This Row],[Attribute]]),"",
IF(Infra[[#This Row],[railml 2.4 existence]]=TRUE, INDEX(core[Excel type],MATCH(Infra[[#This Row],[Full path]],core[Full path],0)),
IF(Infra[[#This Row],[nor existence]]&lt;&gt;"", INDEX(nor[Excel type],MATCH(Infra[[#This Row],[nor existence]],nor[Full path],0)),"")))</f>
        <v>[enum]</v>
      </c>
      <c r="S1072" s="7" t="str">
        <f>IF(AND(NOT(ISBLANK(Infra[[#This Row],[Attribute]])),LEFT(Infra[[#This Row],[Value]],1)="[",OR(Infra[[#This Row],[railml 2.4 existence]]=TRUE,Infra[[#This Row],[nor existence]]=TRUE)),IF(Infra[[#This Row],[Value]]=Infra[[#This Row],[type]],"OK","Wrong type"),"")</f>
        <v>OK</v>
      </c>
      <c r="T1072" s="7" t="str">
        <f>IF(ISBLANK(Infra[[#This Row],[Attribute]]),"",
IF(Infra[[#This Row],[railml 2.4 existence]]=TRUE, INDEX(core[Restriction],MATCH(Infra[[#This Row],[Full path]],core[Full path],0)),
IF(Infra[[#This Row],[nor existence]]&lt;&gt;"", INDEX(nor[Restriction],MATCH(Infra[[#This Row],[nor existence]],nor[Full path],0)),"")))</f>
        <v>"none", "overhead", "3rdRail", "sideRail", "other:*"</v>
      </c>
      <c r="U10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3" spans="1:21" ht="30" x14ac:dyDescent="0.25">
      <c r="A107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infrastructure/tracks/track/trackElements/electrificationChanges/electrificationChange/@type</v>
      </c>
      <c r="B10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3" s="24" t="s">
        <v>946</v>
      </c>
      <c r="E1073" s="17" t="s">
        <v>947</v>
      </c>
      <c r="F1073" s="7" t="s">
        <v>17</v>
      </c>
      <c r="G1073" s="7" t="s">
        <v>314</v>
      </c>
      <c r="H1073" s="9"/>
      <c r="I1073" s="35"/>
      <c r="J1073" s="58" t="s">
        <v>954</v>
      </c>
      <c r="K1073" s="7"/>
      <c r="L1073" s="29"/>
      <c r="M1073" s="29"/>
      <c r="N107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73" s="7" t="str">
        <f>IF(Infra[[#This Row],[railml 2.4 existence]]=TRUE, INDEX(core[Constraints],MATCH(Infra[[#This Row],[Full path]],core[Full path],0)),
IF(Infra[[#This Row],[nor existence]]&lt;&gt;"",INDEX(nor[Constraints],MATCH(Infra[[#This Row],[nor existence]],nor[Full path],0)),""))</f>
        <v>optional</v>
      </c>
      <c r="Q10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73" s="7" t="str">
        <f>IF(ISBLANK(Infra[[#This Row],[Attribute]]),"",
IF(Infra[[#This Row],[railml 2.4 existence]]=TRUE, INDEX(core[Excel type],MATCH(Infra[[#This Row],[Full path]],core[Full path],0)),
IF(Infra[[#This Row],[nor existence]]&lt;&gt;"", INDEX(nor[Excel type],MATCH(Infra[[#This Row],[nor existence]],nor[Full path],0)),"")))</f>
        <v>[enum]</v>
      </c>
      <c r="S1073" s="7" t="str">
        <f>IF(AND(NOT(ISBLANK(Infra[[#This Row],[Attribute]])),LEFT(Infra[[#This Row],[Value]],1)="[",OR(Infra[[#This Row],[railml 2.4 existence]]=TRUE,Infra[[#This Row],[nor existence]]=TRUE)),IF(Infra[[#This Row],[Value]]=Infra[[#This Row],[type]],"OK","Wrong type"),"")</f>
        <v/>
      </c>
      <c r="T1073" s="7" t="str">
        <f>IF(ISBLANK(Infra[[#This Row],[Attribute]]),"",
IF(Infra[[#This Row],[railml 2.4 existence]]=TRUE, INDEX(core[Restriction],MATCH(Infra[[#This Row],[Full path]],core[Full path],0)),
IF(Infra[[#This Row],[nor existence]]&lt;&gt;"", INDEX(nor[Restriction],MATCH(Infra[[#This Row],[nor existence]],nor[Full path],0)),"")))</f>
        <v>"none", "overhead", "3rdRail", "sideRail", "other:*"</v>
      </c>
      <c r="U10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74" spans="1:21" ht="30" x14ac:dyDescent="0.25">
      <c r="A107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infrastructure/tracks/track/trackElements/electrificationChanges/electrificationChange/@type</v>
      </c>
      <c r="B10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4" s="24" t="s">
        <v>946</v>
      </c>
      <c r="E1074" s="17" t="s">
        <v>947</v>
      </c>
      <c r="F1074" s="7" t="s">
        <v>17</v>
      </c>
      <c r="G1074" s="7" t="s">
        <v>955</v>
      </c>
      <c r="H1074" s="9"/>
      <c r="I1074" s="35"/>
      <c r="J1074" s="58" t="s">
        <v>956</v>
      </c>
      <c r="K1074" s="7"/>
      <c r="L1074" s="29"/>
      <c r="M1074" s="29"/>
      <c r="N107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74" s="7" t="str">
        <f>IF(Infra[[#This Row],[railml 2.4 existence]]=TRUE, INDEX(core[Constraints],MATCH(Infra[[#This Row],[Full path]],core[Full path],0)),
IF(Infra[[#This Row],[nor existence]]&lt;&gt;"",INDEX(nor[Constraints],MATCH(Infra[[#This Row],[nor existence]],nor[Full path],0)),""))</f>
        <v>optional</v>
      </c>
      <c r="Q10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74" s="7" t="str">
        <f>IF(ISBLANK(Infra[[#This Row],[Attribute]]),"",
IF(Infra[[#This Row],[railml 2.4 existence]]=TRUE, INDEX(core[Excel type],MATCH(Infra[[#This Row],[Full path]],core[Full path],0)),
IF(Infra[[#This Row],[nor existence]]&lt;&gt;"", INDEX(nor[Excel type],MATCH(Infra[[#This Row],[nor existence]],nor[Full path],0)),"")))</f>
        <v>[enum]</v>
      </c>
      <c r="S1074" s="7" t="str">
        <f>IF(AND(NOT(ISBLANK(Infra[[#This Row],[Attribute]])),LEFT(Infra[[#This Row],[Value]],1)="[",OR(Infra[[#This Row],[railml 2.4 existence]]=TRUE,Infra[[#This Row],[nor existence]]=TRUE)),IF(Infra[[#This Row],[Value]]=Infra[[#This Row],[type]],"OK","Wrong type"),"")</f>
        <v/>
      </c>
      <c r="T1074" s="7" t="str">
        <f>IF(ISBLANK(Infra[[#This Row],[Attribute]]),"",
IF(Infra[[#This Row],[railml 2.4 existence]]=TRUE, INDEX(core[Restriction],MATCH(Infra[[#This Row],[Full path]],core[Full path],0)),
IF(Infra[[#This Row],[nor existence]]&lt;&gt;"", INDEX(nor[Restriction],MATCH(Infra[[#This Row],[nor existence]],nor[Full path],0)),"")))</f>
        <v>"none", "overhead", "3rdRail", "sideRail", "other:*"</v>
      </c>
      <c r="U10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75" spans="1:21" ht="45" x14ac:dyDescent="0.25">
      <c r="A107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v>
      </c>
      <c r="B10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5" s="24" t="s">
        <v>957</v>
      </c>
      <c r="E1075" s="17" t="s">
        <v>65</v>
      </c>
      <c r="F1075" s="7"/>
      <c r="G1075" s="9"/>
      <c r="H1075" s="13" t="s">
        <v>66</v>
      </c>
      <c r="I1075" s="32"/>
      <c r="J1075" s="58" t="s">
        <v>67</v>
      </c>
      <c r="K1075" s="7"/>
      <c r="L1075" s="29"/>
      <c r="M1075" s="29"/>
      <c r="N107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75" s="7" t="str">
        <f>IF(Infra[[#This Row],[railml 2.4 existence]]=TRUE, INDEX(core[Constraints],MATCH(Infra[[#This Row],[Full path]],core[Full path],0)),
IF(Infra[[#This Row],[nor existence]]&lt;&gt;"",INDEX(nor[Constraints],MATCH(Infra[[#This Row],[nor existence]],nor[Full path],0)),""))</f>
        <v>optional</v>
      </c>
      <c r="Q10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5" s="7" t="str">
        <f>IF(ISBLANK(Infra[[#This Row],[Attribute]]),"",
IF(Infra[[#This Row],[railml 2.4 existence]]=TRUE, INDEX(core[Excel type],MATCH(Infra[[#This Row],[Full path]],core[Full path],0)),
IF(Infra[[#This Row],[nor existence]]&lt;&gt;"", INDEX(nor[Excel type],MATCH(Infra[[#This Row],[nor existence]],nor[Full path],0)),"")))</f>
        <v/>
      </c>
      <c r="S1075" s="7" t="str">
        <f>IF(AND(NOT(ISBLANK(Infra[[#This Row],[Attribute]])),LEFT(Infra[[#This Row],[Value]],1)="[",OR(Infra[[#This Row],[railml 2.4 existence]]=TRUE,Infra[[#This Row],[nor existence]]=TRUE)),IF(Infra[[#This Row],[Value]]=Infra[[#This Row],[type]],"OK","Wrong type"),"")</f>
        <v/>
      </c>
      <c r="T1075" s="7" t="str">
        <f>IF(ISBLANK(Infra[[#This Row],[Attribute]]),"",
IF(Infra[[#This Row],[railml 2.4 existence]]=TRUE, INDEX(core[Restriction],MATCH(Infra[[#This Row],[Full path]],core[Full path],0)),
IF(Infra[[#This Row],[nor existence]]&lt;&gt;"", INDEX(nor[Restriction],MATCH(Infra[[#This Row],[nor existence]],nor[Full path],0)),"")))</f>
        <v/>
      </c>
      <c r="U10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6" spans="1:21" x14ac:dyDescent="0.25">
      <c r="A107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v>
      </c>
      <c r="B10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6" s="24" t="s">
        <v>950</v>
      </c>
      <c r="E1076" s="17" t="s">
        <v>123</v>
      </c>
      <c r="F1076" s="7"/>
      <c r="G1076" s="9"/>
      <c r="H1076" s="9" t="s">
        <v>23</v>
      </c>
      <c r="I1076" s="32"/>
      <c r="J1076" s="8" t="s">
        <v>74</v>
      </c>
      <c r="K1076" s="7"/>
      <c r="L1076" s="29"/>
      <c r="M1076" s="29"/>
      <c r="N107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76" s="7" t="str">
        <f>IF(Infra[[#This Row],[railml 2.4 existence]]=TRUE, INDEX(core[Constraints],MATCH(Infra[[#This Row],[Full path]],core[Full path],0)),
IF(Infra[[#This Row],[nor existence]]&lt;&gt;"",INDEX(nor[Constraints],MATCH(Infra[[#This Row],[nor existence]],nor[Full path],0)),""))</f>
        <v>mandatory</v>
      </c>
      <c r="Q10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6" s="7" t="str">
        <f>IF(ISBLANK(Infra[[#This Row],[Attribute]]),"",
IF(Infra[[#This Row],[railml 2.4 existence]]=TRUE, INDEX(core[Excel type],MATCH(Infra[[#This Row],[Full path]],core[Full path],0)),
IF(Infra[[#This Row],[nor existence]]&lt;&gt;"", INDEX(nor[Excel type],MATCH(Infra[[#This Row],[nor existence]],nor[Full path],0)),"")))</f>
        <v/>
      </c>
      <c r="S1076" s="7" t="str">
        <f>IF(AND(NOT(ISBLANK(Infra[[#This Row],[Attribute]])),LEFT(Infra[[#This Row],[Value]],1)="[",OR(Infra[[#This Row],[railml 2.4 existence]]=TRUE,Infra[[#This Row],[nor existence]]=TRUE)),IF(Infra[[#This Row],[Value]]=Infra[[#This Row],[type]],"OK","Wrong type"),"")</f>
        <v/>
      </c>
      <c r="T1076" s="7" t="str">
        <f>IF(ISBLANK(Infra[[#This Row],[Attribute]]),"",
IF(Infra[[#This Row],[railml 2.4 existence]]=TRUE, INDEX(core[Restriction],MATCH(Infra[[#This Row],[Full path]],core[Full path],0)),
IF(Infra[[#This Row],[nor existence]]&lt;&gt;"", INDEX(nor[Restriction],MATCH(Infra[[#This Row],[nor existence]],nor[Full path],0)),"")))</f>
        <v/>
      </c>
      <c r="U10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7" spans="1:21" ht="45" x14ac:dyDescent="0.25">
      <c r="A107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infrastructure/tracks/track/trackElements/electrificationChanges/electrificationChange/states/state/@disabled</v>
      </c>
      <c r="B10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7" s="23" t="s">
        <v>950</v>
      </c>
      <c r="E1077" s="49" t="s">
        <v>123</v>
      </c>
      <c r="F1077" s="7" t="s">
        <v>124</v>
      </c>
      <c r="G1077" s="9" t="s">
        <v>125</v>
      </c>
      <c r="H1077" s="9" t="s">
        <v>23</v>
      </c>
      <c r="I1077" s="32"/>
      <c r="J1077" s="8" t="s">
        <v>126</v>
      </c>
      <c r="K1077" s="29"/>
      <c r="L1077" s="29"/>
      <c r="M1077" s="57"/>
      <c r="N107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77" s="7" t="str">
        <f>IF(Infra[[#This Row],[railml 2.4 existence]]=TRUE, INDEX(core[Constraints],MATCH(Infra[[#This Row],[Full path]],core[Full path],0)),
IF(Infra[[#This Row],[nor existence]]&lt;&gt;"",INDEX(nor[Constraints],MATCH(Infra[[#This Row],[nor existence]],nor[Full path],0)),""))</f>
        <v>mandatory</v>
      </c>
      <c r="Q10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7" s="7" t="str">
        <f>IF(ISBLANK(Infra[[#This Row],[Attribute]]),"",
IF(Infra[[#This Row],[railml 2.4 existence]]=TRUE, INDEX(core[Excel type],MATCH(Infra[[#This Row],[Full path]],core[Full path],0)),
IF(Infra[[#This Row],[nor existence]]&lt;&gt;"", INDEX(nor[Excel type],MATCH(Infra[[#This Row],[nor existence]],nor[Full path],0)),"")))</f>
        <v>[boolean]</v>
      </c>
      <c r="S1077" s="9" t="str">
        <f>IF(AND(NOT(ISBLANK(Infra[[#This Row],[Attribute]])),LEFT(Infra[[#This Row],[Value]],1)="[",OR(Infra[[#This Row],[railml 2.4 existence]]=TRUE,Infra[[#This Row],[nor existence]]=TRUE)),IF(Infra[[#This Row],[Value]]=Infra[[#This Row],[type]],"OK","Wrong type"),"")</f>
        <v>OK</v>
      </c>
      <c r="T1077" s="7" t="str">
        <f>IF(ISBLANK(Infra[[#This Row],[Attribute]]),"",
IF(Infra[[#This Row],[railml 2.4 existence]]=TRUE, INDEX(core[Restriction],MATCH(Infra[[#This Row],[Full path]],core[Full path],0)),
IF(Infra[[#This Row],[nor existence]]&lt;&gt;"", INDEX(nor[Restriction],MATCH(Infra[[#This Row],[nor existence]],nor[Full path],0)),"")))</f>
        <v/>
      </c>
      <c r="U10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8" spans="1:21" ht="30" x14ac:dyDescent="0.25">
      <c r="A107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infrastructure/tracks/track/trackElements/electrificationChanges/electrificationChange/states/state/@nor:change</v>
      </c>
      <c r="B10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8" s="23" t="s">
        <v>950</v>
      </c>
      <c r="E1078" s="49" t="s">
        <v>123</v>
      </c>
      <c r="F1078" s="7" t="s">
        <v>36</v>
      </c>
      <c r="G1078" s="9" t="s">
        <v>37</v>
      </c>
      <c r="H1078" s="9" t="s">
        <v>29</v>
      </c>
      <c r="I1078" s="32"/>
      <c r="J1078" s="1" t="s">
        <v>38</v>
      </c>
      <c r="K1078" s="29"/>
      <c r="L1078" s="29"/>
      <c r="M1078" s="57"/>
      <c r="N107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78" s="7" t="str">
        <f>IF(Infra[[#This Row],[railml 2.4 existence]]=TRUE, INDEX(core[Constraints],MATCH(Infra[[#This Row],[Full path]],core[Full path],0)),
IF(Infra[[#This Row],[nor existence]]&lt;&gt;"",INDEX(nor[Constraints],MATCH(Infra[[#This Row],[nor existence]],nor[Full path],0)),""))</f>
        <v>optional</v>
      </c>
      <c r="Q10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78" s="7" t="str">
        <f>IF(ISBLANK(Infra[[#This Row],[Attribute]]),"",
IF(Infra[[#This Row],[railml 2.4 existence]]=TRUE, INDEX(core[Excel type],MATCH(Infra[[#This Row],[Full path]],core[Full path],0)),
IF(Infra[[#This Row],[nor existence]]&lt;&gt;"", INDEX(nor[Excel type],MATCH(Infra[[#This Row],[nor existence]],nor[Full path],0)),"")))</f>
        <v>[enum]</v>
      </c>
      <c r="S1078" s="9" t="str">
        <f>IF(AND(NOT(ISBLANK(Infra[[#This Row],[Attribute]])),LEFT(Infra[[#This Row],[Value]],1)="[",OR(Infra[[#This Row],[railml 2.4 existence]]=TRUE,Infra[[#This Row],[nor existence]]=TRUE)),IF(Infra[[#This Row],[Value]]=Infra[[#This Row],[type]],"OK","Wrong type"),"")</f>
        <v/>
      </c>
      <c r="T1078" s="7" t="str">
        <f>IF(ISBLANK(Infra[[#This Row],[Attribute]]),"",
IF(Infra[[#This Row],[railml 2.4 existence]]=TRUE, INDEX(core[Restriction],MATCH(Infra[[#This Row],[Full path]],core[Full path],0)),
IF(Infra[[#This Row],[nor existence]]&lt;&gt;"", INDEX(nor[Restriction],MATCH(Infra[[#This Row],[nor existence]],nor[Full path],0)),"")))</f>
        <v>"new", "modified", "removed"</v>
      </c>
      <c r="U10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79" spans="1:21" ht="30" x14ac:dyDescent="0.25">
      <c r="A107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infrastructure/tracks/track/trackElements/electrificationChanges/electrificationChange/states/state/@nor:change</v>
      </c>
      <c r="B10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79" s="23" t="s">
        <v>950</v>
      </c>
      <c r="E1079" s="49" t="s">
        <v>123</v>
      </c>
      <c r="F1079" s="7" t="s">
        <v>36</v>
      </c>
      <c r="G1079" s="9" t="s">
        <v>39</v>
      </c>
      <c r="H1079" s="9"/>
      <c r="I1079" s="32"/>
      <c r="J1079" s="1" t="s">
        <v>40</v>
      </c>
      <c r="K1079" s="29"/>
      <c r="L1079" s="29"/>
      <c r="M1079" s="57"/>
      <c r="N107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79" s="7" t="str">
        <f>IF(Infra[[#This Row],[railml 2.4 existence]]=TRUE, INDEX(core[Constraints],MATCH(Infra[[#This Row],[Full path]],core[Full path],0)),
IF(Infra[[#This Row],[nor existence]]&lt;&gt;"",INDEX(nor[Constraints],MATCH(Infra[[#This Row],[nor existence]],nor[Full path],0)),""))</f>
        <v>optional</v>
      </c>
      <c r="Q10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79" s="7" t="str">
        <f>IF(ISBLANK(Infra[[#This Row],[Attribute]]),"",
IF(Infra[[#This Row],[railml 2.4 existence]]=TRUE, INDEX(core[Excel type],MATCH(Infra[[#This Row],[Full path]],core[Full path],0)),
IF(Infra[[#This Row],[nor existence]]&lt;&gt;"", INDEX(nor[Excel type],MATCH(Infra[[#This Row],[nor existence]],nor[Full path],0)),"")))</f>
        <v>[enum]</v>
      </c>
      <c r="S1079" s="9" t="str">
        <f>IF(AND(NOT(ISBLANK(Infra[[#This Row],[Attribute]])),LEFT(Infra[[#This Row],[Value]],1)="[",OR(Infra[[#This Row],[railml 2.4 existence]]=TRUE,Infra[[#This Row],[nor existence]]=TRUE)),IF(Infra[[#This Row],[Value]]=Infra[[#This Row],[type]],"OK","Wrong type"),"")</f>
        <v/>
      </c>
      <c r="T1079" s="7" t="str">
        <f>IF(ISBLANK(Infra[[#This Row],[Attribute]]),"",
IF(Infra[[#This Row],[railml 2.4 existence]]=TRUE, INDEX(core[Restriction],MATCH(Infra[[#This Row],[Full path]],core[Full path],0)),
IF(Infra[[#This Row],[nor existence]]&lt;&gt;"", INDEX(nor[Restriction],MATCH(Infra[[#This Row],[nor existence]],nor[Full path],0)),"")))</f>
        <v>"new", "modified", "removed"</v>
      </c>
      <c r="U10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0" spans="1:21" ht="30" x14ac:dyDescent="0.25">
      <c r="A108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infrastructure/tracks/track/trackElements/electrificationChanges/electrificationChange/states/state/@nor:change</v>
      </c>
      <c r="B10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0" s="23" t="s">
        <v>950</v>
      </c>
      <c r="E1080" s="49" t="s">
        <v>123</v>
      </c>
      <c r="F1080" s="7" t="s">
        <v>36</v>
      </c>
      <c r="G1080" s="9" t="s">
        <v>41</v>
      </c>
      <c r="H1080" s="9"/>
      <c r="I1080" s="32"/>
      <c r="J1080" s="1" t="s">
        <v>42</v>
      </c>
      <c r="K1080" s="29"/>
      <c r="L1080" s="29"/>
      <c r="M1080" s="57"/>
      <c r="N108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80" s="7" t="str">
        <f>IF(Infra[[#This Row],[railml 2.4 existence]]=TRUE, INDEX(core[Constraints],MATCH(Infra[[#This Row],[Full path]],core[Full path],0)),
IF(Infra[[#This Row],[nor existence]]&lt;&gt;"",INDEX(nor[Constraints],MATCH(Infra[[#This Row],[nor existence]],nor[Full path],0)),""))</f>
        <v>optional</v>
      </c>
      <c r="Q10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80" s="7" t="str">
        <f>IF(ISBLANK(Infra[[#This Row],[Attribute]]),"",
IF(Infra[[#This Row],[railml 2.4 existence]]=TRUE, INDEX(core[Excel type],MATCH(Infra[[#This Row],[Full path]],core[Full path],0)),
IF(Infra[[#This Row],[nor existence]]&lt;&gt;"", INDEX(nor[Excel type],MATCH(Infra[[#This Row],[nor existence]],nor[Full path],0)),"")))</f>
        <v>[enum]</v>
      </c>
      <c r="S1080" s="9" t="str">
        <f>IF(AND(NOT(ISBLANK(Infra[[#This Row],[Attribute]])),LEFT(Infra[[#This Row],[Value]],1)="[",OR(Infra[[#This Row],[railml 2.4 existence]]=TRUE,Infra[[#This Row],[nor existence]]=TRUE)),IF(Infra[[#This Row],[Value]]=Infra[[#This Row],[type]],"OK","Wrong type"),"")</f>
        <v/>
      </c>
      <c r="T1080" s="7" t="str">
        <f>IF(ISBLANK(Infra[[#This Row],[Attribute]]),"",
IF(Infra[[#This Row],[railml 2.4 existence]]=TRUE, INDEX(core[Restriction],MATCH(Infra[[#This Row],[Full path]],core[Full path],0)),
IF(Infra[[#This Row],[nor existence]]&lt;&gt;"", INDEX(nor[Restriction],MATCH(Infra[[#This Row],[nor existence]],nor[Full path],0)),"")))</f>
        <v>"new", "modified", "removed"</v>
      </c>
      <c r="U10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1" spans="1:21" x14ac:dyDescent="0.25">
      <c r="A108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infrastructure/tracks/track/trackElements/electrificationChanges/electrificationChange/states/state/@nor:change</v>
      </c>
      <c r="B10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1" s="23" t="s">
        <v>950</v>
      </c>
      <c r="E1081" s="49" t="s">
        <v>123</v>
      </c>
      <c r="F1081" s="7" t="s">
        <v>36</v>
      </c>
      <c r="G1081" s="9" t="s">
        <v>43</v>
      </c>
      <c r="H1081" s="9"/>
      <c r="I1081" s="32"/>
      <c r="J1081" s="1" t="s">
        <v>44</v>
      </c>
      <c r="K1081" s="29"/>
      <c r="L1081" s="29"/>
      <c r="M1081" s="57"/>
      <c r="N108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081" s="7" t="str">
        <f>IF(Infra[[#This Row],[railml 2.4 existence]]=TRUE, INDEX(core[Constraints],MATCH(Infra[[#This Row],[Full path]],core[Full path],0)),
IF(Infra[[#This Row],[nor existence]]&lt;&gt;"",INDEX(nor[Constraints],MATCH(Infra[[#This Row],[nor existence]],nor[Full path],0)),""))</f>
        <v>optional</v>
      </c>
      <c r="Q10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81" s="7" t="str">
        <f>IF(ISBLANK(Infra[[#This Row],[Attribute]]),"",
IF(Infra[[#This Row],[railml 2.4 existence]]=TRUE, INDEX(core[Excel type],MATCH(Infra[[#This Row],[Full path]],core[Full path],0)),
IF(Infra[[#This Row],[nor existence]]&lt;&gt;"", INDEX(nor[Excel type],MATCH(Infra[[#This Row],[nor existence]],nor[Full path],0)),"")))</f>
        <v>[enum]</v>
      </c>
      <c r="S1081" s="9" t="str">
        <f>IF(AND(NOT(ISBLANK(Infra[[#This Row],[Attribute]])),LEFT(Infra[[#This Row],[Value]],1)="[",OR(Infra[[#This Row],[railml 2.4 existence]]=TRUE,Infra[[#This Row],[nor existence]]=TRUE)),IF(Infra[[#This Row],[Value]]=Infra[[#This Row],[type]],"OK","Wrong type"),"")</f>
        <v/>
      </c>
      <c r="T1081" s="7" t="str">
        <f>IF(ISBLANK(Infra[[#This Row],[Attribute]]),"",
IF(Infra[[#This Row],[railml 2.4 existence]]=TRUE, INDEX(core[Restriction],MATCH(Infra[[#This Row],[Full path]],core[Full path],0)),
IF(Infra[[#This Row],[nor existence]]&lt;&gt;"", INDEX(nor[Restriction],MATCH(Infra[[#This Row],[nor existence]],nor[Full path],0)),"")))</f>
        <v>"new", "modified", "removed"</v>
      </c>
      <c r="U10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2" spans="1:21" x14ac:dyDescent="0.25">
      <c r="A108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infrastructure/tracks/track/trackElements/electrificationChanges/electrificationChange/states/state/@nor:endDate</v>
      </c>
      <c r="B10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2" s="23" t="s">
        <v>950</v>
      </c>
      <c r="E1082" s="49" t="s">
        <v>123</v>
      </c>
      <c r="F1082" s="7" t="s">
        <v>127</v>
      </c>
      <c r="G1082" s="9" t="s">
        <v>128</v>
      </c>
      <c r="H1082" s="9" t="s">
        <v>29</v>
      </c>
      <c r="I1082" s="32"/>
      <c r="J1082" s="1" t="s">
        <v>129</v>
      </c>
      <c r="K1082" s="29"/>
      <c r="L1082" s="29"/>
      <c r="M1082" s="57"/>
      <c r="N108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082" s="7" t="str">
        <f>IF(Infra[[#This Row],[railml 2.4 existence]]=TRUE, INDEX(core[Constraints],MATCH(Infra[[#This Row],[Full path]],core[Full path],0)),
IF(Infra[[#This Row],[nor existence]]&lt;&gt;"",INDEX(nor[Constraints],MATCH(Infra[[#This Row],[nor existence]],nor[Full path],0)),""))</f>
        <v>optional</v>
      </c>
      <c r="Q10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82" s="7" t="str">
        <f>IF(ISBLANK(Infra[[#This Row],[Attribute]]),"",
IF(Infra[[#This Row],[railml 2.4 existence]]=TRUE, INDEX(core[Excel type],MATCH(Infra[[#This Row],[Full path]],core[Full path],0)),
IF(Infra[[#This Row],[nor existence]]&lt;&gt;"", INDEX(nor[Excel type],MATCH(Infra[[#This Row],[nor existence]],nor[Full path],0)),"")))</f>
        <v>[date]</v>
      </c>
      <c r="S1082" s="9" t="str">
        <f>IF(AND(NOT(ISBLANK(Infra[[#This Row],[Attribute]])),LEFT(Infra[[#This Row],[Value]],1)="[",OR(Infra[[#This Row],[railml 2.4 existence]]=TRUE,Infra[[#This Row],[nor existence]]=TRUE)),IF(Infra[[#This Row],[Value]]=Infra[[#This Row],[type]],"OK","Wrong type"),"")</f>
        <v/>
      </c>
      <c r="T1082" s="7" t="str">
        <f>IF(ISBLANK(Infra[[#This Row],[Attribute]]),"",
IF(Infra[[#This Row],[railml 2.4 existence]]=TRUE, INDEX(core[Restriction],MATCH(Infra[[#This Row],[Full path]],core[Full path],0)),
IF(Infra[[#This Row],[nor existence]]&lt;&gt;"", INDEX(nor[Restriction],MATCH(Infra[[#This Row],[nor existence]],nor[Full path],0)),"")))</f>
        <v/>
      </c>
      <c r="U10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3" spans="1:21" x14ac:dyDescent="0.25">
      <c r="A108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infrastructure/tracks/track/trackElements/electrificationChanges/electrificationChange/states/state/@nor:projectRef</v>
      </c>
      <c r="B10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3" s="23" t="s">
        <v>950</v>
      </c>
      <c r="E1083" s="49" t="s">
        <v>123</v>
      </c>
      <c r="F1083" s="7" t="s">
        <v>130</v>
      </c>
      <c r="G1083" s="9" t="s">
        <v>46</v>
      </c>
      <c r="H1083" s="9" t="s">
        <v>29</v>
      </c>
      <c r="I1083" s="32"/>
      <c r="J1083" s="1" t="s">
        <v>131</v>
      </c>
      <c r="K1083" s="29"/>
      <c r="L1083" s="29"/>
      <c r="M1083" s="57"/>
      <c r="N108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083" s="7" t="str">
        <f>IF(Infra[[#This Row],[railml 2.4 existence]]=TRUE, INDEX(core[Constraints],MATCH(Infra[[#This Row],[Full path]],core[Full path],0)),
IF(Infra[[#This Row],[nor existence]]&lt;&gt;"",INDEX(nor[Constraints],MATCH(Infra[[#This Row],[nor existence]],nor[Full path],0)),""))</f>
        <v>optional</v>
      </c>
      <c r="Q10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83" s="7" t="str">
        <f>IF(ISBLANK(Infra[[#This Row],[Attribute]]),"",
IF(Infra[[#This Row],[railml 2.4 existence]]=TRUE, INDEX(core[Excel type],MATCH(Infra[[#This Row],[Full path]],core[Full path],0)),
IF(Infra[[#This Row],[nor existence]]&lt;&gt;"", INDEX(nor[Excel type],MATCH(Infra[[#This Row],[nor existence]],nor[Full path],0)),"")))</f>
        <v>[reference]</v>
      </c>
      <c r="S1083" s="9" t="str">
        <f>IF(AND(NOT(ISBLANK(Infra[[#This Row],[Attribute]])),LEFT(Infra[[#This Row],[Value]],1)="[",OR(Infra[[#This Row],[railml 2.4 existence]]=TRUE,Infra[[#This Row],[nor existence]]=TRUE)),IF(Infra[[#This Row],[Value]]=Infra[[#This Row],[type]],"OK","Wrong type"),"")</f>
        <v/>
      </c>
      <c r="T1083" s="7" t="str">
        <f>IF(ISBLANK(Infra[[#This Row],[Attribute]]),"",
IF(Infra[[#This Row],[railml 2.4 existence]]=TRUE, INDEX(core[Restriction],MATCH(Infra[[#This Row],[Full path]],core[Full path],0)),
IF(Infra[[#This Row],[nor existence]]&lt;&gt;"", INDEX(nor[Restriction],MATCH(Infra[[#This Row],[nor existence]],nor[Full path],0)),"")))</f>
        <v/>
      </c>
      <c r="U10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4" spans="1:21" x14ac:dyDescent="0.25">
      <c r="A108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infrastructure/tracks/track/trackElements/electrificationChanges/electrificationChange/states/state/@nor:ruleRef</v>
      </c>
      <c r="B10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4" s="23" t="s">
        <v>950</v>
      </c>
      <c r="E1084" s="49" t="s">
        <v>123</v>
      </c>
      <c r="F1084" s="7" t="s">
        <v>45</v>
      </c>
      <c r="G1084" s="9" t="s">
        <v>46</v>
      </c>
      <c r="H1084" s="9" t="s">
        <v>29</v>
      </c>
      <c r="I1084" s="33"/>
      <c r="J1084" s="8" t="s">
        <v>47</v>
      </c>
      <c r="K1084" s="29"/>
      <c r="L1084" s="29"/>
      <c r="M1084" s="57"/>
      <c r="N108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084" s="7" t="str">
        <f>IF(Infra[[#This Row],[railml 2.4 existence]]=TRUE, INDEX(core[Constraints],MATCH(Infra[[#This Row],[Full path]],core[Full path],0)),
IF(Infra[[#This Row],[nor existence]]&lt;&gt;"",INDEX(nor[Constraints],MATCH(Infra[[#This Row],[nor existence]],nor[Full path],0)),""))</f>
        <v>optional</v>
      </c>
      <c r="Q10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84" s="7" t="str">
        <f>IF(ISBLANK(Infra[[#This Row],[Attribute]]),"",
IF(Infra[[#This Row],[railml 2.4 existence]]=TRUE, INDEX(core[Excel type],MATCH(Infra[[#This Row],[Full path]],core[Full path],0)),
IF(Infra[[#This Row],[nor existence]]&lt;&gt;"", INDEX(nor[Excel type],MATCH(Infra[[#This Row],[nor existence]],nor[Full path],0)),"")))</f>
        <v>[reference]</v>
      </c>
      <c r="S1084" s="9" t="str">
        <f>IF(AND(NOT(ISBLANK(Infra[[#This Row],[Attribute]])),LEFT(Infra[[#This Row],[Value]],1)="[",OR(Infra[[#This Row],[railml 2.4 existence]]=TRUE,Infra[[#This Row],[nor existence]]=TRUE)),IF(Infra[[#This Row],[Value]]=Infra[[#This Row],[type]],"OK","Wrong type"),"")</f>
        <v/>
      </c>
      <c r="T1084" s="7" t="str">
        <f>IF(ISBLANK(Infra[[#This Row],[Attribute]]),"",
IF(Infra[[#This Row],[railml 2.4 existence]]=TRUE, INDEX(core[Restriction],MATCH(Infra[[#This Row],[Full path]],core[Full path],0)),
IF(Infra[[#This Row],[nor existence]]&lt;&gt;"", INDEX(nor[Restriction],MATCH(Infra[[#This Row],[nor existence]],nor[Full path],0)),"")))</f>
        <v/>
      </c>
      <c r="U10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5" spans="1:21" x14ac:dyDescent="0.25">
      <c r="A108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infrastructure/tracks/track/trackElements/electrificationChanges/electrificationChange/states/state/@nor:startDate</v>
      </c>
      <c r="B10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5" s="23" t="s">
        <v>950</v>
      </c>
      <c r="E1085" s="49" t="s">
        <v>123</v>
      </c>
      <c r="F1085" s="7" t="s">
        <v>132</v>
      </c>
      <c r="G1085" s="9" t="s">
        <v>128</v>
      </c>
      <c r="H1085" s="9" t="s">
        <v>29</v>
      </c>
      <c r="I1085" s="32"/>
      <c r="J1085" s="1" t="s">
        <v>129</v>
      </c>
      <c r="K1085" s="29"/>
      <c r="L1085" s="29"/>
      <c r="M1085" s="57"/>
      <c r="N108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085" s="7" t="str">
        <f>IF(Infra[[#This Row],[railml 2.4 existence]]=TRUE, INDEX(core[Constraints],MATCH(Infra[[#This Row],[Full path]],core[Full path],0)),
IF(Infra[[#This Row],[nor existence]]&lt;&gt;"",INDEX(nor[Constraints],MATCH(Infra[[#This Row],[nor existence]],nor[Full path],0)),""))</f>
        <v>optional</v>
      </c>
      <c r="Q10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85" s="7" t="str">
        <f>IF(ISBLANK(Infra[[#This Row],[Attribute]]),"",
IF(Infra[[#This Row],[railml 2.4 existence]]=TRUE, INDEX(core[Excel type],MATCH(Infra[[#This Row],[Full path]],core[Full path],0)),
IF(Infra[[#This Row],[nor existence]]&lt;&gt;"", INDEX(nor[Excel type],MATCH(Infra[[#This Row],[nor existence]],nor[Full path],0)),"")))</f>
        <v>[date]</v>
      </c>
      <c r="S1085" s="9" t="str">
        <f>IF(AND(NOT(ISBLANK(Infra[[#This Row],[Attribute]])),LEFT(Infra[[#This Row],[Value]],1)="[",OR(Infra[[#This Row],[railml 2.4 existence]]=TRUE,Infra[[#This Row],[nor existence]]=TRUE)),IF(Infra[[#This Row],[Value]]=Infra[[#This Row],[type]],"OK","Wrong type"),"")</f>
        <v/>
      </c>
      <c r="T1085" s="7" t="str">
        <f>IF(ISBLANK(Infra[[#This Row],[Attribute]]),"",
IF(Infra[[#This Row],[railml 2.4 existence]]=TRUE, INDEX(core[Restriction],MATCH(Infra[[#This Row],[Full path]],core[Full path],0)),
IF(Infra[[#This Row],[nor existence]]&lt;&gt;"", INDEX(nor[Restriction],MATCH(Infra[[#This Row],[nor existence]],nor[Full path],0)),"")))</f>
        <v/>
      </c>
      <c r="U10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6" spans="1:21" x14ac:dyDescent="0.25">
      <c r="A108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infrastructure/tracks/track/trackElements/electrificationChanges/electrificationChange/states/state/@operatingPeriodRef</v>
      </c>
      <c r="B10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6" s="23" t="s">
        <v>950</v>
      </c>
      <c r="E1086" s="49" t="s">
        <v>123</v>
      </c>
      <c r="F1086" s="7" t="s">
        <v>133</v>
      </c>
      <c r="G1086" s="9" t="s">
        <v>46</v>
      </c>
      <c r="H1086" s="9" t="s">
        <v>29</v>
      </c>
      <c r="I1086" s="32"/>
      <c r="J1086" s="1" t="s">
        <v>134</v>
      </c>
      <c r="K1086" s="29"/>
      <c r="L1086" s="29"/>
      <c r="M1086" s="57"/>
      <c r="N108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86" s="7" t="str">
        <f>IF(Infra[[#This Row],[railml 2.4 existence]]=TRUE, INDEX(core[Constraints],MATCH(Infra[[#This Row],[Full path]],core[Full path],0)),
IF(Infra[[#This Row],[nor existence]]&lt;&gt;"",INDEX(nor[Constraints],MATCH(Infra[[#This Row],[nor existence]],nor[Full path],0)),""))</f>
        <v>optional</v>
      </c>
      <c r="Q10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86" s="7" t="str">
        <f>IF(ISBLANK(Infra[[#This Row],[Attribute]]),"",
IF(Infra[[#This Row],[railml 2.4 existence]]=TRUE, INDEX(core[Excel type],MATCH(Infra[[#This Row],[Full path]],core[Full path],0)),
IF(Infra[[#This Row],[nor existence]]&lt;&gt;"", INDEX(nor[Excel type],MATCH(Infra[[#This Row],[nor existence]],nor[Full path],0)),"")))</f>
        <v>[reference]</v>
      </c>
      <c r="S1086" s="9" t="str">
        <f>IF(AND(NOT(ISBLANK(Infra[[#This Row],[Attribute]])),LEFT(Infra[[#This Row],[Value]],1)="[",OR(Infra[[#This Row],[railml 2.4 existence]]=TRUE,Infra[[#This Row],[nor existence]]=TRUE)),IF(Infra[[#This Row],[Value]]=Infra[[#This Row],[type]],"OK","Wrong type"),"")</f>
        <v>OK</v>
      </c>
      <c r="T1086" s="7" t="str">
        <f>IF(ISBLANK(Infra[[#This Row],[Attribute]]),"",
IF(Infra[[#This Row],[railml 2.4 existence]]=TRUE, INDEX(core[Restriction],MATCH(Infra[[#This Row],[Full path]],core[Full path],0)),
IF(Infra[[#This Row],[nor existence]]&lt;&gt;"", INDEX(nor[Restriction],MATCH(Infra[[#This Row],[nor existence]],nor[Full path],0)),"")))</f>
        <v/>
      </c>
      <c r="U10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7" spans="1:21" x14ac:dyDescent="0.25">
      <c r="A108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infrastructure/tracks/track/trackElements/electrificationChanges/electrificationChange/states/state/@status</v>
      </c>
      <c r="B10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7" s="23" t="s">
        <v>950</v>
      </c>
      <c r="E1087" s="49" t="s">
        <v>123</v>
      </c>
      <c r="F1087" s="7" t="s">
        <v>135</v>
      </c>
      <c r="G1087" s="9" t="s">
        <v>37</v>
      </c>
      <c r="H1087" s="9" t="s">
        <v>29</v>
      </c>
      <c r="I1087" s="32"/>
      <c r="K1087" s="29"/>
      <c r="L1087" s="29"/>
      <c r="M1087" s="57"/>
      <c r="N108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87" s="7" t="str">
        <f>IF(Infra[[#This Row],[railml 2.4 existence]]=TRUE, INDEX(core[Constraints],MATCH(Infra[[#This Row],[Full path]],core[Full path],0)),
IF(Infra[[#This Row],[nor existence]]&lt;&gt;"",INDEX(nor[Constraints],MATCH(Infra[[#This Row],[nor existence]],nor[Full path],0)),""))</f>
        <v>optional</v>
      </c>
      <c r="Q10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87" s="7" t="str">
        <f>IF(ISBLANK(Infra[[#This Row],[Attribute]]),"",
IF(Infra[[#This Row],[railml 2.4 existence]]=TRUE, INDEX(core[Excel type],MATCH(Infra[[#This Row],[Full path]],core[Full path],0)),
IF(Infra[[#This Row],[nor existence]]&lt;&gt;"", INDEX(nor[Excel type],MATCH(Infra[[#This Row],[nor existence]],nor[Full path],0)),"")))</f>
        <v>[enum]</v>
      </c>
      <c r="S1087" s="9" t="str">
        <f>IF(AND(NOT(ISBLANK(Infra[[#This Row],[Attribute]])),LEFT(Infra[[#This Row],[Value]],1)="[",OR(Infra[[#This Row],[railml 2.4 existence]]=TRUE,Infra[[#This Row],[nor existence]]=TRUE)),IF(Infra[[#This Row],[Value]]=Infra[[#This Row],[type]],"OK","Wrong type"),"")</f>
        <v>OK</v>
      </c>
      <c r="T108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88" spans="1:21" x14ac:dyDescent="0.25">
      <c r="A108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infrastructure/tracks/track/trackElements/electrificationChanges/electrificationChange/states/state/@status</v>
      </c>
      <c r="B10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8" s="23" t="s">
        <v>950</v>
      </c>
      <c r="E1088" s="49" t="s">
        <v>123</v>
      </c>
      <c r="F1088" s="7" t="s">
        <v>135</v>
      </c>
      <c r="G1088" s="9" t="s">
        <v>136</v>
      </c>
      <c r="H1088" s="9"/>
      <c r="I1088" s="32"/>
      <c r="K1088" s="29"/>
      <c r="L1088" s="29"/>
      <c r="M1088" s="57"/>
      <c r="N108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88" s="7" t="str">
        <f>IF(Infra[[#This Row],[railml 2.4 existence]]=TRUE, INDEX(core[Constraints],MATCH(Infra[[#This Row],[Full path]],core[Full path],0)),
IF(Infra[[#This Row],[nor existence]]&lt;&gt;"",INDEX(nor[Constraints],MATCH(Infra[[#This Row],[nor existence]],nor[Full path],0)),""))</f>
        <v>optional</v>
      </c>
      <c r="Q10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88" s="7" t="str">
        <f>IF(ISBLANK(Infra[[#This Row],[Attribute]]),"",
IF(Infra[[#This Row],[railml 2.4 existence]]=TRUE, INDEX(core[Excel type],MATCH(Infra[[#This Row],[Full path]],core[Full path],0)),
IF(Infra[[#This Row],[nor existence]]&lt;&gt;"", INDEX(nor[Excel type],MATCH(Infra[[#This Row],[nor existence]],nor[Full path],0)),"")))</f>
        <v>[enum]</v>
      </c>
      <c r="S1088" s="9" t="str">
        <f>IF(AND(NOT(ISBLANK(Infra[[#This Row],[Attribute]])),LEFT(Infra[[#This Row],[Value]],1)="[",OR(Infra[[#This Row],[railml 2.4 existence]]=TRUE,Infra[[#This Row],[nor existence]]=TRUE)),IF(Infra[[#This Row],[Value]]=Infra[[#This Row],[type]],"OK","Wrong type"),"")</f>
        <v/>
      </c>
      <c r="T108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89" spans="1:21" ht="105" x14ac:dyDescent="0.25">
      <c r="A108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infrastructure/tracks/track/trackElements/electrificationChanges/electrificationChange/states/state/@status</v>
      </c>
      <c r="B10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89" s="23" t="s">
        <v>950</v>
      </c>
      <c r="E1089" s="49" t="s">
        <v>123</v>
      </c>
      <c r="F1089" s="7" t="s">
        <v>135</v>
      </c>
      <c r="G1089" s="9" t="s">
        <v>137</v>
      </c>
      <c r="H1089" s="9"/>
      <c r="I1089" s="32"/>
      <c r="J1089" s="1" t="s">
        <v>138</v>
      </c>
      <c r="K1089" s="29"/>
      <c r="L1089" s="29"/>
      <c r="M1089" s="57"/>
      <c r="N108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89" s="7" t="str">
        <f>IF(Infra[[#This Row],[railml 2.4 existence]]=TRUE, INDEX(core[Constraints],MATCH(Infra[[#This Row],[Full path]],core[Full path],0)),
IF(Infra[[#This Row],[nor existence]]&lt;&gt;"",INDEX(nor[Constraints],MATCH(Infra[[#This Row],[nor existence]],nor[Full path],0)),""))</f>
        <v>optional</v>
      </c>
      <c r="Q10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89" s="7" t="str">
        <f>IF(ISBLANK(Infra[[#This Row],[Attribute]]),"",
IF(Infra[[#This Row],[railml 2.4 existence]]=TRUE, INDEX(core[Excel type],MATCH(Infra[[#This Row],[Full path]],core[Full path],0)),
IF(Infra[[#This Row],[nor existence]]&lt;&gt;"", INDEX(nor[Excel type],MATCH(Infra[[#This Row],[nor existence]],nor[Full path],0)),"")))</f>
        <v>[enum]</v>
      </c>
      <c r="S1089" s="9" t="str">
        <f>IF(AND(NOT(ISBLANK(Infra[[#This Row],[Attribute]])),LEFT(Infra[[#This Row],[Value]],1)="[",OR(Infra[[#This Row],[railml 2.4 existence]]=TRUE,Infra[[#This Row],[nor existence]]=TRUE)),IF(Infra[[#This Row],[Value]]=Infra[[#This Row],[type]],"OK","Wrong type"),"")</f>
        <v/>
      </c>
      <c r="T108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90" spans="1:21" ht="30" x14ac:dyDescent="0.25">
      <c r="A109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infrastructure/tracks/track/trackElements/electrificationChanges/electrificationChange/states/state/@status</v>
      </c>
      <c r="B10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0" s="23" t="s">
        <v>950</v>
      </c>
      <c r="E1090" s="49" t="s">
        <v>123</v>
      </c>
      <c r="F1090" s="7" t="s">
        <v>135</v>
      </c>
      <c r="G1090" s="9" t="s">
        <v>139</v>
      </c>
      <c r="H1090" s="9"/>
      <c r="I1090" s="32"/>
      <c r="J1090" s="1" t="s">
        <v>140</v>
      </c>
      <c r="K1090" s="29"/>
      <c r="L1090" s="29"/>
      <c r="M1090" s="57"/>
      <c r="N109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90" s="7" t="str">
        <f>IF(Infra[[#This Row],[railml 2.4 existence]]=TRUE, INDEX(core[Constraints],MATCH(Infra[[#This Row],[Full path]],core[Full path],0)),
IF(Infra[[#This Row],[nor existence]]&lt;&gt;"",INDEX(nor[Constraints],MATCH(Infra[[#This Row],[nor existence]],nor[Full path],0)),""))</f>
        <v>optional</v>
      </c>
      <c r="Q10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90" s="7" t="str">
        <f>IF(ISBLANK(Infra[[#This Row],[Attribute]]),"",
IF(Infra[[#This Row],[railml 2.4 existence]]=TRUE, INDEX(core[Excel type],MATCH(Infra[[#This Row],[Full path]],core[Full path],0)),
IF(Infra[[#This Row],[nor existence]]&lt;&gt;"", INDEX(nor[Excel type],MATCH(Infra[[#This Row],[nor existence]],nor[Full path],0)),"")))</f>
        <v>[enum]</v>
      </c>
      <c r="S1090" s="9" t="str">
        <f>IF(AND(NOT(ISBLANK(Infra[[#This Row],[Attribute]])),LEFT(Infra[[#This Row],[Value]],1)="[",OR(Infra[[#This Row],[railml 2.4 existence]]=TRUE,Infra[[#This Row],[nor existence]]=TRUE)),IF(Infra[[#This Row],[Value]]=Infra[[#This Row],[type]],"OK","Wrong type"),"")</f>
        <v/>
      </c>
      <c r="T109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91" spans="1:21" ht="75" x14ac:dyDescent="0.25">
      <c r="A109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infrastructure/tracks/track/trackElements/electrificationChanges/electrificationChange/states/state/@status</v>
      </c>
      <c r="B10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1" s="23" t="s">
        <v>950</v>
      </c>
      <c r="E1091" s="49" t="s">
        <v>123</v>
      </c>
      <c r="F1091" s="7" t="s">
        <v>135</v>
      </c>
      <c r="G1091" s="9" t="s">
        <v>124</v>
      </c>
      <c r="H1091" s="9"/>
      <c r="I1091" s="32"/>
      <c r="J1091" s="1" t="s">
        <v>141</v>
      </c>
      <c r="K1091" s="29"/>
      <c r="L1091" s="29"/>
      <c r="M1091" s="57"/>
      <c r="N109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91" s="7" t="str">
        <f>IF(Infra[[#This Row],[railml 2.4 existence]]=TRUE, INDEX(core[Constraints],MATCH(Infra[[#This Row],[Full path]],core[Full path],0)),
IF(Infra[[#This Row],[nor existence]]&lt;&gt;"",INDEX(nor[Constraints],MATCH(Infra[[#This Row],[nor existence]],nor[Full path],0)),""))</f>
        <v>optional</v>
      </c>
      <c r="Q10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91" s="7" t="str">
        <f>IF(ISBLANK(Infra[[#This Row],[Attribute]]),"",
IF(Infra[[#This Row],[railml 2.4 existence]]=TRUE, INDEX(core[Excel type],MATCH(Infra[[#This Row],[Full path]],core[Full path],0)),
IF(Infra[[#This Row],[nor existence]]&lt;&gt;"", INDEX(nor[Excel type],MATCH(Infra[[#This Row],[nor existence]],nor[Full path],0)),"")))</f>
        <v>[enum]</v>
      </c>
      <c r="S1091" s="9" t="str">
        <f>IF(AND(NOT(ISBLANK(Infra[[#This Row],[Attribute]])),LEFT(Infra[[#This Row],[Value]],1)="[",OR(Infra[[#This Row],[railml 2.4 existence]]=TRUE,Infra[[#This Row],[nor existence]]=TRUE)),IF(Infra[[#This Row],[Value]]=Infra[[#This Row],[type]],"OK","Wrong type"),"")</f>
        <v/>
      </c>
      <c r="T109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92" spans="1:21" ht="60" x14ac:dyDescent="0.25">
      <c r="A109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infrastructure/tracks/track/trackElements/electrificationChanges/electrificationChange/states/state/@status</v>
      </c>
      <c r="B10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2" s="23" t="s">
        <v>950</v>
      </c>
      <c r="E1092" s="49" t="s">
        <v>123</v>
      </c>
      <c r="F1092" s="7" t="s">
        <v>135</v>
      </c>
      <c r="G1092" s="9" t="s">
        <v>142</v>
      </c>
      <c r="H1092" s="9"/>
      <c r="I1092" s="32"/>
      <c r="J1092" s="1" t="s">
        <v>143</v>
      </c>
      <c r="K1092" s="29"/>
      <c r="L1092" s="29"/>
      <c r="M1092" s="57"/>
      <c r="N109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92" s="7" t="str">
        <f>IF(Infra[[#This Row],[railml 2.4 existence]]=TRUE, INDEX(core[Constraints],MATCH(Infra[[#This Row],[Full path]],core[Full path],0)),
IF(Infra[[#This Row],[nor existence]]&lt;&gt;"",INDEX(nor[Constraints],MATCH(Infra[[#This Row],[nor existence]],nor[Full path],0)),""))</f>
        <v>optional</v>
      </c>
      <c r="Q10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92" s="7" t="str">
        <f>IF(ISBLANK(Infra[[#This Row],[Attribute]]),"",
IF(Infra[[#This Row],[railml 2.4 existence]]=TRUE, INDEX(core[Excel type],MATCH(Infra[[#This Row],[Full path]],core[Full path],0)),
IF(Infra[[#This Row],[nor existence]]&lt;&gt;"", INDEX(nor[Excel type],MATCH(Infra[[#This Row],[nor existence]],nor[Full path],0)),"")))</f>
        <v>[enum]</v>
      </c>
      <c r="S1092" s="9" t="str">
        <f>IF(AND(NOT(ISBLANK(Infra[[#This Row],[Attribute]])),LEFT(Infra[[#This Row],[Value]],1)="[",OR(Infra[[#This Row],[railml 2.4 existence]]=TRUE,Infra[[#This Row],[nor existence]]=TRUE)),IF(Infra[[#This Row],[Value]]=Infra[[#This Row],[type]],"OK","Wrong type"),"")</f>
        <v/>
      </c>
      <c r="T109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93" spans="1:21" x14ac:dyDescent="0.25">
      <c r="A10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infrastructure/tracks/track/trackElements/electrificationChanges/electrificationChange/states/state/@status</v>
      </c>
      <c r="B10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3" s="23" t="s">
        <v>950</v>
      </c>
      <c r="E1093" s="49" t="s">
        <v>123</v>
      </c>
      <c r="F1093" s="7" t="s">
        <v>135</v>
      </c>
      <c r="G1093" s="9" t="s">
        <v>144</v>
      </c>
      <c r="H1093" s="9"/>
      <c r="I1093" s="32"/>
      <c r="K1093" s="29"/>
      <c r="L1093" s="29"/>
      <c r="M1093" s="57"/>
      <c r="N109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93" s="7" t="str">
        <f>IF(Infra[[#This Row],[railml 2.4 existence]]=TRUE, INDEX(core[Constraints],MATCH(Infra[[#This Row],[Full path]],core[Full path],0)),
IF(Infra[[#This Row],[nor existence]]&lt;&gt;"",INDEX(nor[Constraints],MATCH(Infra[[#This Row],[nor existence]],nor[Full path],0)),""))</f>
        <v>optional</v>
      </c>
      <c r="Q10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93" s="7" t="str">
        <f>IF(ISBLANK(Infra[[#This Row],[Attribute]]),"",
IF(Infra[[#This Row],[railml 2.4 existence]]=TRUE, INDEX(core[Excel type],MATCH(Infra[[#This Row],[Full path]],core[Full path],0)),
IF(Infra[[#This Row],[nor existence]]&lt;&gt;"", INDEX(nor[Excel type],MATCH(Infra[[#This Row],[nor existence]],nor[Full path],0)),"")))</f>
        <v>[enum]</v>
      </c>
      <c r="S1093" s="9" t="str">
        <f>IF(AND(NOT(ISBLANK(Infra[[#This Row],[Attribute]])),LEFT(Infra[[#This Row],[Value]],1)="[",OR(Infra[[#This Row],[railml 2.4 existence]]=TRUE,Infra[[#This Row],[nor existence]]=TRUE)),IF(Infra[[#This Row],[Value]]=Infra[[#This Row],[type]],"OK","Wrong type"),"")</f>
        <v/>
      </c>
      <c r="T109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0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094" spans="1:21" x14ac:dyDescent="0.25">
      <c r="A10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infrastructure/tracks/track/trackElements/electrificationChanges/electrificationChange/states/state/nor:additionalRunningTime</v>
      </c>
      <c r="B10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4" s="23" t="s">
        <v>958</v>
      </c>
      <c r="E1094" s="49" t="s">
        <v>168</v>
      </c>
      <c r="F1094" s="7"/>
      <c r="G1094" s="9"/>
      <c r="H1094" s="9" t="s">
        <v>29</v>
      </c>
      <c r="I1094" s="32"/>
      <c r="J1094" s="8"/>
      <c r="K1094" s="29"/>
      <c r="L1094" s="29"/>
      <c r="M1094" s="57"/>
      <c r="N109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0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infrastructure/tracks/track/trackElements/electrificationChanges/electrificationChange/states/state/nor:additionalRunningTime</v>
      </c>
      <c r="P1094" s="7" t="str">
        <f>IF(Infra[[#This Row],[railml 2.4 existence]]=TRUE, INDEX(core[Constraints],MATCH(Infra[[#This Row],[Full path]],core[Full path],0)),
IF(Infra[[#This Row],[nor existence]]&lt;&gt;"",INDEX(nor[Constraints],MATCH(Infra[[#This Row],[nor existence]],nor[Full path],0)),""))</f>
        <v>optional</v>
      </c>
      <c r="Q10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94" s="7" t="str">
        <f>IF(ISBLANK(Infra[[#This Row],[Attribute]]),"",
IF(Infra[[#This Row],[railml 2.4 existence]]=TRUE, INDEX(core[Excel type],MATCH(Infra[[#This Row],[Full path]],core[Full path],0)),
IF(Infra[[#This Row],[nor existence]]&lt;&gt;"", INDEX(nor[Excel type],MATCH(Infra[[#This Row],[nor existence]],nor[Full path],0)),"")))</f>
        <v/>
      </c>
      <c r="S1094" s="9" t="str">
        <f>IF(AND(NOT(ISBLANK(Infra[[#This Row],[Attribute]])),LEFT(Infra[[#This Row],[Value]],1)="[",OR(Infra[[#This Row],[railml 2.4 existence]]=TRUE,Infra[[#This Row],[nor existence]]=TRUE)),IF(Infra[[#This Row],[Value]]=Infra[[#This Row],[type]],"OK","Wrong type"),"")</f>
        <v/>
      </c>
      <c r="T1094" s="7" t="str">
        <f>IF(ISBLANK(Infra[[#This Row],[Attribute]]),"",
IF(Infra[[#This Row],[railml 2.4 existence]]=TRUE, INDEX(core[Restriction],MATCH(Infra[[#This Row],[Full path]],core[Full path],0)),
IF(Infra[[#This Row],[nor existence]]&lt;&gt;"", INDEX(nor[Restriction],MATCH(Infra[[#This Row],[nor existence]],nor[Full path],0)),"")))</f>
        <v/>
      </c>
      <c r="U10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95" spans="1:21" x14ac:dyDescent="0.25">
      <c r="A10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infrastructure/tracks/track/trackElements/electrificationChanges/electrificationChange/states/state/nor:additionalRunningTime/@absDir</v>
      </c>
      <c r="B10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5" s="23" t="s">
        <v>958</v>
      </c>
      <c r="E1095" s="49" t="s">
        <v>168</v>
      </c>
      <c r="F1095" s="7" t="s">
        <v>169</v>
      </c>
      <c r="G1095" s="9" t="s">
        <v>37</v>
      </c>
      <c r="H1095" s="9" t="s">
        <v>29</v>
      </c>
      <c r="I1095" s="32"/>
      <c r="J1095" s="8"/>
      <c r="K1095" s="29"/>
      <c r="L1095" s="29"/>
      <c r="M1095" s="57"/>
      <c r="N109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infrastructure/tracks/track/trackElements/electrificationChanges/electrificationChange/states/state/nor:additionalRunningTime/@absDir</v>
      </c>
      <c r="P1095" s="7" t="str">
        <f>IF(Infra[[#This Row],[railml 2.4 existence]]=TRUE, INDEX(core[Constraints],MATCH(Infra[[#This Row],[Full path]],core[Full path],0)),
IF(Infra[[#This Row],[nor existence]]&lt;&gt;"",INDEX(nor[Constraints],MATCH(Infra[[#This Row],[nor existence]],nor[Full path],0)),""))</f>
        <v>optional</v>
      </c>
      <c r="Q10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95" s="7" t="str">
        <f>IF(ISBLANK(Infra[[#This Row],[Attribute]]),"",
IF(Infra[[#This Row],[railml 2.4 existence]]=TRUE, INDEX(core[Excel type],MATCH(Infra[[#This Row],[Full path]],core[Full path],0)),
IF(Infra[[#This Row],[nor existence]]&lt;&gt;"", INDEX(nor[Excel type],MATCH(Infra[[#This Row],[nor existence]],nor[Full path],0)),"")))</f>
        <v>[enum]</v>
      </c>
      <c r="S1095" s="9" t="str">
        <f>IF(AND(NOT(ISBLANK(Infra[[#This Row],[Attribute]])),LEFT(Infra[[#This Row],[Value]],1)="[",OR(Infra[[#This Row],[railml 2.4 existence]]=TRUE,Infra[[#This Row],[nor existence]]=TRUE)),IF(Infra[[#This Row],[Value]]=Infra[[#This Row],[type]],"OK","Wrong type"),"")</f>
        <v/>
      </c>
      <c r="T1095" s="7" t="str">
        <f>IF(ISBLANK(Infra[[#This Row],[Attribute]]),"",
IF(Infra[[#This Row],[railml 2.4 existence]]=TRUE, INDEX(core[Restriction],MATCH(Infra[[#This Row],[Full path]],core[Full path],0)),
IF(Infra[[#This Row],[nor existence]]&lt;&gt;"", INDEX(nor[Restriction],MATCH(Infra[[#This Row],[nor existence]],nor[Full path],0)),"")))</f>
        <v>"raising", "falling"</v>
      </c>
      <c r="U10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96" spans="1:21" x14ac:dyDescent="0.25">
      <c r="A10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infrastructure/tracks/track/trackElements/electrificationChanges/electrificationChange/states/state/nor:additionalRunningTime/@absDir</v>
      </c>
      <c r="B10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6" s="23" t="s">
        <v>958</v>
      </c>
      <c r="E1096" s="49" t="s">
        <v>168</v>
      </c>
      <c r="F1096" s="7" t="s">
        <v>169</v>
      </c>
      <c r="G1096" s="9" t="s">
        <v>170</v>
      </c>
      <c r="H1096" s="9"/>
      <c r="I1096" s="32"/>
      <c r="J1096" s="8"/>
      <c r="K1096" s="29"/>
      <c r="L1096" s="29"/>
      <c r="M1096" s="57"/>
      <c r="N109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infrastructure/tracks/track/trackElements/electrificationChanges/electrificationChange/states/state/nor:additionalRunningTime/@absDir</v>
      </c>
      <c r="P1096" s="7" t="str">
        <f>IF(Infra[[#This Row],[railml 2.4 existence]]=TRUE, INDEX(core[Constraints],MATCH(Infra[[#This Row],[Full path]],core[Full path],0)),
IF(Infra[[#This Row],[nor existence]]&lt;&gt;"",INDEX(nor[Constraints],MATCH(Infra[[#This Row],[nor existence]],nor[Full path],0)),""))</f>
        <v>optional</v>
      </c>
      <c r="Q10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96" s="7" t="str">
        <f>IF(ISBLANK(Infra[[#This Row],[Attribute]]),"",
IF(Infra[[#This Row],[railml 2.4 existence]]=TRUE, INDEX(core[Excel type],MATCH(Infra[[#This Row],[Full path]],core[Full path],0)),
IF(Infra[[#This Row],[nor existence]]&lt;&gt;"", INDEX(nor[Excel type],MATCH(Infra[[#This Row],[nor existence]],nor[Full path],0)),"")))</f>
        <v>[enum]</v>
      </c>
      <c r="S1096" s="9" t="str">
        <f>IF(AND(NOT(ISBLANK(Infra[[#This Row],[Attribute]])),LEFT(Infra[[#This Row],[Value]],1)="[",OR(Infra[[#This Row],[railml 2.4 existence]]=TRUE,Infra[[#This Row],[nor existence]]=TRUE)),IF(Infra[[#This Row],[Value]]=Infra[[#This Row],[type]],"OK","Wrong type"),"")</f>
        <v/>
      </c>
      <c r="T1096" s="7" t="str">
        <f>IF(ISBLANK(Infra[[#This Row],[Attribute]]),"",
IF(Infra[[#This Row],[railml 2.4 existence]]=TRUE, INDEX(core[Restriction],MATCH(Infra[[#This Row],[Full path]],core[Full path],0)),
IF(Infra[[#This Row],[nor existence]]&lt;&gt;"", INDEX(nor[Restriction],MATCH(Infra[[#This Row],[nor existence]],nor[Full path],0)),"")))</f>
        <v>"raising", "falling"</v>
      </c>
      <c r="U10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97" spans="1:21" x14ac:dyDescent="0.25">
      <c r="A10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infrastructure/tracks/track/trackElements/electrificationChanges/electrificationChange/states/state/nor:additionalRunningTime/@absDir</v>
      </c>
      <c r="B10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7" s="23" t="s">
        <v>958</v>
      </c>
      <c r="E1097" s="49" t="s">
        <v>168</v>
      </c>
      <c r="F1097" s="7" t="s">
        <v>169</v>
      </c>
      <c r="G1097" s="9" t="s">
        <v>171</v>
      </c>
      <c r="H1097" s="9"/>
      <c r="I1097" s="32"/>
      <c r="J1097" s="8"/>
      <c r="K1097" s="29"/>
      <c r="L1097" s="29"/>
      <c r="M1097" s="57"/>
      <c r="N109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infrastructure/tracks/track/trackElements/electrificationChanges/electrificationChange/states/state/nor:additionalRunningTime/@absDir</v>
      </c>
      <c r="P1097" s="7" t="str">
        <f>IF(Infra[[#This Row],[railml 2.4 existence]]=TRUE, INDEX(core[Constraints],MATCH(Infra[[#This Row],[Full path]],core[Full path],0)),
IF(Infra[[#This Row],[nor existence]]&lt;&gt;"",INDEX(nor[Constraints],MATCH(Infra[[#This Row],[nor existence]],nor[Full path],0)),""))</f>
        <v>optional</v>
      </c>
      <c r="Q10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097" s="7" t="str">
        <f>IF(ISBLANK(Infra[[#This Row],[Attribute]]),"",
IF(Infra[[#This Row],[railml 2.4 existence]]=TRUE, INDEX(core[Excel type],MATCH(Infra[[#This Row],[Full path]],core[Full path],0)),
IF(Infra[[#This Row],[nor existence]]&lt;&gt;"", INDEX(nor[Excel type],MATCH(Infra[[#This Row],[nor existence]],nor[Full path],0)),"")))</f>
        <v>[enum]</v>
      </c>
      <c r="S1097" s="9" t="str">
        <f>IF(AND(NOT(ISBLANK(Infra[[#This Row],[Attribute]])),LEFT(Infra[[#This Row],[Value]],1)="[",OR(Infra[[#This Row],[railml 2.4 existence]]=TRUE,Infra[[#This Row],[nor existence]]=TRUE)),IF(Infra[[#This Row],[Value]]=Infra[[#This Row],[type]],"OK","Wrong type"),"")</f>
        <v/>
      </c>
      <c r="T1097" s="7" t="str">
        <f>IF(ISBLANK(Infra[[#This Row],[Attribute]]),"",
IF(Infra[[#This Row],[railml 2.4 existence]]=TRUE, INDEX(core[Restriction],MATCH(Infra[[#This Row],[Full path]],core[Full path],0)),
IF(Infra[[#This Row],[nor existence]]&lt;&gt;"", INDEX(nor[Restriction],MATCH(Infra[[#This Row],[nor existence]],nor[Full path],0)),"")))</f>
        <v>"raising", "falling"</v>
      </c>
      <c r="U10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98" spans="1:21" x14ac:dyDescent="0.25">
      <c r="A10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infrastructure/tracks/track/trackElements/electrificationChanges/electrificationChange/states/state/nor:additionalRunningTime/@time</v>
      </c>
      <c r="B10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8" s="23" t="s">
        <v>958</v>
      </c>
      <c r="E1098" s="49" t="s">
        <v>168</v>
      </c>
      <c r="F1098" s="7" t="s">
        <v>172</v>
      </c>
      <c r="G1098" s="9" t="s">
        <v>98</v>
      </c>
      <c r="H1098" s="9" t="s">
        <v>23</v>
      </c>
      <c r="I1098" s="32"/>
      <c r="J1098" s="8"/>
      <c r="K1098" s="29"/>
      <c r="L1098" s="29"/>
      <c r="M1098" s="57"/>
      <c r="N109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nor</v>
      </c>
      <c r="O10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infrastructure/tracks/track/trackElements/electrificationChanges/electrificationChange/states/state/nor:additionalRunningTime/@time</v>
      </c>
      <c r="P1098" s="7" t="str">
        <f>IF(Infra[[#This Row],[railml 2.4 existence]]=TRUE, INDEX(core[Constraints],MATCH(Infra[[#This Row],[Full path]],core[Full path],0)),
IF(Infra[[#This Row],[nor existence]]&lt;&gt;"",INDEX(nor[Constraints],MATCH(Infra[[#This Row],[nor existence]],nor[Full path],0)),""))</f>
        <v>optional</v>
      </c>
      <c r="Q10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98" s="7" t="str">
        <f>IF(ISBLANK(Infra[[#This Row],[Attribute]]),"",
IF(Infra[[#This Row],[railml 2.4 existence]]=TRUE, INDEX(core[Excel type],MATCH(Infra[[#This Row],[Full path]],core[Full path],0)),
IF(Infra[[#This Row],[nor existence]]&lt;&gt;"", INDEX(nor[Excel type],MATCH(Infra[[#This Row],[nor existence]],nor[Full path],0)),"")))</f>
        <v>[duration]</v>
      </c>
      <c r="S1098" s="9" t="str">
        <f>IF(AND(NOT(ISBLANK(Infra[[#This Row],[Attribute]])),LEFT(Infra[[#This Row],[Value]],1)="[",OR(Infra[[#This Row],[railml 2.4 existence]]=TRUE,Infra[[#This Row],[nor existence]]=TRUE)),IF(Infra[[#This Row],[Value]]=Infra[[#This Row],[type]],"OK","Wrong type"),"")</f>
        <v/>
      </c>
      <c r="T1098" s="7" t="str">
        <f>IF(ISBLANK(Infra[[#This Row],[Attribute]]),"",
IF(Infra[[#This Row],[railml 2.4 existence]]=TRUE, INDEX(core[Restriction],MATCH(Infra[[#This Row],[Full path]],core[Full path],0)),
IF(Infra[[#This Row],[nor existence]]&lt;&gt;"", INDEX(nor[Restriction],MATCH(Infra[[#This Row],[nor existence]],nor[Full path],0)),"")))</f>
        <v/>
      </c>
      <c r="U10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099" spans="1:21" ht="60" x14ac:dyDescent="0.25">
      <c r="A10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v>
      </c>
      <c r="B10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0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099" s="24" t="s">
        <v>959</v>
      </c>
      <c r="E1099" s="17" t="s">
        <v>960</v>
      </c>
      <c r="F1099" s="7"/>
      <c r="G1099" s="9"/>
      <c r="H1099" s="9" t="s">
        <v>23</v>
      </c>
      <c r="I1099" s="32"/>
      <c r="J1099" s="58" t="s">
        <v>961</v>
      </c>
      <c r="K1099" s="7" t="s">
        <v>962</v>
      </c>
      <c r="L1099" s="29"/>
      <c r="M1099" s="29"/>
      <c r="N10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0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099" s="7" t="str">
        <f>IF(Infra[[#This Row],[railml 2.4 existence]]=TRUE, INDEX(core[Constraints],MATCH(Infra[[#This Row],[Full path]],core[Full path],0)),
IF(Infra[[#This Row],[nor existence]]&lt;&gt;"",INDEX(nor[Constraints],MATCH(Infra[[#This Row],[nor existence]],nor[Full path],0)),""))</f>
        <v>optional</v>
      </c>
      <c r="Q10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099" s="7" t="str">
        <f>IF(ISBLANK(Infra[[#This Row],[Attribute]]),"",
IF(Infra[[#This Row],[railml 2.4 existence]]=TRUE, INDEX(core[Excel type],MATCH(Infra[[#This Row],[Full path]],core[Full path],0)),
IF(Infra[[#This Row],[nor existence]]&lt;&gt;"", INDEX(nor[Excel type],MATCH(Infra[[#This Row],[nor existence]],nor[Full path],0)),"")))</f>
        <v/>
      </c>
      <c r="S1099" s="7" t="str">
        <f>IF(AND(NOT(ISBLANK(Infra[[#This Row],[Attribute]])),LEFT(Infra[[#This Row],[Value]],1)="[",OR(Infra[[#This Row],[railml 2.4 existence]]=TRUE,Infra[[#This Row],[nor existence]]=TRUE)),IF(Infra[[#This Row],[Value]]=Infra[[#This Row],[type]],"OK","Wrong type"),"")</f>
        <v/>
      </c>
      <c r="T1099" s="7" t="str">
        <f>IF(ISBLANK(Infra[[#This Row],[Attribute]]),"",
IF(Infra[[#This Row],[railml 2.4 existence]]=TRUE, INDEX(core[Restriction],MATCH(Infra[[#This Row],[Full path]],core[Full path],0)),
IF(Infra[[#This Row],[nor existence]]&lt;&gt;"", INDEX(nor[Restriction],MATCH(Infra[[#This Row],[nor existence]],nor[Full path],0)),"")))</f>
        <v/>
      </c>
      <c r="U10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0" spans="1:21" x14ac:dyDescent="0.25">
      <c r="A11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infrastructure/tracks/track/trackElements/geoMappings/geoMapping/@id</v>
      </c>
      <c r="B11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0" s="23" t="s">
        <v>959</v>
      </c>
      <c r="E1100" s="49" t="s">
        <v>960</v>
      </c>
      <c r="F1100" s="7" t="s">
        <v>32</v>
      </c>
      <c r="G1100" s="9" t="s">
        <v>25</v>
      </c>
      <c r="H1100" s="9" t="s">
        <v>23</v>
      </c>
      <c r="I1100" s="32"/>
      <c r="J1100" s="8" t="s">
        <v>33</v>
      </c>
      <c r="K1100" s="29"/>
      <c r="L1100" s="29"/>
      <c r="M1100" s="57"/>
      <c r="N11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00" s="7" t="str">
        <f>IF(Infra[[#This Row],[railml 2.4 existence]]=TRUE, INDEX(core[Constraints],MATCH(Infra[[#This Row],[Full path]],core[Full path],0)),
IF(Infra[[#This Row],[nor existence]]&lt;&gt;"",INDEX(nor[Constraints],MATCH(Infra[[#This Row],[nor existence]],nor[Full path],0)),""))</f>
        <v>mandatory</v>
      </c>
      <c r="Q11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00" s="9" t="str">
        <f>IF(ISBLANK(Infra[[#This Row],[Attribute]]),"",
IF(Infra[[#This Row],[railml 2.4 existence]]=TRUE, INDEX(core[Excel type],MATCH(Infra[[#This Row],[Full path]],core[Full path],0)),
IF(Infra[[#This Row],[nor existence]]&lt;&gt;"", INDEX(nor[Excel type],MATCH(Infra[[#This Row],[nor existence]],nor[Full path],0)),"")))</f>
        <v>[string]</v>
      </c>
      <c r="S1100" s="7" t="str">
        <f>IF(AND(NOT(ISBLANK(Infra[[#This Row],[Attribute]])),LEFT(Infra[[#This Row],[Value]],1)="[",OR(Infra[[#This Row],[railml 2.4 existence]]=TRUE,Infra[[#This Row],[nor existence]]=TRUE)),IF(Infra[[#This Row],[Value]]=Infra[[#This Row],[type]],"OK","Wrong type"),"")</f>
        <v>OK</v>
      </c>
      <c r="T1100" s="7" t="str">
        <f>IF(ISBLANK(Infra[[#This Row],[Attribute]]),"",
IF(Infra[[#This Row],[railml 2.4 existence]]=TRUE, INDEX(core[Restriction],MATCH(Infra[[#This Row],[Full path]],core[Full path],0)),
IF(Infra[[#This Row],[nor existence]]&lt;&gt;"", INDEX(nor[Restriction],MATCH(Infra[[#This Row],[nor existence]],nor[Full path],0)),"")))</f>
        <v/>
      </c>
      <c r="U11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1" spans="1:21" ht="45" x14ac:dyDescent="0.25">
      <c r="A11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infrastructure/tracks/track/trackElements/geoMappings/geoMapping/@pos</v>
      </c>
      <c r="B11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1" s="23" t="s">
        <v>959</v>
      </c>
      <c r="E1101" s="49" t="s">
        <v>960</v>
      </c>
      <c r="F1101" s="7" t="s">
        <v>494</v>
      </c>
      <c r="G1101" s="9" t="s">
        <v>233</v>
      </c>
      <c r="H1101" s="9" t="s">
        <v>23</v>
      </c>
      <c r="I1101" s="32"/>
      <c r="J1101" s="8" t="s">
        <v>495</v>
      </c>
      <c r="K1101" s="29" t="s">
        <v>496</v>
      </c>
      <c r="L1101" s="29"/>
      <c r="M1101" s="57"/>
      <c r="N11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01" s="7" t="str">
        <f>IF(Infra[[#This Row],[railml 2.4 existence]]=TRUE, INDEX(core[Constraints],MATCH(Infra[[#This Row],[Full path]],core[Full path],0)),
IF(Infra[[#This Row],[nor existence]]&lt;&gt;"",INDEX(nor[Constraints],MATCH(Infra[[#This Row],[nor existence]],nor[Full path],0)),""))</f>
        <v>mandatory</v>
      </c>
      <c r="Q11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01" s="9" t="str">
        <f>IF(ISBLANK(Infra[[#This Row],[Attribute]]),"",
IF(Infra[[#This Row],[railml 2.4 existence]]=TRUE, INDEX(core[Excel type],MATCH(Infra[[#This Row],[Full path]],core[Full path],0)),
IF(Infra[[#This Row],[nor existence]]&lt;&gt;"", INDEX(nor[Excel type],MATCH(Infra[[#This Row],[nor existence]],nor[Full path],0)),"")))</f>
        <v>[decimal]</v>
      </c>
      <c r="S1101" s="7" t="str">
        <f>IF(AND(NOT(ISBLANK(Infra[[#This Row],[Attribute]])),LEFT(Infra[[#This Row],[Value]],1)="[",OR(Infra[[#This Row],[railml 2.4 existence]]=TRUE,Infra[[#This Row],[nor existence]]=TRUE)),IF(Infra[[#This Row],[Value]]=Infra[[#This Row],[type]],"OK","Wrong type"),"")</f>
        <v>OK</v>
      </c>
      <c r="T1101" s="7" t="str">
        <f>IF(ISBLANK(Infra[[#This Row],[Attribute]]),"",
IF(Infra[[#This Row],[railml 2.4 existence]]=TRUE, INDEX(core[Restriction],MATCH(Infra[[#This Row],[Full path]],core[Full path],0)),
IF(Infra[[#This Row],[nor existence]]&lt;&gt;"", INDEX(nor[Restriction],MATCH(Infra[[#This Row],[nor existence]],nor[Full path],0)),"")))</f>
        <v>xs:fractionDigits=6</v>
      </c>
      <c r="U11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2" spans="1:21" ht="45" x14ac:dyDescent="0.25">
      <c r="A11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v>
      </c>
      <c r="B11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2" s="24" t="s">
        <v>963</v>
      </c>
      <c r="E1102" s="17" t="s">
        <v>65</v>
      </c>
      <c r="F1102" s="7"/>
      <c r="G1102" s="9"/>
      <c r="H1102" s="13" t="s">
        <v>66</v>
      </c>
      <c r="I1102" s="32"/>
      <c r="J1102" s="58" t="s">
        <v>67</v>
      </c>
      <c r="K1102" s="7"/>
      <c r="L1102" s="29"/>
      <c r="M1102" s="29"/>
      <c r="N11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02" s="7" t="str">
        <f>IF(Infra[[#This Row],[railml 2.4 existence]]=TRUE, INDEX(core[Constraints],MATCH(Infra[[#This Row],[Full path]],core[Full path],0)),
IF(Infra[[#This Row],[nor existence]]&lt;&gt;"",INDEX(nor[Constraints],MATCH(Infra[[#This Row],[nor existence]],nor[Full path],0)),""))</f>
        <v>optional</v>
      </c>
      <c r="Q11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02" s="7" t="str">
        <f>IF(ISBLANK(Infra[[#This Row],[Attribute]]),"",
IF(Infra[[#This Row],[railml 2.4 existence]]=TRUE, INDEX(core[Excel type],MATCH(Infra[[#This Row],[Full path]],core[Full path],0)),
IF(Infra[[#This Row],[nor existence]]&lt;&gt;"", INDEX(nor[Excel type],MATCH(Infra[[#This Row],[nor existence]],nor[Full path],0)),"")))</f>
        <v/>
      </c>
      <c r="S1102" s="7" t="str">
        <f>IF(AND(NOT(ISBLANK(Infra[[#This Row],[Attribute]])),LEFT(Infra[[#This Row],[Value]],1)="[",OR(Infra[[#This Row],[railml 2.4 existence]]=TRUE,Infra[[#This Row],[nor existence]]=TRUE)),IF(Infra[[#This Row],[Value]]=Infra[[#This Row],[type]],"OK","Wrong type"),"")</f>
        <v/>
      </c>
      <c r="T1102" s="7" t="str">
        <f>IF(ISBLANK(Infra[[#This Row],[Attribute]]),"",
IF(Infra[[#This Row],[railml 2.4 existence]]=TRUE, INDEX(core[Restriction],MATCH(Infra[[#This Row],[Full path]],core[Full path],0)),
IF(Infra[[#This Row],[nor existence]]&lt;&gt;"", INDEX(nor[Restriction],MATCH(Infra[[#This Row],[nor existence]],nor[Full path],0)),"")))</f>
        <v/>
      </c>
      <c r="U11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3" spans="1:21" x14ac:dyDescent="0.25">
      <c r="A11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v>
      </c>
      <c r="B11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3" s="24" t="s">
        <v>964</v>
      </c>
      <c r="E1103" s="17" t="s">
        <v>123</v>
      </c>
      <c r="F1103" s="7"/>
      <c r="G1103" s="9"/>
      <c r="H1103" s="9" t="s">
        <v>23</v>
      </c>
      <c r="I1103" s="32"/>
      <c r="J1103" s="8" t="s">
        <v>74</v>
      </c>
      <c r="K1103" s="7"/>
      <c r="L1103" s="29"/>
      <c r="M1103" s="29"/>
      <c r="N11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03" s="7" t="str">
        <f>IF(Infra[[#This Row],[railml 2.4 existence]]=TRUE, INDEX(core[Constraints],MATCH(Infra[[#This Row],[Full path]],core[Full path],0)),
IF(Infra[[#This Row],[nor existence]]&lt;&gt;"",INDEX(nor[Constraints],MATCH(Infra[[#This Row],[nor existence]],nor[Full path],0)),""))</f>
        <v>mandatory</v>
      </c>
      <c r="Q11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03" s="7" t="str">
        <f>IF(ISBLANK(Infra[[#This Row],[Attribute]]),"",
IF(Infra[[#This Row],[railml 2.4 existence]]=TRUE, INDEX(core[Excel type],MATCH(Infra[[#This Row],[Full path]],core[Full path],0)),
IF(Infra[[#This Row],[nor existence]]&lt;&gt;"", INDEX(nor[Excel type],MATCH(Infra[[#This Row],[nor existence]],nor[Full path],0)),"")))</f>
        <v/>
      </c>
      <c r="S1103" s="7" t="str">
        <f>IF(AND(NOT(ISBLANK(Infra[[#This Row],[Attribute]])),LEFT(Infra[[#This Row],[Value]],1)="[",OR(Infra[[#This Row],[railml 2.4 existence]]=TRUE,Infra[[#This Row],[nor existence]]=TRUE)),IF(Infra[[#This Row],[Value]]=Infra[[#This Row],[type]],"OK","Wrong type"),"")</f>
        <v/>
      </c>
      <c r="T1103" s="7" t="str">
        <f>IF(ISBLANK(Infra[[#This Row],[Attribute]]),"",
IF(Infra[[#This Row],[railml 2.4 existence]]=TRUE, INDEX(core[Restriction],MATCH(Infra[[#This Row],[Full path]],core[Full path],0)),
IF(Infra[[#This Row],[nor existence]]&lt;&gt;"", INDEX(nor[Restriction],MATCH(Infra[[#This Row],[nor existence]],nor[Full path],0)),"")))</f>
        <v/>
      </c>
      <c r="U11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4" spans="1:21" ht="45" x14ac:dyDescent="0.25">
      <c r="A11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infrastructure/tracks/track/trackElements/geoMappings/geoMapping/states/state/@disabled</v>
      </c>
      <c r="B11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4" s="23" t="s">
        <v>964</v>
      </c>
      <c r="E1104" s="49" t="s">
        <v>123</v>
      </c>
      <c r="F1104" s="7" t="s">
        <v>124</v>
      </c>
      <c r="G1104" s="9" t="s">
        <v>125</v>
      </c>
      <c r="H1104" s="9" t="s">
        <v>23</v>
      </c>
      <c r="I1104" s="32"/>
      <c r="J1104" s="8" t="s">
        <v>126</v>
      </c>
      <c r="K1104" s="29"/>
      <c r="L1104" s="29"/>
      <c r="M1104" s="57"/>
      <c r="N110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04" s="7" t="str">
        <f>IF(Infra[[#This Row],[railml 2.4 existence]]=TRUE, INDEX(core[Constraints],MATCH(Infra[[#This Row],[Full path]],core[Full path],0)),
IF(Infra[[#This Row],[nor existence]]&lt;&gt;"",INDEX(nor[Constraints],MATCH(Infra[[#This Row],[nor existence]],nor[Full path],0)),""))</f>
        <v>mandatory</v>
      </c>
      <c r="Q11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04" s="7" t="str">
        <f>IF(ISBLANK(Infra[[#This Row],[Attribute]]),"",
IF(Infra[[#This Row],[railml 2.4 existence]]=TRUE, INDEX(core[Excel type],MATCH(Infra[[#This Row],[Full path]],core[Full path],0)),
IF(Infra[[#This Row],[nor existence]]&lt;&gt;"", INDEX(nor[Excel type],MATCH(Infra[[#This Row],[nor existence]],nor[Full path],0)),"")))</f>
        <v>[boolean]</v>
      </c>
      <c r="S1104" s="9" t="str">
        <f>IF(AND(NOT(ISBLANK(Infra[[#This Row],[Attribute]])),LEFT(Infra[[#This Row],[Value]],1)="[",OR(Infra[[#This Row],[railml 2.4 existence]]=TRUE,Infra[[#This Row],[nor existence]]=TRUE)),IF(Infra[[#This Row],[Value]]=Infra[[#This Row],[type]],"OK","Wrong type"),"")</f>
        <v>OK</v>
      </c>
      <c r="T1104" s="7" t="str">
        <f>IF(ISBLANK(Infra[[#This Row],[Attribute]]),"",
IF(Infra[[#This Row],[railml 2.4 existence]]=TRUE, INDEX(core[Restriction],MATCH(Infra[[#This Row],[Full path]],core[Full path],0)),
IF(Infra[[#This Row],[nor existence]]&lt;&gt;"", INDEX(nor[Restriction],MATCH(Infra[[#This Row],[nor existence]],nor[Full path],0)),"")))</f>
        <v/>
      </c>
      <c r="U11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5" spans="1:21" ht="30" x14ac:dyDescent="0.25">
      <c r="A11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infrastructure/tracks/track/trackElements/geoMappings/geoMapping/states/state/@nor:change</v>
      </c>
      <c r="B11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5" s="23" t="s">
        <v>964</v>
      </c>
      <c r="E1105" s="49" t="s">
        <v>123</v>
      </c>
      <c r="F1105" s="7" t="s">
        <v>36</v>
      </c>
      <c r="G1105" s="9" t="s">
        <v>37</v>
      </c>
      <c r="H1105" s="9" t="s">
        <v>29</v>
      </c>
      <c r="I1105" s="32"/>
      <c r="J1105" s="1" t="s">
        <v>38</v>
      </c>
      <c r="K1105" s="29"/>
      <c r="L1105" s="29"/>
      <c r="M1105" s="57"/>
      <c r="N110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05" s="7" t="str">
        <f>IF(Infra[[#This Row],[railml 2.4 existence]]=TRUE, INDEX(core[Constraints],MATCH(Infra[[#This Row],[Full path]],core[Full path],0)),
IF(Infra[[#This Row],[nor existence]]&lt;&gt;"",INDEX(nor[Constraints],MATCH(Infra[[#This Row],[nor existence]],nor[Full path],0)),""))</f>
        <v>optional</v>
      </c>
      <c r="Q11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05" s="7" t="str">
        <f>IF(ISBLANK(Infra[[#This Row],[Attribute]]),"",
IF(Infra[[#This Row],[railml 2.4 existence]]=TRUE, INDEX(core[Excel type],MATCH(Infra[[#This Row],[Full path]],core[Full path],0)),
IF(Infra[[#This Row],[nor existence]]&lt;&gt;"", INDEX(nor[Excel type],MATCH(Infra[[#This Row],[nor existence]],nor[Full path],0)),"")))</f>
        <v>[enum]</v>
      </c>
      <c r="S1105" s="9" t="str">
        <f>IF(AND(NOT(ISBLANK(Infra[[#This Row],[Attribute]])),LEFT(Infra[[#This Row],[Value]],1)="[",OR(Infra[[#This Row],[railml 2.4 existence]]=TRUE,Infra[[#This Row],[nor existence]]=TRUE)),IF(Infra[[#This Row],[Value]]=Infra[[#This Row],[type]],"OK","Wrong type"),"")</f>
        <v/>
      </c>
      <c r="T1105" s="7" t="str">
        <f>IF(ISBLANK(Infra[[#This Row],[Attribute]]),"",
IF(Infra[[#This Row],[railml 2.4 existence]]=TRUE, INDEX(core[Restriction],MATCH(Infra[[#This Row],[Full path]],core[Full path],0)),
IF(Infra[[#This Row],[nor existence]]&lt;&gt;"", INDEX(nor[Restriction],MATCH(Infra[[#This Row],[nor existence]],nor[Full path],0)),"")))</f>
        <v>"new", "modified", "removed"</v>
      </c>
      <c r="U11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6" spans="1:21" ht="30" x14ac:dyDescent="0.25">
      <c r="A11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infrastructure/tracks/track/trackElements/geoMappings/geoMapping/states/state/@nor:change</v>
      </c>
      <c r="B11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6" s="23" t="s">
        <v>964</v>
      </c>
      <c r="E1106" s="49" t="s">
        <v>123</v>
      </c>
      <c r="F1106" s="7" t="s">
        <v>36</v>
      </c>
      <c r="G1106" s="9" t="s">
        <v>39</v>
      </c>
      <c r="H1106" s="9"/>
      <c r="I1106" s="32"/>
      <c r="J1106" s="1" t="s">
        <v>40</v>
      </c>
      <c r="K1106" s="29"/>
      <c r="L1106" s="29"/>
      <c r="M1106" s="57"/>
      <c r="N110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06" s="7" t="str">
        <f>IF(Infra[[#This Row],[railml 2.4 existence]]=TRUE, INDEX(core[Constraints],MATCH(Infra[[#This Row],[Full path]],core[Full path],0)),
IF(Infra[[#This Row],[nor existence]]&lt;&gt;"",INDEX(nor[Constraints],MATCH(Infra[[#This Row],[nor existence]],nor[Full path],0)),""))</f>
        <v>optional</v>
      </c>
      <c r="Q11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06" s="7" t="str">
        <f>IF(ISBLANK(Infra[[#This Row],[Attribute]]),"",
IF(Infra[[#This Row],[railml 2.4 existence]]=TRUE, INDEX(core[Excel type],MATCH(Infra[[#This Row],[Full path]],core[Full path],0)),
IF(Infra[[#This Row],[nor existence]]&lt;&gt;"", INDEX(nor[Excel type],MATCH(Infra[[#This Row],[nor existence]],nor[Full path],0)),"")))</f>
        <v>[enum]</v>
      </c>
      <c r="S1106" s="9" t="str">
        <f>IF(AND(NOT(ISBLANK(Infra[[#This Row],[Attribute]])),LEFT(Infra[[#This Row],[Value]],1)="[",OR(Infra[[#This Row],[railml 2.4 existence]]=TRUE,Infra[[#This Row],[nor existence]]=TRUE)),IF(Infra[[#This Row],[Value]]=Infra[[#This Row],[type]],"OK","Wrong type"),"")</f>
        <v/>
      </c>
      <c r="T1106" s="7" t="str">
        <f>IF(ISBLANK(Infra[[#This Row],[Attribute]]),"",
IF(Infra[[#This Row],[railml 2.4 existence]]=TRUE, INDEX(core[Restriction],MATCH(Infra[[#This Row],[Full path]],core[Full path],0)),
IF(Infra[[#This Row],[nor existence]]&lt;&gt;"", INDEX(nor[Restriction],MATCH(Infra[[#This Row],[nor existence]],nor[Full path],0)),"")))</f>
        <v>"new", "modified", "removed"</v>
      </c>
      <c r="U11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7" spans="1:21" ht="30" x14ac:dyDescent="0.25">
      <c r="A11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infrastructure/tracks/track/trackElements/geoMappings/geoMapping/states/state/@nor:change</v>
      </c>
      <c r="B11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7" s="23" t="s">
        <v>964</v>
      </c>
      <c r="E1107" s="49" t="s">
        <v>123</v>
      </c>
      <c r="F1107" s="7" t="s">
        <v>36</v>
      </c>
      <c r="G1107" s="9" t="s">
        <v>41</v>
      </c>
      <c r="H1107" s="9"/>
      <c r="I1107" s="32"/>
      <c r="J1107" s="1" t="s">
        <v>42</v>
      </c>
      <c r="K1107" s="29"/>
      <c r="L1107" s="29"/>
      <c r="M1107" s="57"/>
      <c r="N110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07" s="7" t="str">
        <f>IF(Infra[[#This Row],[railml 2.4 existence]]=TRUE, INDEX(core[Constraints],MATCH(Infra[[#This Row],[Full path]],core[Full path],0)),
IF(Infra[[#This Row],[nor existence]]&lt;&gt;"",INDEX(nor[Constraints],MATCH(Infra[[#This Row],[nor existence]],nor[Full path],0)),""))</f>
        <v>optional</v>
      </c>
      <c r="Q11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07" s="7" t="str">
        <f>IF(ISBLANK(Infra[[#This Row],[Attribute]]),"",
IF(Infra[[#This Row],[railml 2.4 existence]]=TRUE, INDEX(core[Excel type],MATCH(Infra[[#This Row],[Full path]],core[Full path],0)),
IF(Infra[[#This Row],[nor existence]]&lt;&gt;"", INDEX(nor[Excel type],MATCH(Infra[[#This Row],[nor existence]],nor[Full path],0)),"")))</f>
        <v>[enum]</v>
      </c>
      <c r="S1107" s="9" t="str">
        <f>IF(AND(NOT(ISBLANK(Infra[[#This Row],[Attribute]])),LEFT(Infra[[#This Row],[Value]],1)="[",OR(Infra[[#This Row],[railml 2.4 existence]]=TRUE,Infra[[#This Row],[nor existence]]=TRUE)),IF(Infra[[#This Row],[Value]]=Infra[[#This Row],[type]],"OK","Wrong type"),"")</f>
        <v/>
      </c>
      <c r="T1107" s="7" t="str">
        <f>IF(ISBLANK(Infra[[#This Row],[Attribute]]),"",
IF(Infra[[#This Row],[railml 2.4 existence]]=TRUE, INDEX(core[Restriction],MATCH(Infra[[#This Row],[Full path]],core[Full path],0)),
IF(Infra[[#This Row],[nor existence]]&lt;&gt;"", INDEX(nor[Restriction],MATCH(Infra[[#This Row],[nor existence]],nor[Full path],0)),"")))</f>
        <v>"new", "modified", "removed"</v>
      </c>
      <c r="U11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8" spans="1:21" x14ac:dyDescent="0.25">
      <c r="A11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infrastructure/tracks/track/trackElements/geoMappings/geoMapping/states/state/@nor:change</v>
      </c>
      <c r="B11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8" s="23" t="s">
        <v>964</v>
      </c>
      <c r="E1108" s="49" t="s">
        <v>123</v>
      </c>
      <c r="F1108" s="7" t="s">
        <v>36</v>
      </c>
      <c r="G1108" s="9" t="s">
        <v>43</v>
      </c>
      <c r="H1108" s="9"/>
      <c r="I1108" s="32"/>
      <c r="J1108" s="1" t="s">
        <v>44</v>
      </c>
      <c r="K1108" s="29"/>
      <c r="L1108" s="29"/>
      <c r="M1108" s="57"/>
      <c r="N110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08" s="7" t="str">
        <f>IF(Infra[[#This Row],[railml 2.4 existence]]=TRUE, INDEX(core[Constraints],MATCH(Infra[[#This Row],[Full path]],core[Full path],0)),
IF(Infra[[#This Row],[nor existence]]&lt;&gt;"",INDEX(nor[Constraints],MATCH(Infra[[#This Row],[nor existence]],nor[Full path],0)),""))</f>
        <v>optional</v>
      </c>
      <c r="Q11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08" s="7" t="str">
        <f>IF(ISBLANK(Infra[[#This Row],[Attribute]]),"",
IF(Infra[[#This Row],[railml 2.4 existence]]=TRUE, INDEX(core[Excel type],MATCH(Infra[[#This Row],[Full path]],core[Full path],0)),
IF(Infra[[#This Row],[nor existence]]&lt;&gt;"", INDEX(nor[Excel type],MATCH(Infra[[#This Row],[nor existence]],nor[Full path],0)),"")))</f>
        <v>[enum]</v>
      </c>
      <c r="S1108" s="9" t="str">
        <f>IF(AND(NOT(ISBLANK(Infra[[#This Row],[Attribute]])),LEFT(Infra[[#This Row],[Value]],1)="[",OR(Infra[[#This Row],[railml 2.4 existence]]=TRUE,Infra[[#This Row],[nor existence]]=TRUE)),IF(Infra[[#This Row],[Value]]=Infra[[#This Row],[type]],"OK","Wrong type"),"")</f>
        <v/>
      </c>
      <c r="T1108" s="7" t="str">
        <f>IF(ISBLANK(Infra[[#This Row],[Attribute]]),"",
IF(Infra[[#This Row],[railml 2.4 existence]]=TRUE, INDEX(core[Restriction],MATCH(Infra[[#This Row],[Full path]],core[Full path],0)),
IF(Infra[[#This Row],[nor existence]]&lt;&gt;"", INDEX(nor[Restriction],MATCH(Infra[[#This Row],[nor existence]],nor[Full path],0)),"")))</f>
        <v>"new", "modified", "removed"</v>
      </c>
      <c r="U11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09" spans="1:21" x14ac:dyDescent="0.25">
      <c r="A11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infrastructure/tracks/track/trackElements/geoMappings/geoMapping/states/state/@nor:endDate</v>
      </c>
      <c r="B11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09" s="23" t="s">
        <v>964</v>
      </c>
      <c r="E1109" s="49" t="s">
        <v>123</v>
      </c>
      <c r="F1109" s="7" t="s">
        <v>127</v>
      </c>
      <c r="G1109" s="9" t="s">
        <v>128</v>
      </c>
      <c r="H1109" s="9" t="s">
        <v>29</v>
      </c>
      <c r="I1109" s="32"/>
      <c r="J1109" s="1" t="s">
        <v>129</v>
      </c>
      <c r="K1109" s="29"/>
      <c r="L1109" s="29"/>
      <c r="M1109" s="57"/>
      <c r="N110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109" s="7" t="str">
        <f>IF(Infra[[#This Row],[railml 2.4 existence]]=TRUE, INDEX(core[Constraints],MATCH(Infra[[#This Row],[Full path]],core[Full path],0)),
IF(Infra[[#This Row],[nor existence]]&lt;&gt;"",INDEX(nor[Constraints],MATCH(Infra[[#This Row],[nor existence]],nor[Full path],0)),""))</f>
        <v>optional</v>
      </c>
      <c r="Q11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09" s="7" t="str">
        <f>IF(ISBLANK(Infra[[#This Row],[Attribute]]),"",
IF(Infra[[#This Row],[railml 2.4 existence]]=TRUE, INDEX(core[Excel type],MATCH(Infra[[#This Row],[Full path]],core[Full path],0)),
IF(Infra[[#This Row],[nor existence]]&lt;&gt;"", INDEX(nor[Excel type],MATCH(Infra[[#This Row],[nor existence]],nor[Full path],0)),"")))</f>
        <v>[date]</v>
      </c>
      <c r="S1109" s="9" t="str">
        <f>IF(AND(NOT(ISBLANK(Infra[[#This Row],[Attribute]])),LEFT(Infra[[#This Row],[Value]],1)="[",OR(Infra[[#This Row],[railml 2.4 existence]]=TRUE,Infra[[#This Row],[nor existence]]=TRUE)),IF(Infra[[#This Row],[Value]]=Infra[[#This Row],[type]],"OK","Wrong type"),"")</f>
        <v/>
      </c>
      <c r="T1109" s="7" t="str">
        <f>IF(ISBLANK(Infra[[#This Row],[Attribute]]),"",
IF(Infra[[#This Row],[railml 2.4 existence]]=TRUE, INDEX(core[Restriction],MATCH(Infra[[#This Row],[Full path]],core[Full path],0)),
IF(Infra[[#This Row],[nor existence]]&lt;&gt;"", INDEX(nor[Restriction],MATCH(Infra[[#This Row],[nor existence]],nor[Full path],0)),"")))</f>
        <v/>
      </c>
      <c r="U11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10" spans="1:21" x14ac:dyDescent="0.25">
      <c r="A11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infrastructure/tracks/track/trackElements/geoMappings/geoMapping/states/state/@nor:projectRef</v>
      </c>
      <c r="B11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0" s="23" t="s">
        <v>964</v>
      </c>
      <c r="E1110" s="49" t="s">
        <v>123</v>
      </c>
      <c r="F1110" s="7" t="s">
        <v>130</v>
      </c>
      <c r="G1110" s="9" t="s">
        <v>46</v>
      </c>
      <c r="H1110" s="9" t="s">
        <v>29</v>
      </c>
      <c r="I1110" s="32"/>
      <c r="J1110" s="1" t="s">
        <v>131</v>
      </c>
      <c r="K1110" s="29"/>
      <c r="L1110" s="29"/>
      <c r="M1110" s="57"/>
      <c r="N111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110" s="7" t="str">
        <f>IF(Infra[[#This Row],[railml 2.4 existence]]=TRUE, INDEX(core[Constraints],MATCH(Infra[[#This Row],[Full path]],core[Full path],0)),
IF(Infra[[#This Row],[nor existence]]&lt;&gt;"",INDEX(nor[Constraints],MATCH(Infra[[#This Row],[nor existence]],nor[Full path],0)),""))</f>
        <v>optional</v>
      </c>
      <c r="Q11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10" s="7" t="str">
        <f>IF(ISBLANK(Infra[[#This Row],[Attribute]]),"",
IF(Infra[[#This Row],[railml 2.4 existence]]=TRUE, INDEX(core[Excel type],MATCH(Infra[[#This Row],[Full path]],core[Full path],0)),
IF(Infra[[#This Row],[nor existence]]&lt;&gt;"", INDEX(nor[Excel type],MATCH(Infra[[#This Row],[nor existence]],nor[Full path],0)),"")))</f>
        <v>[reference]</v>
      </c>
      <c r="S1110" s="9" t="str">
        <f>IF(AND(NOT(ISBLANK(Infra[[#This Row],[Attribute]])),LEFT(Infra[[#This Row],[Value]],1)="[",OR(Infra[[#This Row],[railml 2.4 existence]]=TRUE,Infra[[#This Row],[nor existence]]=TRUE)),IF(Infra[[#This Row],[Value]]=Infra[[#This Row],[type]],"OK","Wrong type"),"")</f>
        <v/>
      </c>
      <c r="T1110" s="7" t="str">
        <f>IF(ISBLANK(Infra[[#This Row],[Attribute]]),"",
IF(Infra[[#This Row],[railml 2.4 existence]]=TRUE, INDEX(core[Restriction],MATCH(Infra[[#This Row],[Full path]],core[Full path],0)),
IF(Infra[[#This Row],[nor existence]]&lt;&gt;"", INDEX(nor[Restriction],MATCH(Infra[[#This Row],[nor existence]],nor[Full path],0)),"")))</f>
        <v/>
      </c>
      <c r="U11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11" spans="1:21" x14ac:dyDescent="0.25">
      <c r="A11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infrastructure/tracks/track/trackElements/geoMappings/geoMapping/states/state/@nor:ruleRef</v>
      </c>
      <c r="B11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1" s="23" t="s">
        <v>964</v>
      </c>
      <c r="E1111" s="49" t="s">
        <v>123</v>
      </c>
      <c r="F1111" s="7" t="s">
        <v>45</v>
      </c>
      <c r="G1111" s="9" t="s">
        <v>46</v>
      </c>
      <c r="H1111" s="9" t="s">
        <v>29</v>
      </c>
      <c r="I1111" s="33"/>
      <c r="J1111" s="8" t="s">
        <v>47</v>
      </c>
      <c r="K1111" s="29"/>
      <c r="L1111" s="29"/>
      <c r="M1111" s="57"/>
      <c r="N111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111" s="7" t="str">
        <f>IF(Infra[[#This Row],[railml 2.4 existence]]=TRUE, INDEX(core[Constraints],MATCH(Infra[[#This Row],[Full path]],core[Full path],0)),
IF(Infra[[#This Row],[nor existence]]&lt;&gt;"",INDEX(nor[Constraints],MATCH(Infra[[#This Row],[nor existence]],nor[Full path],0)),""))</f>
        <v>optional</v>
      </c>
      <c r="Q11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11" s="7" t="str">
        <f>IF(ISBLANK(Infra[[#This Row],[Attribute]]),"",
IF(Infra[[#This Row],[railml 2.4 existence]]=TRUE, INDEX(core[Excel type],MATCH(Infra[[#This Row],[Full path]],core[Full path],0)),
IF(Infra[[#This Row],[nor existence]]&lt;&gt;"", INDEX(nor[Excel type],MATCH(Infra[[#This Row],[nor existence]],nor[Full path],0)),"")))</f>
        <v>[reference]</v>
      </c>
      <c r="S1111" s="9" t="str">
        <f>IF(AND(NOT(ISBLANK(Infra[[#This Row],[Attribute]])),LEFT(Infra[[#This Row],[Value]],1)="[",OR(Infra[[#This Row],[railml 2.4 existence]]=TRUE,Infra[[#This Row],[nor existence]]=TRUE)),IF(Infra[[#This Row],[Value]]=Infra[[#This Row],[type]],"OK","Wrong type"),"")</f>
        <v/>
      </c>
      <c r="T1111" s="7" t="str">
        <f>IF(ISBLANK(Infra[[#This Row],[Attribute]]),"",
IF(Infra[[#This Row],[railml 2.4 existence]]=TRUE, INDEX(core[Restriction],MATCH(Infra[[#This Row],[Full path]],core[Full path],0)),
IF(Infra[[#This Row],[nor existence]]&lt;&gt;"", INDEX(nor[Restriction],MATCH(Infra[[#This Row],[nor existence]],nor[Full path],0)),"")))</f>
        <v/>
      </c>
      <c r="U11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12" spans="1:21" x14ac:dyDescent="0.25">
      <c r="A111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infrastructure/tracks/track/trackElements/geoMappings/geoMapping/states/state/@nor:startDate</v>
      </c>
      <c r="B11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2" s="23" t="s">
        <v>964</v>
      </c>
      <c r="E1112" s="49" t="s">
        <v>123</v>
      </c>
      <c r="F1112" s="7" t="s">
        <v>132</v>
      </c>
      <c r="G1112" s="9" t="s">
        <v>128</v>
      </c>
      <c r="H1112" s="9" t="s">
        <v>29</v>
      </c>
      <c r="I1112" s="32"/>
      <c r="J1112" s="1" t="s">
        <v>129</v>
      </c>
      <c r="K1112" s="29"/>
      <c r="L1112" s="29"/>
      <c r="M1112" s="57"/>
      <c r="N111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112" s="7" t="str">
        <f>IF(Infra[[#This Row],[railml 2.4 existence]]=TRUE, INDEX(core[Constraints],MATCH(Infra[[#This Row],[Full path]],core[Full path],0)),
IF(Infra[[#This Row],[nor existence]]&lt;&gt;"",INDEX(nor[Constraints],MATCH(Infra[[#This Row],[nor existence]],nor[Full path],0)),""))</f>
        <v>optional</v>
      </c>
      <c r="Q11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12" s="7" t="str">
        <f>IF(ISBLANK(Infra[[#This Row],[Attribute]]),"",
IF(Infra[[#This Row],[railml 2.4 existence]]=TRUE, INDEX(core[Excel type],MATCH(Infra[[#This Row],[Full path]],core[Full path],0)),
IF(Infra[[#This Row],[nor existence]]&lt;&gt;"", INDEX(nor[Excel type],MATCH(Infra[[#This Row],[nor existence]],nor[Full path],0)),"")))</f>
        <v>[date]</v>
      </c>
      <c r="S1112" s="9" t="str">
        <f>IF(AND(NOT(ISBLANK(Infra[[#This Row],[Attribute]])),LEFT(Infra[[#This Row],[Value]],1)="[",OR(Infra[[#This Row],[railml 2.4 existence]]=TRUE,Infra[[#This Row],[nor existence]]=TRUE)),IF(Infra[[#This Row],[Value]]=Infra[[#This Row],[type]],"OK","Wrong type"),"")</f>
        <v/>
      </c>
      <c r="T1112" s="7" t="str">
        <f>IF(ISBLANK(Infra[[#This Row],[Attribute]]),"",
IF(Infra[[#This Row],[railml 2.4 existence]]=TRUE, INDEX(core[Restriction],MATCH(Infra[[#This Row],[Full path]],core[Full path],0)),
IF(Infra[[#This Row],[nor existence]]&lt;&gt;"", INDEX(nor[Restriction],MATCH(Infra[[#This Row],[nor existence]],nor[Full path],0)),"")))</f>
        <v/>
      </c>
      <c r="U11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13" spans="1:21" x14ac:dyDescent="0.25">
      <c r="A111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infrastructure/tracks/track/trackElements/geoMappings/geoMapping/states/state/@operatingPeriodRef</v>
      </c>
      <c r="B11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3" s="23" t="s">
        <v>964</v>
      </c>
      <c r="E1113" s="49" t="s">
        <v>123</v>
      </c>
      <c r="F1113" s="7" t="s">
        <v>133</v>
      </c>
      <c r="G1113" s="9" t="s">
        <v>46</v>
      </c>
      <c r="H1113" s="9" t="s">
        <v>29</v>
      </c>
      <c r="I1113" s="32"/>
      <c r="J1113" s="1" t="s">
        <v>134</v>
      </c>
      <c r="K1113" s="29"/>
      <c r="L1113" s="29"/>
      <c r="M1113" s="57"/>
      <c r="N111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13" s="7" t="str">
        <f>IF(Infra[[#This Row],[railml 2.4 existence]]=TRUE, INDEX(core[Constraints],MATCH(Infra[[#This Row],[Full path]],core[Full path],0)),
IF(Infra[[#This Row],[nor existence]]&lt;&gt;"",INDEX(nor[Constraints],MATCH(Infra[[#This Row],[nor existence]],nor[Full path],0)),""))</f>
        <v>optional</v>
      </c>
      <c r="Q11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13" s="7" t="str">
        <f>IF(ISBLANK(Infra[[#This Row],[Attribute]]),"",
IF(Infra[[#This Row],[railml 2.4 existence]]=TRUE, INDEX(core[Excel type],MATCH(Infra[[#This Row],[Full path]],core[Full path],0)),
IF(Infra[[#This Row],[nor existence]]&lt;&gt;"", INDEX(nor[Excel type],MATCH(Infra[[#This Row],[nor existence]],nor[Full path],0)),"")))</f>
        <v>[reference]</v>
      </c>
      <c r="S1113" s="9" t="str">
        <f>IF(AND(NOT(ISBLANK(Infra[[#This Row],[Attribute]])),LEFT(Infra[[#This Row],[Value]],1)="[",OR(Infra[[#This Row],[railml 2.4 existence]]=TRUE,Infra[[#This Row],[nor existence]]=TRUE)),IF(Infra[[#This Row],[Value]]=Infra[[#This Row],[type]],"OK","Wrong type"),"")</f>
        <v>OK</v>
      </c>
      <c r="T1113" s="7" t="str">
        <f>IF(ISBLANK(Infra[[#This Row],[Attribute]]),"",
IF(Infra[[#This Row],[railml 2.4 existence]]=TRUE, INDEX(core[Restriction],MATCH(Infra[[#This Row],[Full path]],core[Full path],0)),
IF(Infra[[#This Row],[nor existence]]&lt;&gt;"", INDEX(nor[Restriction],MATCH(Infra[[#This Row],[nor existence]],nor[Full path],0)),"")))</f>
        <v/>
      </c>
      <c r="U11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14" spans="1:21" x14ac:dyDescent="0.25">
      <c r="A111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infrastructure/tracks/track/trackElements/geoMappings/geoMapping/states/state/@status</v>
      </c>
      <c r="B11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4" s="23" t="s">
        <v>964</v>
      </c>
      <c r="E1114" s="49" t="s">
        <v>123</v>
      </c>
      <c r="F1114" s="7" t="s">
        <v>135</v>
      </c>
      <c r="G1114" s="9" t="s">
        <v>37</v>
      </c>
      <c r="H1114" s="9" t="s">
        <v>29</v>
      </c>
      <c r="I1114" s="32"/>
      <c r="K1114" s="29"/>
      <c r="L1114" s="29"/>
      <c r="M1114" s="57"/>
      <c r="N111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14" s="7" t="str">
        <f>IF(Infra[[#This Row],[railml 2.4 existence]]=TRUE, INDEX(core[Constraints],MATCH(Infra[[#This Row],[Full path]],core[Full path],0)),
IF(Infra[[#This Row],[nor existence]]&lt;&gt;"",INDEX(nor[Constraints],MATCH(Infra[[#This Row],[nor existence]],nor[Full path],0)),""))</f>
        <v>optional</v>
      </c>
      <c r="Q11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14" s="7" t="str">
        <f>IF(ISBLANK(Infra[[#This Row],[Attribute]]),"",
IF(Infra[[#This Row],[railml 2.4 existence]]=TRUE, INDEX(core[Excel type],MATCH(Infra[[#This Row],[Full path]],core[Full path],0)),
IF(Infra[[#This Row],[nor existence]]&lt;&gt;"", INDEX(nor[Excel type],MATCH(Infra[[#This Row],[nor existence]],nor[Full path],0)),"")))</f>
        <v>[enum]</v>
      </c>
      <c r="S1114" s="9" t="str">
        <f>IF(AND(NOT(ISBLANK(Infra[[#This Row],[Attribute]])),LEFT(Infra[[#This Row],[Value]],1)="[",OR(Infra[[#This Row],[railml 2.4 existence]]=TRUE,Infra[[#This Row],[nor existence]]=TRUE)),IF(Infra[[#This Row],[Value]]=Infra[[#This Row],[type]],"OK","Wrong type"),"")</f>
        <v>OK</v>
      </c>
      <c r="T111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15" spans="1:21" x14ac:dyDescent="0.25">
      <c r="A111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infrastructure/tracks/track/trackElements/geoMappings/geoMapping/states/state/@status</v>
      </c>
      <c r="B11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5" s="23" t="s">
        <v>964</v>
      </c>
      <c r="E1115" s="49" t="s">
        <v>123</v>
      </c>
      <c r="F1115" s="7" t="s">
        <v>135</v>
      </c>
      <c r="G1115" s="9" t="s">
        <v>136</v>
      </c>
      <c r="H1115" s="9"/>
      <c r="I1115" s="32"/>
      <c r="K1115" s="29"/>
      <c r="L1115" s="29"/>
      <c r="M1115" s="57"/>
      <c r="N111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15" s="7" t="str">
        <f>IF(Infra[[#This Row],[railml 2.4 existence]]=TRUE, INDEX(core[Constraints],MATCH(Infra[[#This Row],[Full path]],core[Full path],0)),
IF(Infra[[#This Row],[nor existence]]&lt;&gt;"",INDEX(nor[Constraints],MATCH(Infra[[#This Row],[nor existence]],nor[Full path],0)),""))</f>
        <v>optional</v>
      </c>
      <c r="Q11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15" s="7" t="str">
        <f>IF(ISBLANK(Infra[[#This Row],[Attribute]]),"",
IF(Infra[[#This Row],[railml 2.4 existence]]=TRUE, INDEX(core[Excel type],MATCH(Infra[[#This Row],[Full path]],core[Full path],0)),
IF(Infra[[#This Row],[nor existence]]&lt;&gt;"", INDEX(nor[Excel type],MATCH(Infra[[#This Row],[nor existence]],nor[Full path],0)),"")))</f>
        <v>[enum]</v>
      </c>
      <c r="S1115" s="9" t="str">
        <f>IF(AND(NOT(ISBLANK(Infra[[#This Row],[Attribute]])),LEFT(Infra[[#This Row],[Value]],1)="[",OR(Infra[[#This Row],[railml 2.4 existence]]=TRUE,Infra[[#This Row],[nor existence]]=TRUE)),IF(Infra[[#This Row],[Value]]=Infra[[#This Row],[type]],"OK","Wrong type"),"")</f>
        <v/>
      </c>
      <c r="T111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16" spans="1:21" ht="105" x14ac:dyDescent="0.25">
      <c r="A111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infrastructure/tracks/track/trackElements/geoMappings/geoMapping/states/state/@status</v>
      </c>
      <c r="B11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6" s="23" t="s">
        <v>964</v>
      </c>
      <c r="E1116" s="49" t="s">
        <v>123</v>
      </c>
      <c r="F1116" s="7" t="s">
        <v>135</v>
      </c>
      <c r="G1116" s="9" t="s">
        <v>137</v>
      </c>
      <c r="H1116" s="9"/>
      <c r="I1116" s="32"/>
      <c r="J1116" s="1" t="s">
        <v>138</v>
      </c>
      <c r="K1116" s="29"/>
      <c r="L1116" s="29"/>
      <c r="M1116" s="57"/>
      <c r="N111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16" s="7" t="str">
        <f>IF(Infra[[#This Row],[railml 2.4 existence]]=TRUE, INDEX(core[Constraints],MATCH(Infra[[#This Row],[Full path]],core[Full path],0)),
IF(Infra[[#This Row],[nor existence]]&lt;&gt;"",INDEX(nor[Constraints],MATCH(Infra[[#This Row],[nor existence]],nor[Full path],0)),""))</f>
        <v>optional</v>
      </c>
      <c r="Q11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16" s="7" t="str">
        <f>IF(ISBLANK(Infra[[#This Row],[Attribute]]),"",
IF(Infra[[#This Row],[railml 2.4 existence]]=TRUE, INDEX(core[Excel type],MATCH(Infra[[#This Row],[Full path]],core[Full path],0)),
IF(Infra[[#This Row],[nor existence]]&lt;&gt;"", INDEX(nor[Excel type],MATCH(Infra[[#This Row],[nor existence]],nor[Full path],0)),"")))</f>
        <v>[enum]</v>
      </c>
      <c r="S1116" s="9" t="str">
        <f>IF(AND(NOT(ISBLANK(Infra[[#This Row],[Attribute]])),LEFT(Infra[[#This Row],[Value]],1)="[",OR(Infra[[#This Row],[railml 2.4 existence]]=TRUE,Infra[[#This Row],[nor existence]]=TRUE)),IF(Infra[[#This Row],[Value]]=Infra[[#This Row],[type]],"OK","Wrong type"),"")</f>
        <v/>
      </c>
      <c r="T111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17" spans="1:21" ht="30" x14ac:dyDescent="0.25">
      <c r="A111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infrastructure/tracks/track/trackElements/geoMappings/geoMapping/states/state/@status</v>
      </c>
      <c r="B11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7" s="23" t="s">
        <v>964</v>
      </c>
      <c r="E1117" s="49" t="s">
        <v>123</v>
      </c>
      <c r="F1117" s="7" t="s">
        <v>135</v>
      </c>
      <c r="G1117" s="9" t="s">
        <v>139</v>
      </c>
      <c r="H1117" s="9"/>
      <c r="I1117" s="32"/>
      <c r="J1117" s="1" t="s">
        <v>140</v>
      </c>
      <c r="K1117" s="29"/>
      <c r="L1117" s="29"/>
      <c r="M1117" s="57"/>
      <c r="N111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17" s="7" t="str">
        <f>IF(Infra[[#This Row],[railml 2.4 existence]]=TRUE, INDEX(core[Constraints],MATCH(Infra[[#This Row],[Full path]],core[Full path],0)),
IF(Infra[[#This Row],[nor existence]]&lt;&gt;"",INDEX(nor[Constraints],MATCH(Infra[[#This Row],[nor existence]],nor[Full path],0)),""))</f>
        <v>optional</v>
      </c>
      <c r="Q11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17" s="7" t="str">
        <f>IF(ISBLANK(Infra[[#This Row],[Attribute]]),"",
IF(Infra[[#This Row],[railml 2.4 existence]]=TRUE, INDEX(core[Excel type],MATCH(Infra[[#This Row],[Full path]],core[Full path],0)),
IF(Infra[[#This Row],[nor existence]]&lt;&gt;"", INDEX(nor[Excel type],MATCH(Infra[[#This Row],[nor existence]],nor[Full path],0)),"")))</f>
        <v>[enum]</v>
      </c>
      <c r="S1117" s="9" t="str">
        <f>IF(AND(NOT(ISBLANK(Infra[[#This Row],[Attribute]])),LEFT(Infra[[#This Row],[Value]],1)="[",OR(Infra[[#This Row],[railml 2.4 existence]]=TRUE,Infra[[#This Row],[nor existence]]=TRUE)),IF(Infra[[#This Row],[Value]]=Infra[[#This Row],[type]],"OK","Wrong type"),"")</f>
        <v/>
      </c>
      <c r="T111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18" spans="1:21" ht="75" x14ac:dyDescent="0.25">
      <c r="A111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infrastructure/tracks/track/trackElements/geoMappings/geoMapping/states/state/@status</v>
      </c>
      <c r="B11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8" s="23" t="s">
        <v>964</v>
      </c>
      <c r="E1118" s="49" t="s">
        <v>123</v>
      </c>
      <c r="F1118" s="7" t="s">
        <v>135</v>
      </c>
      <c r="G1118" s="9" t="s">
        <v>124</v>
      </c>
      <c r="H1118" s="9"/>
      <c r="I1118" s="32"/>
      <c r="J1118" s="1" t="s">
        <v>141</v>
      </c>
      <c r="K1118" s="29"/>
      <c r="L1118" s="29"/>
      <c r="M1118" s="57"/>
      <c r="N111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18" s="7" t="str">
        <f>IF(Infra[[#This Row],[railml 2.4 existence]]=TRUE, INDEX(core[Constraints],MATCH(Infra[[#This Row],[Full path]],core[Full path],0)),
IF(Infra[[#This Row],[nor existence]]&lt;&gt;"",INDEX(nor[Constraints],MATCH(Infra[[#This Row],[nor existence]],nor[Full path],0)),""))</f>
        <v>optional</v>
      </c>
      <c r="Q11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18" s="7" t="str">
        <f>IF(ISBLANK(Infra[[#This Row],[Attribute]]),"",
IF(Infra[[#This Row],[railml 2.4 existence]]=TRUE, INDEX(core[Excel type],MATCH(Infra[[#This Row],[Full path]],core[Full path],0)),
IF(Infra[[#This Row],[nor existence]]&lt;&gt;"", INDEX(nor[Excel type],MATCH(Infra[[#This Row],[nor existence]],nor[Full path],0)),"")))</f>
        <v>[enum]</v>
      </c>
      <c r="S1118" s="9" t="str">
        <f>IF(AND(NOT(ISBLANK(Infra[[#This Row],[Attribute]])),LEFT(Infra[[#This Row],[Value]],1)="[",OR(Infra[[#This Row],[railml 2.4 existence]]=TRUE,Infra[[#This Row],[nor existence]]=TRUE)),IF(Infra[[#This Row],[Value]]=Infra[[#This Row],[type]],"OK","Wrong type"),"")</f>
        <v/>
      </c>
      <c r="T111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19" spans="1:21" ht="60" x14ac:dyDescent="0.25">
      <c r="A111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infrastructure/tracks/track/trackElements/geoMappings/geoMapping/states/state/@status</v>
      </c>
      <c r="B11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19" s="23" t="s">
        <v>964</v>
      </c>
      <c r="E1119" s="49" t="s">
        <v>123</v>
      </c>
      <c r="F1119" s="7" t="s">
        <v>135</v>
      </c>
      <c r="G1119" s="9" t="s">
        <v>142</v>
      </c>
      <c r="H1119" s="9"/>
      <c r="I1119" s="32"/>
      <c r="J1119" s="1" t="s">
        <v>143</v>
      </c>
      <c r="K1119" s="29"/>
      <c r="L1119" s="29"/>
      <c r="M1119" s="57"/>
      <c r="N111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19" s="7" t="str">
        <f>IF(Infra[[#This Row],[railml 2.4 existence]]=TRUE, INDEX(core[Constraints],MATCH(Infra[[#This Row],[Full path]],core[Full path],0)),
IF(Infra[[#This Row],[nor existence]]&lt;&gt;"",INDEX(nor[Constraints],MATCH(Infra[[#This Row],[nor existence]],nor[Full path],0)),""))</f>
        <v>optional</v>
      </c>
      <c r="Q11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19" s="7" t="str">
        <f>IF(ISBLANK(Infra[[#This Row],[Attribute]]),"",
IF(Infra[[#This Row],[railml 2.4 existence]]=TRUE, INDEX(core[Excel type],MATCH(Infra[[#This Row],[Full path]],core[Full path],0)),
IF(Infra[[#This Row],[nor existence]]&lt;&gt;"", INDEX(nor[Excel type],MATCH(Infra[[#This Row],[nor existence]],nor[Full path],0)),"")))</f>
        <v>[enum]</v>
      </c>
      <c r="S1119" s="9" t="str">
        <f>IF(AND(NOT(ISBLANK(Infra[[#This Row],[Attribute]])),LEFT(Infra[[#This Row],[Value]],1)="[",OR(Infra[[#This Row],[railml 2.4 existence]]=TRUE,Infra[[#This Row],[nor existence]]=TRUE)),IF(Infra[[#This Row],[Value]]=Infra[[#This Row],[type]],"OK","Wrong type"),"")</f>
        <v/>
      </c>
      <c r="T111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20" spans="1:21" x14ac:dyDescent="0.25">
      <c r="A112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infrastructure/tracks/track/trackElements/geoMappings/geoMapping/states/state/@status</v>
      </c>
      <c r="B11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0" s="23" t="s">
        <v>964</v>
      </c>
      <c r="E1120" s="49" t="s">
        <v>123</v>
      </c>
      <c r="F1120" s="7" t="s">
        <v>135</v>
      </c>
      <c r="G1120" s="9" t="s">
        <v>144</v>
      </c>
      <c r="H1120" s="9"/>
      <c r="I1120" s="32"/>
      <c r="K1120" s="29"/>
      <c r="L1120" s="29"/>
      <c r="M1120" s="57"/>
      <c r="N112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20" s="7" t="str">
        <f>IF(Infra[[#This Row],[railml 2.4 existence]]=TRUE, INDEX(core[Constraints],MATCH(Infra[[#This Row],[Full path]],core[Full path],0)),
IF(Infra[[#This Row],[nor existence]]&lt;&gt;"",INDEX(nor[Constraints],MATCH(Infra[[#This Row],[nor existence]],nor[Full path],0)),""))</f>
        <v>optional</v>
      </c>
      <c r="Q11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20" s="7" t="str">
        <f>IF(ISBLANK(Infra[[#This Row],[Attribute]]),"",
IF(Infra[[#This Row],[railml 2.4 existence]]=TRUE, INDEX(core[Excel type],MATCH(Infra[[#This Row],[Full path]],core[Full path],0)),
IF(Infra[[#This Row],[nor existence]]&lt;&gt;"", INDEX(nor[Excel type],MATCH(Infra[[#This Row],[nor existence]],nor[Full path],0)),"")))</f>
        <v>[enum]</v>
      </c>
      <c r="S1120" s="9" t="str">
        <f>IF(AND(NOT(ISBLANK(Infra[[#This Row],[Attribute]])),LEFT(Infra[[#This Row],[Value]],1)="[",OR(Infra[[#This Row],[railml 2.4 existence]]=TRUE,Infra[[#This Row],[nor existence]]=TRUE)),IF(Infra[[#This Row],[Value]]=Infra[[#This Row],[type]],"OK","Wrong type"),"")</f>
        <v/>
      </c>
      <c r="T112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21" spans="1:21" x14ac:dyDescent="0.25">
      <c r="A112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v>
      </c>
      <c r="B11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1" s="24" t="s">
        <v>965</v>
      </c>
      <c r="E1121" s="17" t="s">
        <v>966</v>
      </c>
      <c r="F1121" s="7"/>
      <c r="G1121" s="7"/>
      <c r="H1121" s="9" t="s">
        <v>29</v>
      </c>
      <c r="I1121" s="35"/>
      <c r="J1121" s="8" t="s">
        <v>967</v>
      </c>
      <c r="K1121" s="7" t="s">
        <v>968</v>
      </c>
      <c r="L1121" s="29"/>
      <c r="M1121" s="29"/>
      <c r="N112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21" s="7" t="str">
        <f>IF(Infra[[#This Row],[railml 2.4 existence]]=TRUE, INDEX(core[Constraints],MATCH(Infra[[#This Row],[Full path]],core[Full path],0)),
IF(Infra[[#This Row],[nor existence]]&lt;&gt;"",INDEX(nor[Constraints],MATCH(Infra[[#This Row],[nor existence]],nor[Full path],0)),""))</f>
        <v>optional</v>
      </c>
      <c r="Q11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21" s="7" t="str">
        <f>IF(ISBLANK(Infra[[#This Row],[Attribute]]),"",
IF(Infra[[#This Row],[railml 2.4 existence]]=TRUE, INDEX(core[Excel type],MATCH(Infra[[#This Row],[Full path]],core[Full path],0)),
IF(Infra[[#This Row],[nor existence]]&lt;&gt;"", INDEX(nor[Excel type],MATCH(Infra[[#This Row],[nor existence]],nor[Full path],0)),"")))</f>
        <v/>
      </c>
      <c r="S1121" s="7" t="str">
        <f>IF(AND(NOT(ISBLANK(Infra[[#This Row],[Attribute]])),LEFT(Infra[[#This Row],[Value]],1)="[",OR(Infra[[#This Row],[railml 2.4 existence]]=TRUE,Infra[[#This Row],[nor existence]]=TRUE)),IF(Infra[[#This Row],[Value]]=Infra[[#This Row],[type]],"OK","Wrong type"),"")</f>
        <v/>
      </c>
      <c r="T1121" s="7" t="str">
        <f>IF(ISBLANK(Infra[[#This Row],[Attribute]]),"",
IF(Infra[[#This Row],[railml 2.4 existence]]=TRUE, INDEX(core[Restriction],MATCH(Infra[[#This Row],[Full path]],core[Full path],0)),
IF(Infra[[#This Row],[nor existence]]&lt;&gt;"", INDEX(nor[Restriction],MATCH(Infra[[#This Row],[nor existence]],nor[Full path],0)),"")))</f>
        <v/>
      </c>
      <c r="U11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2" spans="1:21" ht="45" x14ac:dyDescent="0.25">
      <c r="A112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infrastructure/tracks/track/trackElements/gradientChanges/gradientChange/@absPos</v>
      </c>
      <c r="B11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2" s="23" t="s">
        <v>965</v>
      </c>
      <c r="E1122" s="49" t="s">
        <v>966</v>
      </c>
      <c r="F1122" s="7" t="s">
        <v>478</v>
      </c>
      <c r="G1122" s="9" t="s">
        <v>233</v>
      </c>
      <c r="H1122" s="9" t="s">
        <v>479</v>
      </c>
      <c r="I1122" s="32"/>
      <c r="J1122" s="8" t="s">
        <v>480</v>
      </c>
      <c r="K1122" s="29" t="s">
        <v>481</v>
      </c>
      <c r="L1122" s="29"/>
      <c r="M1122" s="57"/>
      <c r="N11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22" s="7" t="str">
        <f>IF(Infra[[#This Row],[railml 2.4 existence]]=TRUE, INDEX(core[Constraints],MATCH(Infra[[#This Row],[Full path]],core[Full path],0)),
IF(Infra[[#This Row],[nor existence]]&lt;&gt;"",INDEX(nor[Constraints],MATCH(Infra[[#This Row],[nor existence]],nor[Full path],0)),""))</f>
        <v>optional</v>
      </c>
      <c r="Q11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22" s="9" t="str">
        <f>IF(ISBLANK(Infra[[#This Row],[Attribute]]),"",
IF(Infra[[#This Row],[railml 2.4 existence]]=TRUE, INDEX(core[Excel type],MATCH(Infra[[#This Row],[Full path]],core[Full path],0)),
IF(Infra[[#This Row],[nor existence]]&lt;&gt;"", INDEX(nor[Excel type],MATCH(Infra[[#This Row],[nor existence]],nor[Full path],0)),"")))</f>
        <v>[decimal]</v>
      </c>
      <c r="S1122" s="7" t="str">
        <f>IF(AND(NOT(ISBLANK(Infra[[#This Row],[Attribute]])),LEFT(Infra[[#This Row],[Value]],1)="[",OR(Infra[[#This Row],[railml 2.4 existence]]=TRUE,Infra[[#This Row],[nor existence]]=TRUE)),IF(Infra[[#This Row],[Value]]=Infra[[#This Row],[type]],"OK","Wrong type"),"")</f>
        <v>OK</v>
      </c>
      <c r="T1122" s="7" t="str">
        <f>IF(ISBLANK(Infra[[#This Row],[Attribute]]),"",
IF(Infra[[#This Row],[railml 2.4 existence]]=TRUE, INDEX(core[Restriction],MATCH(Infra[[#This Row],[Full path]],core[Full path],0)),
IF(Infra[[#This Row],[nor existence]]&lt;&gt;"", INDEX(nor[Restriction],MATCH(Infra[[#This Row],[nor existence]],nor[Full path],0)),"")))</f>
        <v>xs:fractionDigits=6</v>
      </c>
      <c r="U11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3" spans="1:21" ht="135" x14ac:dyDescent="0.25">
      <c r="A112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infrastructure/tracks/track/trackElements/gradientChanges/gradientChange/@code</v>
      </c>
      <c r="B11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3" s="23" t="s">
        <v>965</v>
      </c>
      <c r="E1123" s="49" t="s">
        <v>966</v>
      </c>
      <c r="F1123" s="7" t="s">
        <v>24</v>
      </c>
      <c r="G1123" s="9" t="s">
        <v>25</v>
      </c>
      <c r="H1123" s="9" t="s">
        <v>26</v>
      </c>
      <c r="I1123" s="32"/>
      <c r="J1123" s="8" t="s">
        <v>27</v>
      </c>
      <c r="K1123" s="29"/>
      <c r="L1123" s="29"/>
      <c r="M1123" s="57"/>
      <c r="N112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23" s="7" t="str">
        <f>IF(Infra[[#This Row],[railml 2.4 existence]]=TRUE, INDEX(core[Constraints],MATCH(Infra[[#This Row],[Full path]],core[Full path],0)),
IF(Infra[[#This Row],[nor existence]]&lt;&gt;"",INDEX(nor[Constraints],MATCH(Infra[[#This Row],[nor existence]],nor[Full path],0)),""))</f>
        <v>optional</v>
      </c>
      <c r="Q11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23" s="9" t="str">
        <f>IF(ISBLANK(Infra[[#This Row],[Attribute]]),"",
IF(Infra[[#This Row],[railml 2.4 existence]]=TRUE, INDEX(core[Excel type],MATCH(Infra[[#This Row],[Full path]],core[Full path],0)),
IF(Infra[[#This Row],[nor existence]]&lt;&gt;"", INDEX(nor[Excel type],MATCH(Infra[[#This Row],[nor existence]],nor[Full path],0)),"")))</f>
        <v>[string]</v>
      </c>
      <c r="S1123" s="7" t="str">
        <f>IF(AND(NOT(ISBLANK(Infra[[#This Row],[Attribute]])),LEFT(Infra[[#This Row],[Value]],1)="[",OR(Infra[[#This Row],[railml 2.4 existence]]=TRUE,Infra[[#This Row],[nor existence]]=TRUE)),IF(Infra[[#This Row],[Value]]=Infra[[#This Row],[type]],"OK","Wrong type"),"")</f>
        <v>OK</v>
      </c>
      <c r="T1123" s="7" t="str">
        <f>IF(ISBLANK(Infra[[#This Row],[Attribute]]),"",
IF(Infra[[#This Row],[railml 2.4 existence]]=TRUE, INDEX(core[Restriction],MATCH(Infra[[#This Row],[Full path]],core[Full path],0)),
IF(Infra[[#This Row],[nor existence]]&lt;&gt;"", INDEX(nor[Restriction],MATCH(Infra[[#This Row],[nor existence]],nor[Full path],0)),"")))</f>
        <v/>
      </c>
      <c r="U11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4" spans="1:21" ht="45" x14ac:dyDescent="0.25">
      <c r="A112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infrastructure/tracks/track/trackElements/gradientChanges/gradientChange/@description</v>
      </c>
      <c r="B11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4" s="23" t="s">
        <v>965</v>
      </c>
      <c r="E1124" s="49" t="s">
        <v>966</v>
      </c>
      <c r="F1124" s="7" t="s">
        <v>28</v>
      </c>
      <c r="G1124" s="9" t="s">
        <v>25</v>
      </c>
      <c r="H1124" s="9" t="s">
        <v>29</v>
      </c>
      <c r="I1124" s="32"/>
      <c r="J1124" s="8" t="s">
        <v>30</v>
      </c>
      <c r="K1124" s="29" t="s">
        <v>31</v>
      </c>
      <c r="L1124" s="29"/>
      <c r="M1124" s="57"/>
      <c r="N112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24" s="7" t="str">
        <f>IF(Infra[[#This Row],[railml 2.4 existence]]=TRUE, INDEX(core[Constraints],MATCH(Infra[[#This Row],[Full path]],core[Full path],0)),
IF(Infra[[#This Row],[nor existence]]&lt;&gt;"",INDEX(nor[Constraints],MATCH(Infra[[#This Row],[nor existence]],nor[Full path],0)),""))</f>
        <v>optional</v>
      </c>
      <c r="Q11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24" s="9" t="str">
        <f>IF(ISBLANK(Infra[[#This Row],[Attribute]]),"",
IF(Infra[[#This Row],[railml 2.4 existence]]=TRUE, INDEX(core[Excel type],MATCH(Infra[[#This Row],[Full path]],core[Full path],0)),
IF(Infra[[#This Row],[nor existence]]&lt;&gt;"", INDEX(nor[Excel type],MATCH(Infra[[#This Row],[nor existence]],nor[Full path],0)),"")))</f>
        <v>[string]</v>
      </c>
      <c r="S1124" s="7" t="str">
        <f>IF(AND(NOT(ISBLANK(Infra[[#This Row],[Attribute]])),LEFT(Infra[[#This Row],[Value]],1)="[",OR(Infra[[#This Row],[railml 2.4 existence]]=TRUE,Infra[[#This Row],[nor existence]]=TRUE)),IF(Infra[[#This Row],[Value]]=Infra[[#This Row],[type]],"OK","Wrong type"),"")</f>
        <v>OK</v>
      </c>
      <c r="T1124" s="7" t="str">
        <f>IF(ISBLANK(Infra[[#This Row],[Attribute]]),"",
IF(Infra[[#This Row],[railml 2.4 existence]]=TRUE, INDEX(core[Restriction],MATCH(Infra[[#This Row],[Full path]],core[Full path],0)),
IF(Infra[[#This Row],[nor existence]]&lt;&gt;"", INDEX(nor[Restriction],MATCH(Infra[[#This Row],[nor existence]],nor[Full path],0)),"")))</f>
        <v/>
      </c>
      <c r="U11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5" spans="1:21" x14ac:dyDescent="0.25">
      <c r="A112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infrastructure/tracks/track/trackElements/gradientChanges/gradientChange/@id</v>
      </c>
      <c r="B11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5" s="23" t="s">
        <v>965</v>
      </c>
      <c r="E1125" s="49" t="s">
        <v>966</v>
      </c>
      <c r="F1125" s="7" t="s">
        <v>32</v>
      </c>
      <c r="G1125" s="9" t="s">
        <v>25</v>
      </c>
      <c r="H1125" s="9" t="s">
        <v>23</v>
      </c>
      <c r="I1125" s="32"/>
      <c r="J1125" s="8" t="s">
        <v>33</v>
      </c>
      <c r="K1125" s="29"/>
      <c r="L1125" s="29"/>
      <c r="M1125" s="57"/>
      <c r="N112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25" s="7" t="str">
        <f>IF(Infra[[#This Row],[railml 2.4 existence]]=TRUE, INDEX(core[Constraints],MATCH(Infra[[#This Row],[Full path]],core[Full path],0)),
IF(Infra[[#This Row],[nor existence]]&lt;&gt;"",INDEX(nor[Constraints],MATCH(Infra[[#This Row],[nor existence]],nor[Full path],0)),""))</f>
        <v>mandatory</v>
      </c>
      <c r="Q11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25" s="9" t="str">
        <f>IF(ISBLANK(Infra[[#This Row],[Attribute]]),"",
IF(Infra[[#This Row],[railml 2.4 existence]]=TRUE, INDEX(core[Excel type],MATCH(Infra[[#This Row],[Full path]],core[Full path],0)),
IF(Infra[[#This Row],[nor existence]]&lt;&gt;"", INDEX(nor[Excel type],MATCH(Infra[[#This Row],[nor existence]],nor[Full path],0)),"")))</f>
        <v>[string]</v>
      </c>
      <c r="S1125" s="7" t="str">
        <f>IF(AND(NOT(ISBLANK(Infra[[#This Row],[Attribute]])),LEFT(Infra[[#This Row],[Value]],1)="[",OR(Infra[[#This Row],[railml 2.4 existence]]=TRUE,Infra[[#This Row],[nor existence]]=TRUE)),IF(Infra[[#This Row],[Value]]=Infra[[#This Row],[type]],"OK","Wrong type"),"")</f>
        <v>OK</v>
      </c>
      <c r="T1125" s="7" t="str">
        <f>IF(ISBLANK(Infra[[#This Row],[Attribute]]),"",
IF(Infra[[#This Row],[railml 2.4 existence]]=TRUE, INDEX(core[Restriction],MATCH(Infra[[#This Row],[Full path]],core[Full path],0)),
IF(Infra[[#This Row],[nor existence]]&lt;&gt;"", INDEX(nor[Restriction],MATCH(Infra[[#This Row],[nor existence]],nor[Full path],0)),"")))</f>
        <v/>
      </c>
      <c r="U11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6" spans="1:21" ht="30" x14ac:dyDescent="0.25">
      <c r="A112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infrastructure/tracks/track/trackElements/gradientChanges/gradientChange/@nor:change</v>
      </c>
      <c r="B11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6" s="23" t="s">
        <v>965</v>
      </c>
      <c r="E1126" s="49" t="s">
        <v>966</v>
      </c>
      <c r="F1126" s="7" t="s">
        <v>36</v>
      </c>
      <c r="G1126" s="9" t="s">
        <v>37</v>
      </c>
      <c r="H1126" s="9" t="s">
        <v>29</v>
      </c>
      <c r="I1126" s="32"/>
      <c r="J1126" s="8" t="s">
        <v>38</v>
      </c>
      <c r="K1126" s="29"/>
      <c r="L1126" s="29"/>
      <c r="M1126" s="57"/>
      <c r="N112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26" s="7" t="str">
        <f>IF(Infra[[#This Row],[railml 2.4 existence]]=TRUE, INDEX(core[Constraints],MATCH(Infra[[#This Row],[Full path]],core[Full path],0)),
IF(Infra[[#This Row],[nor existence]]&lt;&gt;"",INDEX(nor[Constraints],MATCH(Infra[[#This Row],[nor existence]],nor[Full path],0)),""))</f>
        <v>optional</v>
      </c>
      <c r="Q11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26" s="9" t="str">
        <f>IF(ISBLANK(Infra[[#This Row],[Attribute]]),"",
IF(Infra[[#This Row],[railml 2.4 existence]]=TRUE, INDEX(core[Excel type],MATCH(Infra[[#This Row],[Full path]],core[Full path],0)),
IF(Infra[[#This Row],[nor existence]]&lt;&gt;"", INDEX(nor[Excel type],MATCH(Infra[[#This Row],[nor existence]],nor[Full path],0)),"")))</f>
        <v>[enum]</v>
      </c>
      <c r="S1126" s="7" t="str">
        <f>IF(AND(NOT(ISBLANK(Infra[[#This Row],[Attribute]])),LEFT(Infra[[#This Row],[Value]],1)="[",OR(Infra[[#This Row],[railml 2.4 existence]]=TRUE,Infra[[#This Row],[nor existence]]=TRUE)),IF(Infra[[#This Row],[Value]]=Infra[[#This Row],[type]],"OK","Wrong type"),"")</f>
        <v/>
      </c>
      <c r="T1126" s="7" t="str">
        <f>IF(ISBLANK(Infra[[#This Row],[Attribute]]),"",
IF(Infra[[#This Row],[railml 2.4 existence]]=TRUE, INDEX(core[Restriction],MATCH(Infra[[#This Row],[Full path]],core[Full path],0)),
IF(Infra[[#This Row],[nor existence]]&lt;&gt;"", INDEX(nor[Restriction],MATCH(Infra[[#This Row],[nor existence]],nor[Full path],0)),"")))</f>
        <v>"new", "modified", "removed"</v>
      </c>
      <c r="U11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7" spans="1:21" ht="30" x14ac:dyDescent="0.25">
      <c r="A112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infrastructure/tracks/track/trackElements/gradientChanges/gradientChange/@nor:change</v>
      </c>
      <c r="B11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7" s="23" t="s">
        <v>965</v>
      </c>
      <c r="E1127" s="49" t="s">
        <v>966</v>
      </c>
      <c r="F1127" s="7" t="s">
        <v>36</v>
      </c>
      <c r="G1127" s="9" t="s">
        <v>39</v>
      </c>
      <c r="H1127" s="9"/>
      <c r="I1127" s="32"/>
      <c r="J1127" s="8" t="s">
        <v>40</v>
      </c>
      <c r="K1127" s="29"/>
      <c r="L1127" s="29"/>
      <c r="M1127" s="57"/>
      <c r="N112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27" s="7" t="str">
        <f>IF(Infra[[#This Row],[railml 2.4 existence]]=TRUE, INDEX(core[Constraints],MATCH(Infra[[#This Row],[Full path]],core[Full path],0)),
IF(Infra[[#This Row],[nor existence]]&lt;&gt;"",INDEX(nor[Constraints],MATCH(Infra[[#This Row],[nor existence]],nor[Full path],0)),""))</f>
        <v>optional</v>
      </c>
      <c r="Q11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27" s="9" t="str">
        <f>IF(ISBLANK(Infra[[#This Row],[Attribute]]),"",
IF(Infra[[#This Row],[railml 2.4 existence]]=TRUE, INDEX(core[Excel type],MATCH(Infra[[#This Row],[Full path]],core[Full path],0)),
IF(Infra[[#This Row],[nor existence]]&lt;&gt;"", INDEX(nor[Excel type],MATCH(Infra[[#This Row],[nor existence]],nor[Full path],0)),"")))</f>
        <v>[enum]</v>
      </c>
      <c r="S1127" s="7" t="str">
        <f>IF(AND(NOT(ISBLANK(Infra[[#This Row],[Attribute]])),LEFT(Infra[[#This Row],[Value]],1)="[",OR(Infra[[#This Row],[railml 2.4 existence]]=TRUE,Infra[[#This Row],[nor existence]]=TRUE)),IF(Infra[[#This Row],[Value]]=Infra[[#This Row],[type]],"OK","Wrong type"),"")</f>
        <v/>
      </c>
      <c r="T1127" s="7" t="str">
        <f>IF(ISBLANK(Infra[[#This Row],[Attribute]]),"",
IF(Infra[[#This Row],[railml 2.4 existence]]=TRUE, INDEX(core[Restriction],MATCH(Infra[[#This Row],[Full path]],core[Full path],0)),
IF(Infra[[#This Row],[nor existence]]&lt;&gt;"", INDEX(nor[Restriction],MATCH(Infra[[#This Row],[nor existence]],nor[Full path],0)),"")))</f>
        <v>"new", "modified", "removed"</v>
      </c>
      <c r="U11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8" spans="1:21" ht="30" x14ac:dyDescent="0.25">
      <c r="A112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infrastructure/tracks/track/trackElements/gradientChanges/gradientChange/@nor:change</v>
      </c>
      <c r="B11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8" s="23" t="s">
        <v>965</v>
      </c>
      <c r="E1128" s="49" t="s">
        <v>966</v>
      </c>
      <c r="F1128" s="7" t="s">
        <v>36</v>
      </c>
      <c r="G1128" s="9" t="s">
        <v>41</v>
      </c>
      <c r="H1128" s="9"/>
      <c r="I1128" s="32"/>
      <c r="J1128" s="8" t="s">
        <v>42</v>
      </c>
      <c r="K1128" s="29"/>
      <c r="L1128" s="29"/>
      <c r="M1128" s="57"/>
      <c r="N112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28" s="7" t="str">
        <f>IF(Infra[[#This Row],[railml 2.4 existence]]=TRUE, INDEX(core[Constraints],MATCH(Infra[[#This Row],[Full path]],core[Full path],0)),
IF(Infra[[#This Row],[nor existence]]&lt;&gt;"",INDEX(nor[Constraints],MATCH(Infra[[#This Row],[nor existence]],nor[Full path],0)),""))</f>
        <v>optional</v>
      </c>
      <c r="Q11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28" s="9" t="str">
        <f>IF(ISBLANK(Infra[[#This Row],[Attribute]]),"",
IF(Infra[[#This Row],[railml 2.4 existence]]=TRUE, INDEX(core[Excel type],MATCH(Infra[[#This Row],[Full path]],core[Full path],0)),
IF(Infra[[#This Row],[nor existence]]&lt;&gt;"", INDEX(nor[Excel type],MATCH(Infra[[#This Row],[nor existence]],nor[Full path],0)),"")))</f>
        <v>[enum]</v>
      </c>
      <c r="S1128" s="7" t="str">
        <f>IF(AND(NOT(ISBLANK(Infra[[#This Row],[Attribute]])),LEFT(Infra[[#This Row],[Value]],1)="[",OR(Infra[[#This Row],[railml 2.4 existence]]=TRUE,Infra[[#This Row],[nor existence]]=TRUE)),IF(Infra[[#This Row],[Value]]=Infra[[#This Row],[type]],"OK","Wrong type"),"")</f>
        <v/>
      </c>
      <c r="T1128" s="7" t="str">
        <f>IF(ISBLANK(Infra[[#This Row],[Attribute]]),"",
IF(Infra[[#This Row],[railml 2.4 existence]]=TRUE, INDEX(core[Restriction],MATCH(Infra[[#This Row],[Full path]],core[Full path],0)),
IF(Infra[[#This Row],[nor existence]]&lt;&gt;"", INDEX(nor[Restriction],MATCH(Infra[[#This Row],[nor existence]],nor[Full path],0)),"")))</f>
        <v>"new", "modified", "removed"</v>
      </c>
      <c r="U11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29" spans="1:21" x14ac:dyDescent="0.25">
      <c r="A112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infrastructure/tracks/track/trackElements/gradientChanges/gradientChange/@nor:change</v>
      </c>
      <c r="B11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29" s="23" t="s">
        <v>965</v>
      </c>
      <c r="E1129" s="49" t="s">
        <v>966</v>
      </c>
      <c r="F1129" s="7" t="s">
        <v>36</v>
      </c>
      <c r="G1129" s="9" t="s">
        <v>43</v>
      </c>
      <c r="H1129" s="9"/>
      <c r="I1129" s="32"/>
      <c r="J1129" s="8" t="s">
        <v>44</v>
      </c>
      <c r="K1129" s="29"/>
      <c r="L1129" s="29"/>
      <c r="M1129" s="57"/>
      <c r="N112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29" s="7" t="str">
        <f>IF(Infra[[#This Row],[railml 2.4 existence]]=TRUE, INDEX(core[Constraints],MATCH(Infra[[#This Row],[Full path]],core[Full path],0)),
IF(Infra[[#This Row],[nor existence]]&lt;&gt;"",INDEX(nor[Constraints],MATCH(Infra[[#This Row],[nor existence]],nor[Full path],0)),""))</f>
        <v>optional</v>
      </c>
      <c r="Q11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29" s="9" t="str">
        <f>IF(ISBLANK(Infra[[#This Row],[Attribute]]),"",
IF(Infra[[#This Row],[railml 2.4 existence]]=TRUE, INDEX(core[Excel type],MATCH(Infra[[#This Row],[Full path]],core[Full path],0)),
IF(Infra[[#This Row],[nor existence]]&lt;&gt;"", INDEX(nor[Excel type],MATCH(Infra[[#This Row],[nor existence]],nor[Full path],0)),"")))</f>
        <v>[enum]</v>
      </c>
      <c r="S1129" s="7" t="str">
        <f>IF(AND(NOT(ISBLANK(Infra[[#This Row],[Attribute]])),LEFT(Infra[[#This Row],[Value]],1)="[",OR(Infra[[#This Row],[railml 2.4 existence]]=TRUE,Infra[[#This Row],[nor existence]]=TRUE)),IF(Infra[[#This Row],[Value]]=Infra[[#This Row],[type]],"OK","Wrong type"),"")</f>
        <v/>
      </c>
      <c r="T1129" s="7" t="str">
        <f>IF(ISBLANK(Infra[[#This Row],[Attribute]]),"",
IF(Infra[[#This Row],[railml 2.4 existence]]=TRUE, INDEX(core[Restriction],MATCH(Infra[[#This Row],[Full path]],core[Full path],0)),
IF(Infra[[#This Row],[nor existence]]&lt;&gt;"", INDEX(nor[Restriction],MATCH(Infra[[#This Row],[nor existence]],nor[Full path],0)),"")))</f>
        <v>"new", "modified", "removed"</v>
      </c>
      <c r="U11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0" spans="1:21" x14ac:dyDescent="0.25">
      <c r="A113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infrastructure/tracks/track/trackElements/gradientChanges/gradientChange/@nor:ruleRef</v>
      </c>
      <c r="B11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0" s="23" t="s">
        <v>965</v>
      </c>
      <c r="E1130" s="49" t="s">
        <v>966</v>
      </c>
      <c r="F1130" s="7" t="s">
        <v>45</v>
      </c>
      <c r="G1130" s="9" t="s">
        <v>46</v>
      </c>
      <c r="H1130" s="9" t="s">
        <v>29</v>
      </c>
      <c r="I1130" s="33"/>
      <c r="J1130" s="8" t="s">
        <v>47</v>
      </c>
      <c r="K1130" s="29"/>
      <c r="L1130" s="29"/>
      <c r="M1130" s="57"/>
      <c r="N113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130" s="7" t="str">
        <f>IF(Infra[[#This Row],[railml 2.4 existence]]=TRUE, INDEX(core[Constraints],MATCH(Infra[[#This Row],[Full path]],core[Full path],0)),
IF(Infra[[#This Row],[nor existence]]&lt;&gt;"",INDEX(nor[Constraints],MATCH(Infra[[#This Row],[nor existence]],nor[Full path],0)),""))</f>
        <v>optional</v>
      </c>
      <c r="Q11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0" s="9" t="str">
        <f>IF(ISBLANK(Infra[[#This Row],[Attribute]]),"",
IF(Infra[[#This Row],[railml 2.4 existence]]=TRUE, INDEX(core[Excel type],MATCH(Infra[[#This Row],[Full path]],core[Full path],0)),
IF(Infra[[#This Row],[nor existence]]&lt;&gt;"", INDEX(nor[Excel type],MATCH(Infra[[#This Row],[nor existence]],nor[Full path],0)),"")))</f>
        <v>[reference]</v>
      </c>
      <c r="S1130" s="7" t="str">
        <f>IF(AND(NOT(ISBLANK(Infra[[#This Row],[Attribute]])),LEFT(Infra[[#This Row],[Value]],1)="[",OR(Infra[[#This Row],[railml 2.4 existence]]=TRUE,Infra[[#This Row],[nor existence]]=TRUE)),IF(Infra[[#This Row],[Value]]=Infra[[#This Row],[type]],"OK","Wrong type"),"")</f>
        <v/>
      </c>
      <c r="T1130" s="7" t="str">
        <f>IF(ISBLANK(Infra[[#This Row],[Attribute]]),"",
IF(Infra[[#This Row],[railml 2.4 existence]]=TRUE, INDEX(core[Restriction],MATCH(Infra[[#This Row],[Full path]],core[Full path],0)),
IF(Infra[[#This Row],[nor existence]]&lt;&gt;"", INDEX(nor[Restriction],MATCH(Infra[[#This Row],[nor existence]],nor[Full path],0)),"")))</f>
        <v/>
      </c>
      <c r="U11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1" spans="1:21" ht="45" x14ac:dyDescent="0.25">
      <c r="A113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infrastructure/tracks/track/trackElements/gradientChanges/gradientChange/@pos</v>
      </c>
      <c r="B11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1" s="23" t="s">
        <v>965</v>
      </c>
      <c r="E1131" s="49" t="s">
        <v>966</v>
      </c>
      <c r="F1131" s="7" t="s">
        <v>494</v>
      </c>
      <c r="G1131" s="9" t="s">
        <v>233</v>
      </c>
      <c r="H1131" s="9" t="s">
        <v>23</v>
      </c>
      <c r="I1131" s="32"/>
      <c r="J1131" s="8" t="s">
        <v>495</v>
      </c>
      <c r="K1131" s="29" t="s">
        <v>496</v>
      </c>
      <c r="L1131" s="29"/>
      <c r="M1131" s="57"/>
      <c r="N113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31" s="7" t="str">
        <f>IF(Infra[[#This Row],[railml 2.4 existence]]=TRUE, INDEX(core[Constraints],MATCH(Infra[[#This Row],[Full path]],core[Full path],0)),
IF(Infra[[#This Row],[nor existence]]&lt;&gt;"",INDEX(nor[Constraints],MATCH(Infra[[#This Row],[nor existence]],nor[Full path],0)),""))</f>
        <v>mandatory</v>
      </c>
      <c r="Q11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1" s="9" t="str">
        <f>IF(ISBLANK(Infra[[#This Row],[Attribute]]),"",
IF(Infra[[#This Row],[railml 2.4 existence]]=TRUE, INDEX(core[Excel type],MATCH(Infra[[#This Row],[Full path]],core[Full path],0)),
IF(Infra[[#This Row],[nor existence]]&lt;&gt;"", INDEX(nor[Excel type],MATCH(Infra[[#This Row],[nor existence]],nor[Full path],0)),"")))</f>
        <v>[decimal]</v>
      </c>
      <c r="S1131" s="7" t="str">
        <f>IF(AND(NOT(ISBLANK(Infra[[#This Row],[Attribute]])),LEFT(Infra[[#This Row],[Value]],1)="[",OR(Infra[[#This Row],[railml 2.4 existence]]=TRUE,Infra[[#This Row],[nor existence]]=TRUE)),IF(Infra[[#This Row],[Value]]=Infra[[#This Row],[type]],"OK","Wrong type"),"")</f>
        <v>OK</v>
      </c>
      <c r="T1131" s="7" t="str">
        <f>IF(ISBLANK(Infra[[#This Row],[Attribute]]),"",
IF(Infra[[#This Row],[railml 2.4 existence]]=TRUE, INDEX(core[Restriction],MATCH(Infra[[#This Row],[Full path]],core[Full path],0)),
IF(Infra[[#This Row],[nor existence]]&lt;&gt;"", INDEX(nor[Restriction],MATCH(Infra[[#This Row],[nor existence]],nor[Full path],0)),"")))</f>
        <v>xs:fractionDigits=6</v>
      </c>
      <c r="U11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2" spans="1:21" ht="30" x14ac:dyDescent="0.25">
      <c r="A113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infrastructure/tracks/track/trackElements/gradientChanges/gradientChange/@slope</v>
      </c>
      <c r="B11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2" s="24" t="s">
        <v>965</v>
      </c>
      <c r="E1132" s="17" t="s">
        <v>966</v>
      </c>
      <c r="F1132" s="7" t="s">
        <v>969</v>
      </c>
      <c r="G1132" s="7" t="s">
        <v>233</v>
      </c>
      <c r="H1132" s="9" t="s">
        <v>23</v>
      </c>
      <c r="I1132" s="35"/>
      <c r="J1132" s="8" t="s">
        <v>970</v>
      </c>
      <c r="K1132" s="7" t="s">
        <v>971</v>
      </c>
      <c r="L1132" s="29"/>
      <c r="M1132" s="29"/>
      <c r="N113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32" s="7" t="str">
        <f>IF(Infra[[#This Row],[railml 2.4 existence]]=TRUE, INDEX(core[Constraints],MATCH(Infra[[#This Row],[Full path]],core[Full path],0)),
IF(Infra[[#This Row],[nor existence]]&lt;&gt;"",INDEX(nor[Constraints],MATCH(Infra[[#This Row],[nor existence]],nor[Full path],0)),""))</f>
        <v>mandatory</v>
      </c>
      <c r="Q11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2" s="7" t="str">
        <f>IF(ISBLANK(Infra[[#This Row],[Attribute]]),"",
IF(Infra[[#This Row],[railml 2.4 existence]]=TRUE, INDEX(core[Excel type],MATCH(Infra[[#This Row],[Full path]],core[Full path],0)),
IF(Infra[[#This Row],[nor existence]]&lt;&gt;"", INDEX(nor[Excel type],MATCH(Infra[[#This Row],[nor existence]],nor[Full path],0)),"")))</f>
        <v>[decimal]</v>
      </c>
      <c r="S1132" s="7" t="str">
        <f>IF(AND(NOT(ISBLANK(Infra[[#This Row],[Attribute]])),LEFT(Infra[[#This Row],[Value]],1)="[",OR(Infra[[#This Row],[railml 2.4 existence]]=TRUE,Infra[[#This Row],[nor existence]]=TRUE)),IF(Infra[[#This Row],[Value]]=Infra[[#This Row],[type]],"OK","Wrong type"),"")</f>
        <v>OK</v>
      </c>
      <c r="T1132" s="7" t="str">
        <f>IF(ISBLANK(Infra[[#This Row],[Attribute]]),"",
IF(Infra[[#This Row],[railml 2.4 existence]]=TRUE, INDEX(core[Restriction],MATCH(Infra[[#This Row],[Full path]],core[Full path],0)),
IF(Infra[[#This Row],[nor existence]]&lt;&gt;"", INDEX(nor[Restriction],MATCH(Infra[[#This Row],[nor existence]],nor[Full path],0)),"")))</f>
        <v>xs:fractionDigits=3</v>
      </c>
      <c r="U11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3" spans="1:21" ht="45" x14ac:dyDescent="0.25">
      <c r="A113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infrastructure/tracks/track/trackElements/gradientChanges/gradientChange/@transitionLenght</v>
      </c>
      <c r="B11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3" s="24" t="s">
        <v>965</v>
      </c>
      <c r="E1133" s="17" t="s">
        <v>966</v>
      </c>
      <c r="F1133" s="29" t="s">
        <v>972</v>
      </c>
      <c r="G1133" s="7" t="s">
        <v>233</v>
      </c>
      <c r="H1133" s="9" t="s">
        <v>29</v>
      </c>
      <c r="I1133" s="32">
        <v>3</v>
      </c>
      <c r="J1133" s="8" t="s">
        <v>973</v>
      </c>
      <c r="K1133" s="55" t="s">
        <v>974</v>
      </c>
      <c r="L1133" s="29"/>
      <c r="M1133" s="29"/>
      <c r="N113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33" s="7" t="str">
        <f>IF(Infra[[#This Row],[railml 2.4 existence]]=TRUE, INDEX(core[Constraints],MATCH(Infra[[#This Row],[Full path]],core[Full path],0)),
IF(Infra[[#This Row],[nor existence]]&lt;&gt;"",INDEX(nor[Constraints],MATCH(Infra[[#This Row],[nor existence]],nor[Full path],0)),""))</f>
        <v>optional</v>
      </c>
      <c r="Q11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3" s="7" t="str">
        <f>IF(ISBLANK(Infra[[#This Row],[Attribute]]),"",
IF(Infra[[#This Row],[railml 2.4 existence]]=TRUE, INDEX(core[Excel type],MATCH(Infra[[#This Row],[Full path]],core[Full path],0)),
IF(Infra[[#This Row],[nor existence]]&lt;&gt;"", INDEX(nor[Excel type],MATCH(Infra[[#This Row],[nor existence]],nor[Full path],0)),"")))</f>
        <v>[decimal]</v>
      </c>
      <c r="S1133" s="7" t="str">
        <f>IF(AND(NOT(ISBLANK(Infra[[#This Row],[Attribute]])),LEFT(Infra[[#This Row],[Value]],1)="[",OR(Infra[[#This Row],[railml 2.4 existence]]=TRUE,Infra[[#This Row],[nor existence]]=TRUE)),IF(Infra[[#This Row],[Value]]=Infra[[#This Row],[type]],"OK","Wrong type"),"")</f>
        <v>OK</v>
      </c>
      <c r="T1133" s="7" t="str">
        <f>IF(ISBLANK(Infra[[#This Row],[Attribute]]),"",
IF(Infra[[#This Row],[railml 2.4 existence]]=TRUE, INDEX(core[Restriction],MATCH(Infra[[#This Row],[Full path]],core[Full path],0)),
IF(Infra[[#This Row],[nor existence]]&lt;&gt;"", INDEX(nor[Restriction],MATCH(Infra[[#This Row],[nor existence]],nor[Full path],0)),"")))</f>
        <v>xs:fractionDigits=6</v>
      </c>
      <c r="U11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4" spans="1:21" ht="30" x14ac:dyDescent="0.25">
      <c r="A113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infrastructure/tracks/track/trackElements/gradientChanges/gradientChange/@transitionRadius</v>
      </c>
      <c r="B11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4" s="24" t="s">
        <v>965</v>
      </c>
      <c r="E1134" s="17" t="s">
        <v>966</v>
      </c>
      <c r="F1134" s="29" t="s">
        <v>975</v>
      </c>
      <c r="G1134" s="7" t="s">
        <v>233</v>
      </c>
      <c r="H1134" s="9" t="s">
        <v>29</v>
      </c>
      <c r="I1134" s="32">
        <v>3</v>
      </c>
      <c r="J1134" s="8" t="s">
        <v>976</v>
      </c>
      <c r="K1134" s="7" t="s">
        <v>977</v>
      </c>
      <c r="L1134" s="29"/>
      <c r="M1134" s="29"/>
      <c r="N113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34" s="7" t="str">
        <f>IF(Infra[[#This Row],[railml 2.4 existence]]=TRUE, INDEX(core[Constraints],MATCH(Infra[[#This Row],[Full path]],core[Full path],0)),
IF(Infra[[#This Row],[nor existence]]&lt;&gt;"",INDEX(nor[Constraints],MATCH(Infra[[#This Row],[nor existence]],nor[Full path],0)),""))</f>
        <v>optional</v>
      </c>
      <c r="Q11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4" s="7" t="str">
        <f>IF(ISBLANK(Infra[[#This Row],[Attribute]]),"",
IF(Infra[[#This Row],[railml 2.4 existence]]=TRUE, INDEX(core[Excel type],MATCH(Infra[[#This Row],[Full path]],core[Full path],0)),
IF(Infra[[#This Row],[nor existence]]&lt;&gt;"", INDEX(nor[Excel type],MATCH(Infra[[#This Row],[nor existence]],nor[Full path],0)),"")))</f>
        <v>[decimal]</v>
      </c>
      <c r="S1134" s="7" t="str">
        <f>IF(AND(NOT(ISBLANK(Infra[[#This Row],[Attribute]])),LEFT(Infra[[#This Row],[Value]],1)="[",OR(Infra[[#This Row],[railml 2.4 existence]]=TRUE,Infra[[#This Row],[nor existence]]=TRUE)),IF(Infra[[#This Row],[Value]]=Infra[[#This Row],[type]],"OK","Wrong type"),"")</f>
        <v>OK</v>
      </c>
      <c r="T1134" s="7" t="str">
        <f>IF(ISBLANK(Infra[[#This Row],[Attribute]]),"",
IF(Infra[[#This Row],[railml 2.4 existence]]=TRUE, INDEX(core[Restriction],MATCH(Infra[[#This Row],[Full path]],core[Full path],0)),
IF(Infra[[#This Row],[nor existence]]&lt;&gt;"", INDEX(nor[Restriction],MATCH(Infra[[#This Row],[nor existence]],nor[Full path],0)),"")))</f>
        <v>xs:fractionDigits=6</v>
      </c>
      <c r="U11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5" spans="1:21" ht="45" x14ac:dyDescent="0.25">
      <c r="A113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v>
      </c>
      <c r="B11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5" s="24" t="s">
        <v>978</v>
      </c>
      <c r="E1135" s="17" t="s">
        <v>65</v>
      </c>
      <c r="F1135" s="7"/>
      <c r="G1135" s="9"/>
      <c r="H1135" s="13" t="s">
        <v>66</v>
      </c>
      <c r="I1135" s="32"/>
      <c r="J1135" s="58" t="s">
        <v>67</v>
      </c>
      <c r="K1135" s="7"/>
      <c r="L1135" s="29"/>
      <c r="M1135" s="29"/>
      <c r="N113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35" s="7" t="str">
        <f>IF(Infra[[#This Row],[railml 2.4 existence]]=TRUE, INDEX(core[Constraints],MATCH(Infra[[#This Row],[Full path]],core[Full path],0)),
IF(Infra[[#This Row],[nor existence]]&lt;&gt;"",INDEX(nor[Constraints],MATCH(Infra[[#This Row],[nor existence]],nor[Full path],0)),""))</f>
        <v>optional</v>
      </c>
      <c r="Q11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5" s="7" t="str">
        <f>IF(ISBLANK(Infra[[#This Row],[Attribute]]),"",
IF(Infra[[#This Row],[railml 2.4 existence]]=TRUE, INDEX(core[Excel type],MATCH(Infra[[#This Row],[Full path]],core[Full path],0)),
IF(Infra[[#This Row],[nor existence]]&lt;&gt;"", INDEX(nor[Excel type],MATCH(Infra[[#This Row],[nor existence]],nor[Full path],0)),"")))</f>
        <v/>
      </c>
      <c r="S1135" s="7" t="str">
        <f>IF(AND(NOT(ISBLANK(Infra[[#This Row],[Attribute]])),LEFT(Infra[[#This Row],[Value]],1)="[",OR(Infra[[#This Row],[railml 2.4 existence]]=TRUE,Infra[[#This Row],[nor existence]]=TRUE)),IF(Infra[[#This Row],[Value]]=Infra[[#This Row],[type]],"OK","Wrong type"),"")</f>
        <v/>
      </c>
      <c r="T1135" s="7" t="str">
        <f>IF(ISBLANK(Infra[[#This Row],[Attribute]]),"",
IF(Infra[[#This Row],[railml 2.4 existence]]=TRUE, INDEX(core[Restriction],MATCH(Infra[[#This Row],[Full path]],core[Full path],0)),
IF(Infra[[#This Row],[nor existence]]&lt;&gt;"", INDEX(nor[Restriction],MATCH(Infra[[#This Row],[nor existence]],nor[Full path],0)),"")))</f>
        <v/>
      </c>
      <c r="U11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6" spans="1:21" x14ac:dyDescent="0.25">
      <c r="A113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v>
      </c>
      <c r="B11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6" s="24" t="s">
        <v>979</v>
      </c>
      <c r="E1136" s="17" t="s">
        <v>123</v>
      </c>
      <c r="F1136" s="7"/>
      <c r="G1136" s="9"/>
      <c r="H1136" s="9" t="s">
        <v>23</v>
      </c>
      <c r="I1136" s="32"/>
      <c r="J1136" s="8" t="s">
        <v>74</v>
      </c>
      <c r="K1136" s="7"/>
      <c r="L1136" s="29"/>
      <c r="M1136" s="29"/>
      <c r="N11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36" s="7" t="str">
        <f>IF(Infra[[#This Row],[railml 2.4 existence]]=TRUE, INDEX(core[Constraints],MATCH(Infra[[#This Row],[Full path]],core[Full path],0)),
IF(Infra[[#This Row],[nor existence]]&lt;&gt;"",INDEX(nor[Constraints],MATCH(Infra[[#This Row],[nor existence]],nor[Full path],0)),""))</f>
        <v>mandatory</v>
      </c>
      <c r="Q11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6" s="7" t="str">
        <f>IF(ISBLANK(Infra[[#This Row],[Attribute]]),"",
IF(Infra[[#This Row],[railml 2.4 existence]]=TRUE, INDEX(core[Excel type],MATCH(Infra[[#This Row],[Full path]],core[Full path],0)),
IF(Infra[[#This Row],[nor existence]]&lt;&gt;"", INDEX(nor[Excel type],MATCH(Infra[[#This Row],[nor existence]],nor[Full path],0)),"")))</f>
        <v/>
      </c>
      <c r="S1136" s="7" t="str">
        <f>IF(AND(NOT(ISBLANK(Infra[[#This Row],[Attribute]])),LEFT(Infra[[#This Row],[Value]],1)="[",OR(Infra[[#This Row],[railml 2.4 existence]]=TRUE,Infra[[#This Row],[nor existence]]=TRUE)),IF(Infra[[#This Row],[Value]]=Infra[[#This Row],[type]],"OK","Wrong type"),"")</f>
        <v/>
      </c>
      <c r="T1136" s="7" t="str">
        <f>IF(ISBLANK(Infra[[#This Row],[Attribute]]),"",
IF(Infra[[#This Row],[railml 2.4 existence]]=TRUE, INDEX(core[Restriction],MATCH(Infra[[#This Row],[Full path]],core[Full path],0)),
IF(Infra[[#This Row],[nor existence]]&lt;&gt;"", INDEX(nor[Restriction],MATCH(Infra[[#This Row],[nor existence]],nor[Full path],0)),"")))</f>
        <v/>
      </c>
      <c r="U11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7" spans="1:21" ht="45" x14ac:dyDescent="0.25">
      <c r="A113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infrastructure/tracks/track/trackElements/gradientChanges/gradientChange/states/state/@disabled</v>
      </c>
      <c r="B11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7" s="23" t="s">
        <v>979</v>
      </c>
      <c r="E1137" s="49" t="s">
        <v>123</v>
      </c>
      <c r="F1137" s="7" t="s">
        <v>124</v>
      </c>
      <c r="G1137" s="9" t="s">
        <v>125</v>
      </c>
      <c r="H1137" s="9" t="s">
        <v>23</v>
      </c>
      <c r="I1137" s="32"/>
      <c r="J1137" s="8" t="s">
        <v>126</v>
      </c>
      <c r="K1137" s="29"/>
      <c r="L1137" s="29"/>
      <c r="M1137" s="57"/>
      <c r="N11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37" s="7" t="str">
        <f>IF(Infra[[#This Row],[railml 2.4 existence]]=TRUE, INDEX(core[Constraints],MATCH(Infra[[#This Row],[Full path]],core[Full path],0)),
IF(Infra[[#This Row],[nor existence]]&lt;&gt;"",INDEX(nor[Constraints],MATCH(Infra[[#This Row],[nor existence]],nor[Full path],0)),""))</f>
        <v>mandatory</v>
      </c>
      <c r="Q11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7" s="7" t="str">
        <f>IF(ISBLANK(Infra[[#This Row],[Attribute]]),"",
IF(Infra[[#This Row],[railml 2.4 existence]]=TRUE, INDEX(core[Excel type],MATCH(Infra[[#This Row],[Full path]],core[Full path],0)),
IF(Infra[[#This Row],[nor existence]]&lt;&gt;"", INDEX(nor[Excel type],MATCH(Infra[[#This Row],[nor existence]],nor[Full path],0)),"")))</f>
        <v>[boolean]</v>
      </c>
      <c r="S1137" s="9" t="str">
        <f>IF(AND(NOT(ISBLANK(Infra[[#This Row],[Attribute]])),LEFT(Infra[[#This Row],[Value]],1)="[",OR(Infra[[#This Row],[railml 2.4 existence]]=TRUE,Infra[[#This Row],[nor existence]]=TRUE)),IF(Infra[[#This Row],[Value]]=Infra[[#This Row],[type]],"OK","Wrong type"),"")</f>
        <v>OK</v>
      </c>
      <c r="T1137" s="7" t="str">
        <f>IF(ISBLANK(Infra[[#This Row],[Attribute]]),"",
IF(Infra[[#This Row],[railml 2.4 existence]]=TRUE, INDEX(core[Restriction],MATCH(Infra[[#This Row],[Full path]],core[Full path],0)),
IF(Infra[[#This Row],[nor existence]]&lt;&gt;"", INDEX(nor[Restriction],MATCH(Infra[[#This Row],[nor existence]],nor[Full path],0)),"")))</f>
        <v/>
      </c>
      <c r="U11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8" spans="1:21" ht="30" x14ac:dyDescent="0.25">
      <c r="A113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infrastructure/tracks/track/trackElements/gradientChanges/gradientChange/states/state/@nor:change</v>
      </c>
      <c r="B11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8" s="23" t="s">
        <v>979</v>
      </c>
      <c r="E1138" s="49" t="s">
        <v>123</v>
      </c>
      <c r="F1138" s="7" t="s">
        <v>36</v>
      </c>
      <c r="G1138" s="9" t="s">
        <v>37</v>
      </c>
      <c r="H1138" s="9" t="s">
        <v>29</v>
      </c>
      <c r="I1138" s="32"/>
      <c r="J1138" s="1" t="s">
        <v>38</v>
      </c>
      <c r="K1138" s="29"/>
      <c r="L1138" s="29"/>
      <c r="M1138" s="57"/>
      <c r="N113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38" s="7" t="str">
        <f>IF(Infra[[#This Row],[railml 2.4 existence]]=TRUE, INDEX(core[Constraints],MATCH(Infra[[#This Row],[Full path]],core[Full path],0)),
IF(Infra[[#This Row],[nor existence]]&lt;&gt;"",INDEX(nor[Constraints],MATCH(Infra[[#This Row],[nor existence]],nor[Full path],0)),""))</f>
        <v>optional</v>
      </c>
      <c r="Q11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38" s="7" t="str">
        <f>IF(ISBLANK(Infra[[#This Row],[Attribute]]),"",
IF(Infra[[#This Row],[railml 2.4 existence]]=TRUE, INDEX(core[Excel type],MATCH(Infra[[#This Row],[Full path]],core[Full path],0)),
IF(Infra[[#This Row],[nor existence]]&lt;&gt;"", INDEX(nor[Excel type],MATCH(Infra[[#This Row],[nor existence]],nor[Full path],0)),"")))</f>
        <v>[enum]</v>
      </c>
      <c r="S1138" s="9" t="str">
        <f>IF(AND(NOT(ISBLANK(Infra[[#This Row],[Attribute]])),LEFT(Infra[[#This Row],[Value]],1)="[",OR(Infra[[#This Row],[railml 2.4 existence]]=TRUE,Infra[[#This Row],[nor existence]]=TRUE)),IF(Infra[[#This Row],[Value]]=Infra[[#This Row],[type]],"OK","Wrong type"),"")</f>
        <v/>
      </c>
      <c r="T1138" s="7" t="str">
        <f>IF(ISBLANK(Infra[[#This Row],[Attribute]]),"",
IF(Infra[[#This Row],[railml 2.4 existence]]=TRUE, INDEX(core[Restriction],MATCH(Infra[[#This Row],[Full path]],core[Full path],0)),
IF(Infra[[#This Row],[nor existence]]&lt;&gt;"", INDEX(nor[Restriction],MATCH(Infra[[#This Row],[nor existence]],nor[Full path],0)),"")))</f>
        <v>"new", "modified", "removed"</v>
      </c>
      <c r="U11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39" spans="1:21" ht="30" x14ac:dyDescent="0.25">
      <c r="A113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infrastructure/tracks/track/trackElements/gradientChanges/gradientChange/states/state/@nor:change</v>
      </c>
      <c r="B11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39" s="23" t="s">
        <v>979</v>
      </c>
      <c r="E1139" s="49" t="s">
        <v>123</v>
      </c>
      <c r="F1139" s="7" t="s">
        <v>36</v>
      </c>
      <c r="G1139" s="9" t="s">
        <v>39</v>
      </c>
      <c r="H1139" s="9"/>
      <c r="I1139" s="32"/>
      <c r="J1139" s="1" t="s">
        <v>40</v>
      </c>
      <c r="K1139" s="29"/>
      <c r="L1139" s="29"/>
      <c r="M1139" s="57"/>
      <c r="N113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39" s="7" t="str">
        <f>IF(Infra[[#This Row],[railml 2.4 existence]]=TRUE, INDEX(core[Constraints],MATCH(Infra[[#This Row],[Full path]],core[Full path],0)),
IF(Infra[[#This Row],[nor existence]]&lt;&gt;"",INDEX(nor[Constraints],MATCH(Infra[[#This Row],[nor existence]],nor[Full path],0)),""))</f>
        <v>optional</v>
      </c>
      <c r="Q11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39" s="7" t="str">
        <f>IF(ISBLANK(Infra[[#This Row],[Attribute]]),"",
IF(Infra[[#This Row],[railml 2.4 existence]]=TRUE, INDEX(core[Excel type],MATCH(Infra[[#This Row],[Full path]],core[Full path],0)),
IF(Infra[[#This Row],[nor existence]]&lt;&gt;"", INDEX(nor[Excel type],MATCH(Infra[[#This Row],[nor existence]],nor[Full path],0)),"")))</f>
        <v>[enum]</v>
      </c>
      <c r="S1139" s="9" t="str">
        <f>IF(AND(NOT(ISBLANK(Infra[[#This Row],[Attribute]])),LEFT(Infra[[#This Row],[Value]],1)="[",OR(Infra[[#This Row],[railml 2.4 existence]]=TRUE,Infra[[#This Row],[nor existence]]=TRUE)),IF(Infra[[#This Row],[Value]]=Infra[[#This Row],[type]],"OK","Wrong type"),"")</f>
        <v/>
      </c>
      <c r="T1139" s="7" t="str">
        <f>IF(ISBLANK(Infra[[#This Row],[Attribute]]),"",
IF(Infra[[#This Row],[railml 2.4 existence]]=TRUE, INDEX(core[Restriction],MATCH(Infra[[#This Row],[Full path]],core[Full path],0)),
IF(Infra[[#This Row],[nor existence]]&lt;&gt;"", INDEX(nor[Restriction],MATCH(Infra[[#This Row],[nor existence]],nor[Full path],0)),"")))</f>
        <v>"new", "modified", "removed"</v>
      </c>
      <c r="U11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0" spans="1:21" ht="30" x14ac:dyDescent="0.25">
      <c r="A114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infrastructure/tracks/track/trackElements/gradientChanges/gradientChange/states/state/@nor:change</v>
      </c>
      <c r="B11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0" s="23" t="s">
        <v>979</v>
      </c>
      <c r="E1140" s="49" t="s">
        <v>123</v>
      </c>
      <c r="F1140" s="7" t="s">
        <v>36</v>
      </c>
      <c r="G1140" s="9" t="s">
        <v>41</v>
      </c>
      <c r="H1140" s="9"/>
      <c r="I1140" s="32"/>
      <c r="J1140" s="1" t="s">
        <v>42</v>
      </c>
      <c r="K1140" s="29"/>
      <c r="L1140" s="29"/>
      <c r="M1140" s="57"/>
      <c r="N114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40" s="7" t="str">
        <f>IF(Infra[[#This Row],[railml 2.4 existence]]=TRUE, INDEX(core[Constraints],MATCH(Infra[[#This Row],[Full path]],core[Full path],0)),
IF(Infra[[#This Row],[nor existence]]&lt;&gt;"",INDEX(nor[Constraints],MATCH(Infra[[#This Row],[nor existence]],nor[Full path],0)),""))</f>
        <v>optional</v>
      </c>
      <c r="Q11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40" s="7" t="str">
        <f>IF(ISBLANK(Infra[[#This Row],[Attribute]]),"",
IF(Infra[[#This Row],[railml 2.4 existence]]=TRUE, INDEX(core[Excel type],MATCH(Infra[[#This Row],[Full path]],core[Full path],0)),
IF(Infra[[#This Row],[nor existence]]&lt;&gt;"", INDEX(nor[Excel type],MATCH(Infra[[#This Row],[nor existence]],nor[Full path],0)),"")))</f>
        <v>[enum]</v>
      </c>
      <c r="S1140" s="9" t="str">
        <f>IF(AND(NOT(ISBLANK(Infra[[#This Row],[Attribute]])),LEFT(Infra[[#This Row],[Value]],1)="[",OR(Infra[[#This Row],[railml 2.4 existence]]=TRUE,Infra[[#This Row],[nor existence]]=TRUE)),IF(Infra[[#This Row],[Value]]=Infra[[#This Row],[type]],"OK","Wrong type"),"")</f>
        <v/>
      </c>
      <c r="T1140" s="7" t="str">
        <f>IF(ISBLANK(Infra[[#This Row],[Attribute]]),"",
IF(Infra[[#This Row],[railml 2.4 existence]]=TRUE, INDEX(core[Restriction],MATCH(Infra[[#This Row],[Full path]],core[Full path],0)),
IF(Infra[[#This Row],[nor existence]]&lt;&gt;"", INDEX(nor[Restriction],MATCH(Infra[[#This Row],[nor existence]],nor[Full path],0)),"")))</f>
        <v>"new", "modified", "removed"</v>
      </c>
      <c r="U11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1" spans="1:21" x14ac:dyDescent="0.25">
      <c r="A114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infrastructure/tracks/track/trackElements/gradientChanges/gradientChange/states/state/@nor:change</v>
      </c>
      <c r="B11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1" s="23" t="s">
        <v>979</v>
      </c>
      <c r="E1141" s="49" t="s">
        <v>123</v>
      </c>
      <c r="F1141" s="7" t="s">
        <v>36</v>
      </c>
      <c r="G1141" s="9" t="s">
        <v>43</v>
      </c>
      <c r="H1141" s="9"/>
      <c r="I1141" s="32"/>
      <c r="J1141" s="1" t="s">
        <v>44</v>
      </c>
      <c r="K1141" s="29"/>
      <c r="L1141" s="29"/>
      <c r="M1141" s="57"/>
      <c r="N114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41" s="7" t="str">
        <f>IF(Infra[[#This Row],[railml 2.4 existence]]=TRUE, INDEX(core[Constraints],MATCH(Infra[[#This Row],[Full path]],core[Full path],0)),
IF(Infra[[#This Row],[nor existence]]&lt;&gt;"",INDEX(nor[Constraints],MATCH(Infra[[#This Row],[nor existence]],nor[Full path],0)),""))</f>
        <v>optional</v>
      </c>
      <c r="Q11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41" s="7" t="str">
        <f>IF(ISBLANK(Infra[[#This Row],[Attribute]]),"",
IF(Infra[[#This Row],[railml 2.4 existence]]=TRUE, INDEX(core[Excel type],MATCH(Infra[[#This Row],[Full path]],core[Full path],0)),
IF(Infra[[#This Row],[nor existence]]&lt;&gt;"", INDEX(nor[Excel type],MATCH(Infra[[#This Row],[nor existence]],nor[Full path],0)),"")))</f>
        <v>[enum]</v>
      </c>
      <c r="S1141" s="9" t="str">
        <f>IF(AND(NOT(ISBLANK(Infra[[#This Row],[Attribute]])),LEFT(Infra[[#This Row],[Value]],1)="[",OR(Infra[[#This Row],[railml 2.4 existence]]=TRUE,Infra[[#This Row],[nor existence]]=TRUE)),IF(Infra[[#This Row],[Value]]=Infra[[#This Row],[type]],"OK","Wrong type"),"")</f>
        <v/>
      </c>
      <c r="T1141" s="7" t="str">
        <f>IF(ISBLANK(Infra[[#This Row],[Attribute]]),"",
IF(Infra[[#This Row],[railml 2.4 existence]]=TRUE, INDEX(core[Restriction],MATCH(Infra[[#This Row],[Full path]],core[Full path],0)),
IF(Infra[[#This Row],[nor existence]]&lt;&gt;"", INDEX(nor[Restriction],MATCH(Infra[[#This Row],[nor existence]],nor[Full path],0)),"")))</f>
        <v>"new", "modified", "removed"</v>
      </c>
      <c r="U11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2" spans="1:21" x14ac:dyDescent="0.25">
      <c r="A114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infrastructure/tracks/track/trackElements/gradientChanges/gradientChange/states/state/@nor:endDate</v>
      </c>
      <c r="B11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2" s="23" t="s">
        <v>979</v>
      </c>
      <c r="E1142" s="49" t="s">
        <v>123</v>
      </c>
      <c r="F1142" s="7" t="s">
        <v>127</v>
      </c>
      <c r="G1142" s="9" t="s">
        <v>128</v>
      </c>
      <c r="H1142" s="9" t="s">
        <v>29</v>
      </c>
      <c r="I1142" s="32"/>
      <c r="J1142" s="1" t="s">
        <v>129</v>
      </c>
      <c r="K1142" s="29"/>
      <c r="L1142" s="29"/>
      <c r="M1142" s="57"/>
      <c r="N114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142" s="7" t="str">
        <f>IF(Infra[[#This Row],[railml 2.4 existence]]=TRUE, INDEX(core[Constraints],MATCH(Infra[[#This Row],[Full path]],core[Full path],0)),
IF(Infra[[#This Row],[nor existence]]&lt;&gt;"",INDEX(nor[Constraints],MATCH(Infra[[#This Row],[nor existence]],nor[Full path],0)),""))</f>
        <v>optional</v>
      </c>
      <c r="Q11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42" s="7" t="str">
        <f>IF(ISBLANK(Infra[[#This Row],[Attribute]]),"",
IF(Infra[[#This Row],[railml 2.4 existence]]=TRUE, INDEX(core[Excel type],MATCH(Infra[[#This Row],[Full path]],core[Full path],0)),
IF(Infra[[#This Row],[nor existence]]&lt;&gt;"", INDEX(nor[Excel type],MATCH(Infra[[#This Row],[nor existence]],nor[Full path],0)),"")))</f>
        <v>[date]</v>
      </c>
      <c r="S1142" s="9" t="str">
        <f>IF(AND(NOT(ISBLANK(Infra[[#This Row],[Attribute]])),LEFT(Infra[[#This Row],[Value]],1)="[",OR(Infra[[#This Row],[railml 2.4 existence]]=TRUE,Infra[[#This Row],[nor existence]]=TRUE)),IF(Infra[[#This Row],[Value]]=Infra[[#This Row],[type]],"OK","Wrong type"),"")</f>
        <v/>
      </c>
      <c r="T1142" s="7" t="str">
        <f>IF(ISBLANK(Infra[[#This Row],[Attribute]]),"",
IF(Infra[[#This Row],[railml 2.4 existence]]=TRUE, INDEX(core[Restriction],MATCH(Infra[[#This Row],[Full path]],core[Full path],0)),
IF(Infra[[#This Row],[nor existence]]&lt;&gt;"", INDEX(nor[Restriction],MATCH(Infra[[#This Row],[nor existence]],nor[Full path],0)),"")))</f>
        <v/>
      </c>
      <c r="U11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3" spans="1:21" x14ac:dyDescent="0.25">
      <c r="A114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infrastructure/tracks/track/trackElements/gradientChanges/gradientChange/states/state/@nor:projectRef</v>
      </c>
      <c r="B11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3" s="23" t="s">
        <v>979</v>
      </c>
      <c r="E1143" s="49" t="s">
        <v>123</v>
      </c>
      <c r="F1143" s="7" t="s">
        <v>130</v>
      </c>
      <c r="G1143" s="9" t="s">
        <v>46</v>
      </c>
      <c r="H1143" s="9" t="s">
        <v>29</v>
      </c>
      <c r="I1143" s="32"/>
      <c r="J1143" s="1" t="s">
        <v>131</v>
      </c>
      <c r="K1143" s="29"/>
      <c r="L1143" s="29"/>
      <c r="M1143" s="57"/>
      <c r="N114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143" s="7" t="str">
        <f>IF(Infra[[#This Row],[railml 2.4 existence]]=TRUE, INDEX(core[Constraints],MATCH(Infra[[#This Row],[Full path]],core[Full path],0)),
IF(Infra[[#This Row],[nor existence]]&lt;&gt;"",INDEX(nor[Constraints],MATCH(Infra[[#This Row],[nor existence]],nor[Full path],0)),""))</f>
        <v>optional</v>
      </c>
      <c r="Q11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43" s="7" t="str">
        <f>IF(ISBLANK(Infra[[#This Row],[Attribute]]),"",
IF(Infra[[#This Row],[railml 2.4 existence]]=TRUE, INDEX(core[Excel type],MATCH(Infra[[#This Row],[Full path]],core[Full path],0)),
IF(Infra[[#This Row],[nor existence]]&lt;&gt;"", INDEX(nor[Excel type],MATCH(Infra[[#This Row],[nor existence]],nor[Full path],0)),"")))</f>
        <v>[reference]</v>
      </c>
      <c r="S1143" s="9" t="str">
        <f>IF(AND(NOT(ISBLANK(Infra[[#This Row],[Attribute]])),LEFT(Infra[[#This Row],[Value]],1)="[",OR(Infra[[#This Row],[railml 2.4 existence]]=TRUE,Infra[[#This Row],[nor existence]]=TRUE)),IF(Infra[[#This Row],[Value]]=Infra[[#This Row],[type]],"OK","Wrong type"),"")</f>
        <v/>
      </c>
      <c r="T1143" s="7" t="str">
        <f>IF(ISBLANK(Infra[[#This Row],[Attribute]]),"",
IF(Infra[[#This Row],[railml 2.4 existence]]=TRUE, INDEX(core[Restriction],MATCH(Infra[[#This Row],[Full path]],core[Full path],0)),
IF(Infra[[#This Row],[nor existence]]&lt;&gt;"", INDEX(nor[Restriction],MATCH(Infra[[#This Row],[nor existence]],nor[Full path],0)),"")))</f>
        <v/>
      </c>
      <c r="U11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4" spans="1:21" x14ac:dyDescent="0.25">
      <c r="A114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infrastructure/tracks/track/trackElements/gradientChanges/gradientChange/states/state/@nor:ruleRef</v>
      </c>
      <c r="B11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4" s="23" t="s">
        <v>979</v>
      </c>
      <c r="E1144" s="49" t="s">
        <v>123</v>
      </c>
      <c r="F1144" s="7" t="s">
        <v>45</v>
      </c>
      <c r="G1144" s="9" t="s">
        <v>46</v>
      </c>
      <c r="H1144" s="9" t="s">
        <v>29</v>
      </c>
      <c r="I1144" s="33"/>
      <c r="J1144" s="8" t="s">
        <v>47</v>
      </c>
      <c r="K1144" s="29"/>
      <c r="L1144" s="29"/>
      <c r="M1144" s="57"/>
      <c r="N114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144" s="7" t="str">
        <f>IF(Infra[[#This Row],[railml 2.4 existence]]=TRUE, INDEX(core[Constraints],MATCH(Infra[[#This Row],[Full path]],core[Full path],0)),
IF(Infra[[#This Row],[nor existence]]&lt;&gt;"",INDEX(nor[Constraints],MATCH(Infra[[#This Row],[nor existence]],nor[Full path],0)),""))</f>
        <v>optional</v>
      </c>
      <c r="Q11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44" s="7" t="str">
        <f>IF(ISBLANK(Infra[[#This Row],[Attribute]]),"",
IF(Infra[[#This Row],[railml 2.4 existence]]=TRUE, INDEX(core[Excel type],MATCH(Infra[[#This Row],[Full path]],core[Full path],0)),
IF(Infra[[#This Row],[nor existence]]&lt;&gt;"", INDEX(nor[Excel type],MATCH(Infra[[#This Row],[nor existence]],nor[Full path],0)),"")))</f>
        <v>[reference]</v>
      </c>
      <c r="S1144" s="9" t="str">
        <f>IF(AND(NOT(ISBLANK(Infra[[#This Row],[Attribute]])),LEFT(Infra[[#This Row],[Value]],1)="[",OR(Infra[[#This Row],[railml 2.4 existence]]=TRUE,Infra[[#This Row],[nor existence]]=TRUE)),IF(Infra[[#This Row],[Value]]=Infra[[#This Row],[type]],"OK","Wrong type"),"")</f>
        <v/>
      </c>
      <c r="T1144" s="7" t="str">
        <f>IF(ISBLANK(Infra[[#This Row],[Attribute]]),"",
IF(Infra[[#This Row],[railml 2.4 existence]]=TRUE, INDEX(core[Restriction],MATCH(Infra[[#This Row],[Full path]],core[Full path],0)),
IF(Infra[[#This Row],[nor existence]]&lt;&gt;"", INDEX(nor[Restriction],MATCH(Infra[[#This Row],[nor existence]],nor[Full path],0)),"")))</f>
        <v/>
      </c>
      <c r="U11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5" spans="1:21" x14ac:dyDescent="0.25">
      <c r="A114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infrastructure/tracks/track/trackElements/gradientChanges/gradientChange/states/state/@nor:startDate</v>
      </c>
      <c r="B11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5" s="23" t="s">
        <v>979</v>
      </c>
      <c r="E1145" s="49" t="s">
        <v>123</v>
      </c>
      <c r="F1145" s="7" t="s">
        <v>132</v>
      </c>
      <c r="G1145" s="9" t="s">
        <v>128</v>
      </c>
      <c r="H1145" s="9" t="s">
        <v>29</v>
      </c>
      <c r="I1145" s="32"/>
      <c r="J1145" s="1" t="s">
        <v>129</v>
      </c>
      <c r="K1145" s="29"/>
      <c r="L1145" s="29"/>
      <c r="M1145" s="57"/>
      <c r="N114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145" s="7" t="str">
        <f>IF(Infra[[#This Row],[railml 2.4 existence]]=TRUE, INDEX(core[Constraints],MATCH(Infra[[#This Row],[Full path]],core[Full path],0)),
IF(Infra[[#This Row],[nor existence]]&lt;&gt;"",INDEX(nor[Constraints],MATCH(Infra[[#This Row],[nor existence]],nor[Full path],0)),""))</f>
        <v>optional</v>
      </c>
      <c r="Q11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45" s="7" t="str">
        <f>IF(ISBLANK(Infra[[#This Row],[Attribute]]),"",
IF(Infra[[#This Row],[railml 2.4 existence]]=TRUE, INDEX(core[Excel type],MATCH(Infra[[#This Row],[Full path]],core[Full path],0)),
IF(Infra[[#This Row],[nor existence]]&lt;&gt;"", INDEX(nor[Excel type],MATCH(Infra[[#This Row],[nor existence]],nor[Full path],0)),"")))</f>
        <v>[date]</v>
      </c>
      <c r="S1145" s="9" t="str">
        <f>IF(AND(NOT(ISBLANK(Infra[[#This Row],[Attribute]])),LEFT(Infra[[#This Row],[Value]],1)="[",OR(Infra[[#This Row],[railml 2.4 existence]]=TRUE,Infra[[#This Row],[nor existence]]=TRUE)),IF(Infra[[#This Row],[Value]]=Infra[[#This Row],[type]],"OK","Wrong type"),"")</f>
        <v/>
      </c>
      <c r="T1145" s="7" t="str">
        <f>IF(ISBLANK(Infra[[#This Row],[Attribute]]),"",
IF(Infra[[#This Row],[railml 2.4 existence]]=TRUE, INDEX(core[Restriction],MATCH(Infra[[#This Row],[Full path]],core[Full path],0)),
IF(Infra[[#This Row],[nor existence]]&lt;&gt;"", INDEX(nor[Restriction],MATCH(Infra[[#This Row],[nor existence]],nor[Full path],0)),"")))</f>
        <v/>
      </c>
      <c r="U11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6" spans="1:21" x14ac:dyDescent="0.25">
      <c r="A114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infrastructure/tracks/track/trackElements/gradientChanges/gradientChange/states/state/@operatingPeriodRef</v>
      </c>
      <c r="B11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6" s="23" t="s">
        <v>979</v>
      </c>
      <c r="E1146" s="49" t="s">
        <v>123</v>
      </c>
      <c r="F1146" s="7" t="s">
        <v>133</v>
      </c>
      <c r="G1146" s="9" t="s">
        <v>46</v>
      </c>
      <c r="H1146" s="9" t="s">
        <v>29</v>
      </c>
      <c r="I1146" s="32"/>
      <c r="J1146" s="1" t="s">
        <v>134</v>
      </c>
      <c r="K1146" s="29"/>
      <c r="L1146" s="29"/>
      <c r="M1146" s="57"/>
      <c r="N11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46" s="7" t="str">
        <f>IF(Infra[[#This Row],[railml 2.4 existence]]=TRUE, INDEX(core[Constraints],MATCH(Infra[[#This Row],[Full path]],core[Full path],0)),
IF(Infra[[#This Row],[nor existence]]&lt;&gt;"",INDEX(nor[Constraints],MATCH(Infra[[#This Row],[nor existence]],nor[Full path],0)),""))</f>
        <v>optional</v>
      </c>
      <c r="Q11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46" s="7" t="str">
        <f>IF(ISBLANK(Infra[[#This Row],[Attribute]]),"",
IF(Infra[[#This Row],[railml 2.4 existence]]=TRUE, INDEX(core[Excel type],MATCH(Infra[[#This Row],[Full path]],core[Full path],0)),
IF(Infra[[#This Row],[nor existence]]&lt;&gt;"", INDEX(nor[Excel type],MATCH(Infra[[#This Row],[nor existence]],nor[Full path],0)),"")))</f>
        <v>[reference]</v>
      </c>
      <c r="S1146" s="9" t="str">
        <f>IF(AND(NOT(ISBLANK(Infra[[#This Row],[Attribute]])),LEFT(Infra[[#This Row],[Value]],1)="[",OR(Infra[[#This Row],[railml 2.4 existence]]=TRUE,Infra[[#This Row],[nor existence]]=TRUE)),IF(Infra[[#This Row],[Value]]=Infra[[#This Row],[type]],"OK","Wrong type"),"")</f>
        <v>OK</v>
      </c>
      <c r="T1146" s="7" t="str">
        <f>IF(ISBLANK(Infra[[#This Row],[Attribute]]),"",
IF(Infra[[#This Row],[railml 2.4 existence]]=TRUE, INDEX(core[Restriction],MATCH(Infra[[#This Row],[Full path]],core[Full path],0)),
IF(Infra[[#This Row],[nor existence]]&lt;&gt;"", INDEX(nor[Restriction],MATCH(Infra[[#This Row],[nor existence]],nor[Full path],0)),"")))</f>
        <v/>
      </c>
      <c r="U11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7" spans="1:21" x14ac:dyDescent="0.25">
      <c r="A114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infrastructure/tracks/track/trackElements/gradientChanges/gradientChange/states/state/@status</v>
      </c>
      <c r="B11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7" s="23" t="s">
        <v>979</v>
      </c>
      <c r="E1147" s="49" t="s">
        <v>123</v>
      </c>
      <c r="F1147" s="7" t="s">
        <v>135</v>
      </c>
      <c r="G1147" s="9" t="s">
        <v>37</v>
      </c>
      <c r="H1147" s="9" t="s">
        <v>29</v>
      </c>
      <c r="I1147" s="32"/>
      <c r="K1147" s="29"/>
      <c r="L1147" s="29"/>
      <c r="M1147" s="57"/>
      <c r="N114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47" s="7" t="str">
        <f>IF(Infra[[#This Row],[railml 2.4 existence]]=TRUE, INDEX(core[Constraints],MATCH(Infra[[#This Row],[Full path]],core[Full path],0)),
IF(Infra[[#This Row],[nor existence]]&lt;&gt;"",INDEX(nor[Constraints],MATCH(Infra[[#This Row],[nor existence]],nor[Full path],0)),""))</f>
        <v>optional</v>
      </c>
      <c r="Q11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47" s="7" t="str">
        <f>IF(ISBLANK(Infra[[#This Row],[Attribute]]),"",
IF(Infra[[#This Row],[railml 2.4 existence]]=TRUE, INDEX(core[Excel type],MATCH(Infra[[#This Row],[Full path]],core[Full path],0)),
IF(Infra[[#This Row],[nor existence]]&lt;&gt;"", INDEX(nor[Excel type],MATCH(Infra[[#This Row],[nor existence]],nor[Full path],0)),"")))</f>
        <v>[enum]</v>
      </c>
      <c r="S1147" s="9" t="str">
        <f>IF(AND(NOT(ISBLANK(Infra[[#This Row],[Attribute]])),LEFT(Infra[[#This Row],[Value]],1)="[",OR(Infra[[#This Row],[railml 2.4 existence]]=TRUE,Infra[[#This Row],[nor existence]]=TRUE)),IF(Infra[[#This Row],[Value]]=Infra[[#This Row],[type]],"OK","Wrong type"),"")</f>
        <v>OK</v>
      </c>
      <c r="T114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48" spans="1:21" x14ac:dyDescent="0.25">
      <c r="A114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infrastructure/tracks/track/trackElements/gradientChanges/gradientChange/states/state/@status</v>
      </c>
      <c r="B11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8" s="23" t="s">
        <v>979</v>
      </c>
      <c r="E1148" s="49" t="s">
        <v>123</v>
      </c>
      <c r="F1148" s="7" t="s">
        <v>135</v>
      </c>
      <c r="G1148" s="9" t="s">
        <v>136</v>
      </c>
      <c r="H1148" s="9"/>
      <c r="I1148" s="32"/>
      <c r="K1148" s="29"/>
      <c r="L1148" s="29"/>
      <c r="M1148" s="57"/>
      <c r="N114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48" s="7" t="str">
        <f>IF(Infra[[#This Row],[railml 2.4 existence]]=TRUE, INDEX(core[Constraints],MATCH(Infra[[#This Row],[Full path]],core[Full path],0)),
IF(Infra[[#This Row],[nor existence]]&lt;&gt;"",INDEX(nor[Constraints],MATCH(Infra[[#This Row],[nor existence]],nor[Full path],0)),""))</f>
        <v>optional</v>
      </c>
      <c r="Q11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48" s="7" t="str">
        <f>IF(ISBLANK(Infra[[#This Row],[Attribute]]),"",
IF(Infra[[#This Row],[railml 2.4 existence]]=TRUE, INDEX(core[Excel type],MATCH(Infra[[#This Row],[Full path]],core[Full path],0)),
IF(Infra[[#This Row],[nor existence]]&lt;&gt;"", INDEX(nor[Excel type],MATCH(Infra[[#This Row],[nor existence]],nor[Full path],0)),"")))</f>
        <v>[enum]</v>
      </c>
      <c r="S1148" s="9" t="str">
        <f>IF(AND(NOT(ISBLANK(Infra[[#This Row],[Attribute]])),LEFT(Infra[[#This Row],[Value]],1)="[",OR(Infra[[#This Row],[railml 2.4 existence]]=TRUE,Infra[[#This Row],[nor existence]]=TRUE)),IF(Infra[[#This Row],[Value]]=Infra[[#This Row],[type]],"OK","Wrong type"),"")</f>
        <v/>
      </c>
      <c r="T114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49" spans="1:21" ht="105" x14ac:dyDescent="0.25">
      <c r="A114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infrastructure/tracks/track/trackElements/gradientChanges/gradientChange/states/state/@status</v>
      </c>
      <c r="B11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49" s="23" t="s">
        <v>979</v>
      </c>
      <c r="E1149" s="49" t="s">
        <v>123</v>
      </c>
      <c r="F1149" s="7" t="s">
        <v>135</v>
      </c>
      <c r="G1149" s="9" t="s">
        <v>137</v>
      </c>
      <c r="H1149" s="9"/>
      <c r="I1149" s="32"/>
      <c r="J1149" s="1" t="s">
        <v>138</v>
      </c>
      <c r="K1149" s="29"/>
      <c r="L1149" s="29"/>
      <c r="M1149" s="57"/>
      <c r="N114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49" s="7" t="str">
        <f>IF(Infra[[#This Row],[railml 2.4 existence]]=TRUE, INDEX(core[Constraints],MATCH(Infra[[#This Row],[Full path]],core[Full path],0)),
IF(Infra[[#This Row],[nor existence]]&lt;&gt;"",INDEX(nor[Constraints],MATCH(Infra[[#This Row],[nor existence]],nor[Full path],0)),""))</f>
        <v>optional</v>
      </c>
      <c r="Q11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49" s="7" t="str">
        <f>IF(ISBLANK(Infra[[#This Row],[Attribute]]),"",
IF(Infra[[#This Row],[railml 2.4 existence]]=TRUE, INDEX(core[Excel type],MATCH(Infra[[#This Row],[Full path]],core[Full path],0)),
IF(Infra[[#This Row],[nor existence]]&lt;&gt;"", INDEX(nor[Excel type],MATCH(Infra[[#This Row],[nor existence]],nor[Full path],0)),"")))</f>
        <v>[enum]</v>
      </c>
      <c r="S1149" s="9" t="str">
        <f>IF(AND(NOT(ISBLANK(Infra[[#This Row],[Attribute]])),LEFT(Infra[[#This Row],[Value]],1)="[",OR(Infra[[#This Row],[railml 2.4 existence]]=TRUE,Infra[[#This Row],[nor existence]]=TRUE)),IF(Infra[[#This Row],[Value]]=Infra[[#This Row],[type]],"OK","Wrong type"),"")</f>
        <v/>
      </c>
      <c r="T114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50" spans="1:21" ht="30" x14ac:dyDescent="0.25">
      <c r="A115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infrastructure/tracks/track/trackElements/gradientChanges/gradientChange/states/state/@status</v>
      </c>
      <c r="B11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0" s="23" t="s">
        <v>979</v>
      </c>
      <c r="E1150" s="49" t="s">
        <v>123</v>
      </c>
      <c r="F1150" s="7" t="s">
        <v>135</v>
      </c>
      <c r="G1150" s="9" t="s">
        <v>139</v>
      </c>
      <c r="H1150" s="9"/>
      <c r="I1150" s="32"/>
      <c r="J1150" s="1" t="s">
        <v>140</v>
      </c>
      <c r="K1150" s="29"/>
      <c r="L1150" s="29"/>
      <c r="M1150" s="57"/>
      <c r="N115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0" s="7" t="str">
        <f>IF(Infra[[#This Row],[railml 2.4 existence]]=TRUE, INDEX(core[Constraints],MATCH(Infra[[#This Row],[Full path]],core[Full path],0)),
IF(Infra[[#This Row],[nor existence]]&lt;&gt;"",INDEX(nor[Constraints],MATCH(Infra[[#This Row],[nor existence]],nor[Full path],0)),""))</f>
        <v>optional</v>
      </c>
      <c r="Q11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50" s="7" t="str">
        <f>IF(ISBLANK(Infra[[#This Row],[Attribute]]),"",
IF(Infra[[#This Row],[railml 2.4 existence]]=TRUE, INDEX(core[Excel type],MATCH(Infra[[#This Row],[Full path]],core[Full path],0)),
IF(Infra[[#This Row],[nor existence]]&lt;&gt;"", INDEX(nor[Excel type],MATCH(Infra[[#This Row],[nor existence]],nor[Full path],0)),"")))</f>
        <v>[enum]</v>
      </c>
      <c r="S1150" s="9" t="str">
        <f>IF(AND(NOT(ISBLANK(Infra[[#This Row],[Attribute]])),LEFT(Infra[[#This Row],[Value]],1)="[",OR(Infra[[#This Row],[railml 2.4 existence]]=TRUE,Infra[[#This Row],[nor existence]]=TRUE)),IF(Infra[[#This Row],[Value]]=Infra[[#This Row],[type]],"OK","Wrong type"),"")</f>
        <v/>
      </c>
      <c r="T115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51" spans="1:21" ht="75" x14ac:dyDescent="0.25">
      <c r="A115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infrastructure/tracks/track/trackElements/gradientChanges/gradientChange/states/state/@status</v>
      </c>
      <c r="B11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1" s="23" t="s">
        <v>979</v>
      </c>
      <c r="E1151" s="49" t="s">
        <v>123</v>
      </c>
      <c r="F1151" s="7" t="s">
        <v>135</v>
      </c>
      <c r="G1151" s="9" t="s">
        <v>124</v>
      </c>
      <c r="H1151" s="9"/>
      <c r="I1151" s="32"/>
      <c r="J1151" s="1" t="s">
        <v>141</v>
      </c>
      <c r="K1151" s="29"/>
      <c r="L1151" s="29"/>
      <c r="M1151" s="57"/>
      <c r="N115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1" s="7" t="str">
        <f>IF(Infra[[#This Row],[railml 2.4 existence]]=TRUE, INDEX(core[Constraints],MATCH(Infra[[#This Row],[Full path]],core[Full path],0)),
IF(Infra[[#This Row],[nor existence]]&lt;&gt;"",INDEX(nor[Constraints],MATCH(Infra[[#This Row],[nor existence]],nor[Full path],0)),""))</f>
        <v>optional</v>
      </c>
      <c r="Q11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51" s="7" t="str">
        <f>IF(ISBLANK(Infra[[#This Row],[Attribute]]),"",
IF(Infra[[#This Row],[railml 2.4 existence]]=TRUE, INDEX(core[Excel type],MATCH(Infra[[#This Row],[Full path]],core[Full path],0)),
IF(Infra[[#This Row],[nor existence]]&lt;&gt;"", INDEX(nor[Excel type],MATCH(Infra[[#This Row],[nor existence]],nor[Full path],0)),"")))</f>
        <v>[enum]</v>
      </c>
      <c r="S1151" s="9" t="str">
        <f>IF(AND(NOT(ISBLANK(Infra[[#This Row],[Attribute]])),LEFT(Infra[[#This Row],[Value]],1)="[",OR(Infra[[#This Row],[railml 2.4 existence]]=TRUE,Infra[[#This Row],[nor existence]]=TRUE)),IF(Infra[[#This Row],[Value]]=Infra[[#This Row],[type]],"OK","Wrong type"),"")</f>
        <v/>
      </c>
      <c r="T115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52" spans="1:21" ht="60" x14ac:dyDescent="0.25">
      <c r="A115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infrastructure/tracks/track/trackElements/gradientChanges/gradientChange/states/state/@status</v>
      </c>
      <c r="B11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2" s="23" t="s">
        <v>979</v>
      </c>
      <c r="E1152" s="49" t="s">
        <v>123</v>
      </c>
      <c r="F1152" s="7" t="s">
        <v>135</v>
      </c>
      <c r="G1152" s="9" t="s">
        <v>142</v>
      </c>
      <c r="H1152" s="9"/>
      <c r="I1152" s="32"/>
      <c r="J1152" s="1" t="s">
        <v>143</v>
      </c>
      <c r="K1152" s="29"/>
      <c r="L1152" s="29"/>
      <c r="M1152" s="57"/>
      <c r="N115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2" s="7" t="str">
        <f>IF(Infra[[#This Row],[railml 2.4 existence]]=TRUE, INDEX(core[Constraints],MATCH(Infra[[#This Row],[Full path]],core[Full path],0)),
IF(Infra[[#This Row],[nor existence]]&lt;&gt;"",INDEX(nor[Constraints],MATCH(Infra[[#This Row],[nor existence]],nor[Full path],0)),""))</f>
        <v>optional</v>
      </c>
      <c r="Q11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52" s="7" t="str">
        <f>IF(ISBLANK(Infra[[#This Row],[Attribute]]),"",
IF(Infra[[#This Row],[railml 2.4 existence]]=TRUE, INDEX(core[Excel type],MATCH(Infra[[#This Row],[Full path]],core[Full path],0)),
IF(Infra[[#This Row],[nor existence]]&lt;&gt;"", INDEX(nor[Excel type],MATCH(Infra[[#This Row],[nor existence]],nor[Full path],0)),"")))</f>
        <v>[enum]</v>
      </c>
      <c r="S1152" s="9" t="str">
        <f>IF(AND(NOT(ISBLANK(Infra[[#This Row],[Attribute]])),LEFT(Infra[[#This Row],[Value]],1)="[",OR(Infra[[#This Row],[railml 2.4 existence]]=TRUE,Infra[[#This Row],[nor existence]]=TRUE)),IF(Infra[[#This Row],[Value]]=Infra[[#This Row],[type]],"OK","Wrong type"),"")</f>
        <v/>
      </c>
      <c r="T115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53" spans="1:21" x14ac:dyDescent="0.25">
      <c r="A115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infrastructure/tracks/track/trackElements/gradientChanges/gradientChange/states/state/@status</v>
      </c>
      <c r="B11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3" s="23" t="s">
        <v>979</v>
      </c>
      <c r="E1153" s="49" t="s">
        <v>123</v>
      </c>
      <c r="F1153" s="7" t="s">
        <v>135</v>
      </c>
      <c r="G1153" s="9" t="s">
        <v>144</v>
      </c>
      <c r="H1153" s="9"/>
      <c r="I1153" s="32"/>
      <c r="K1153" s="29"/>
      <c r="L1153" s="29"/>
      <c r="M1153" s="57"/>
      <c r="N115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3" s="7" t="str">
        <f>IF(Infra[[#This Row],[railml 2.4 existence]]=TRUE, INDEX(core[Constraints],MATCH(Infra[[#This Row],[Full path]],core[Full path],0)),
IF(Infra[[#This Row],[nor existence]]&lt;&gt;"",INDEX(nor[Constraints],MATCH(Infra[[#This Row],[nor existence]],nor[Full path],0)),""))</f>
        <v>optional</v>
      </c>
      <c r="Q11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53" s="7" t="str">
        <f>IF(ISBLANK(Infra[[#This Row],[Attribute]]),"",
IF(Infra[[#This Row],[railml 2.4 existence]]=TRUE, INDEX(core[Excel type],MATCH(Infra[[#This Row],[Full path]],core[Full path],0)),
IF(Infra[[#This Row],[nor existence]]&lt;&gt;"", INDEX(nor[Excel type],MATCH(Infra[[#This Row],[nor existence]],nor[Full path],0)),"")))</f>
        <v>[enum]</v>
      </c>
      <c r="S1153" s="9" t="str">
        <f>IF(AND(NOT(ISBLANK(Infra[[#This Row],[Attribute]])),LEFT(Infra[[#This Row],[Value]],1)="[",OR(Infra[[#This Row],[railml 2.4 existence]]=TRUE,Infra[[#This Row],[nor existence]]=TRUE)),IF(Infra[[#This Row],[Value]]=Infra[[#This Row],[type]],"OK","Wrong type"),"")</f>
        <v/>
      </c>
      <c r="T115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54" spans="1:21" ht="60" x14ac:dyDescent="0.25">
      <c r="A115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v>
      </c>
      <c r="B11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4" s="24" t="s">
        <v>980</v>
      </c>
      <c r="E1154" s="17" t="s">
        <v>845</v>
      </c>
      <c r="F1154" s="7"/>
      <c r="G1154" s="7"/>
      <c r="H1154" s="9" t="s">
        <v>29</v>
      </c>
      <c r="I1154" s="35"/>
      <c r="J1154" s="8" t="s">
        <v>981</v>
      </c>
      <c r="K1154" s="7"/>
      <c r="L1154" s="29"/>
      <c r="M1154" s="29"/>
      <c r="N11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4" s="7" t="str">
        <f>IF(Infra[[#This Row],[railml 2.4 existence]]=TRUE, INDEX(core[Constraints],MATCH(Infra[[#This Row],[Full path]],core[Full path],0)),
IF(Infra[[#This Row],[nor existence]]&lt;&gt;"",INDEX(nor[Constraints],MATCH(Infra[[#This Row],[nor existence]],nor[Full path],0)),""))</f>
        <v>optional</v>
      </c>
      <c r="Q11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54" s="7" t="str">
        <f>IF(ISBLANK(Infra[[#This Row],[Attribute]]),"",
IF(Infra[[#This Row],[railml 2.4 existence]]=TRUE, INDEX(core[Excel type],MATCH(Infra[[#This Row],[Full path]],core[Full path],0)),
IF(Infra[[#This Row],[nor existence]]&lt;&gt;"", INDEX(nor[Excel type],MATCH(Infra[[#This Row],[nor existence]],nor[Full path],0)),"")))</f>
        <v/>
      </c>
      <c r="S1154" s="7" t="str">
        <f>IF(AND(NOT(ISBLANK(Infra[[#This Row],[Attribute]])),LEFT(Infra[[#This Row],[Value]],1)="[",OR(Infra[[#This Row],[railml 2.4 existence]]=TRUE,Infra[[#This Row],[nor existence]]=TRUE)),IF(Infra[[#This Row],[Value]]=Infra[[#This Row],[type]],"OK","Wrong type"),"")</f>
        <v/>
      </c>
      <c r="T1154" s="7" t="str">
        <f>IF(ISBLANK(Infra[[#This Row],[Attribute]]),"",
IF(Infra[[#This Row],[railml 2.4 existence]]=TRUE, INDEX(core[Restriction],MATCH(Infra[[#This Row],[Full path]],core[Full path],0)),
IF(Infra[[#This Row],[nor existence]]&lt;&gt;"", INDEX(nor[Restriction],MATCH(Infra[[#This Row],[nor existence]],nor[Full path],0)),"")))</f>
        <v/>
      </c>
      <c r="U11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55" spans="1:21" ht="30" x14ac:dyDescent="0.25">
      <c r="A115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infrastructure/tracks/track/trackElements/levelCrossings/levelCrossing/@absPos</v>
      </c>
      <c r="B11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5" s="24" t="s">
        <v>980</v>
      </c>
      <c r="E1155" s="17" t="s">
        <v>845</v>
      </c>
      <c r="F1155" s="7" t="s">
        <v>478</v>
      </c>
      <c r="G1155" s="9" t="s">
        <v>233</v>
      </c>
      <c r="H1155" s="9" t="s">
        <v>29</v>
      </c>
      <c r="I1155" s="35"/>
      <c r="J1155" s="8" t="s">
        <v>982</v>
      </c>
      <c r="K1155" s="7"/>
      <c r="L1155" s="29"/>
      <c r="M1155" s="29"/>
      <c r="N115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5" s="7" t="str">
        <f>IF(Infra[[#This Row],[railml 2.4 existence]]=TRUE, INDEX(core[Constraints],MATCH(Infra[[#This Row],[Full path]],core[Full path],0)),
IF(Infra[[#This Row],[nor existence]]&lt;&gt;"",INDEX(nor[Constraints],MATCH(Infra[[#This Row],[nor existence]],nor[Full path],0)),""))</f>
        <v>optional</v>
      </c>
      <c r="Q11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55" s="7" t="str">
        <f>IF(ISBLANK(Infra[[#This Row],[Attribute]]),"",
IF(Infra[[#This Row],[railml 2.4 existence]]=TRUE, INDEX(core[Excel type],MATCH(Infra[[#This Row],[Full path]],core[Full path],0)),
IF(Infra[[#This Row],[nor existence]]&lt;&gt;"", INDEX(nor[Excel type],MATCH(Infra[[#This Row],[nor existence]],nor[Full path],0)),"")))</f>
        <v>[decimal]</v>
      </c>
      <c r="S1155" s="7" t="str">
        <f>IF(AND(NOT(ISBLANK(Infra[[#This Row],[Attribute]])),LEFT(Infra[[#This Row],[Value]],1)="[",OR(Infra[[#This Row],[railml 2.4 existence]]=TRUE,Infra[[#This Row],[nor existence]]=TRUE)),IF(Infra[[#This Row],[Value]]=Infra[[#This Row],[type]],"OK","Wrong type"),"")</f>
        <v>OK</v>
      </c>
      <c r="T1155" s="7" t="str">
        <f>IF(ISBLANK(Infra[[#This Row],[Attribute]]),"",
IF(Infra[[#This Row],[railml 2.4 existence]]=TRUE, INDEX(core[Restriction],MATCH(Infra[[#This Row],[Full path]],core[Full path],0)),
IF(Infra[[#This Row],[nor existence]]&lt;&gt;"", INDEX(nor[Restriction],MATCH(Infra[[#This Row],[nor existence]],nor[Full path],0)),"")))</f>
        <v>xs:fractionDigits=6</v>
      </c>
      <c r="U11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56" spans="1:21" ht="45" x14ac:dyDescent="0.25">
      <c r="A115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infrastructure/tracks/track/trackElements/levelCrossings/levelCrossing/@absPos</v>
      </c>
      <c r="B11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6" s="23" t="s">
        <v>980</v>
      </c>
      <c r="E1156" s="49" t="s">
        <v>845</v>
      </c>
      <c r="F1156" s="7" t="s">
        <v>478</v>
      </c>
      <c r="G1156" s="9" t="s">
        <v>233</v>
      </c>
      <c r="H1156" s="9" t="s">
        <v>479</v>
      </c>
      <c r="I1156" s="32"/>
      <c r="J1156" s="8" t="s">
        <v>480</v>
      </c>
      <c r="K1156" s="29" t="s">
        <v>481</v>
      </c>
      <c r="L1156" s="29"/>
      <c r="M1156" s="57"/>
      <c r="N115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6" s="7" t="str">
        <f>IF(Infra[[#This Row],[railml 2.4 existence]]=TRUE, INDEX(core[Constraints],MATCH(Infra[[#This Row],[Full path]],core[Full path],0)),
IF(Infra[[#This Row],[nor existence]]&lt;&gt;"",INDEX(nor[Constraints],MATCH(Infra[[#This Row],[nor existence]],nor[Full path],0)),""))</f>
        <v>optional</v>
      </c>
      <c r="Q11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56" s="9" t="str">
        <f>IF(ISBLANK(Infra[[#This Row],[Attribute]]),"",
IF(Infra[[#This Row],[railml 2.4 existence]]=TRUE, INDEX(core[Excel type],MATCH(Infra[[#This Row],[Full path]],core[Full path],0)),
IF(Infra[[#This Row],[nor existence]]&lt;&gt;"", INDEX(nor[Excel type],MATCH(Infra[[#This Row],[nor existence]],nor[Full path],0)),"")))</f>
        <v>[decimal]</v>
      </c>
      <c r="S1156" s="7" t="str">
        <f>IF(AND(NOT(ISBLANK(Infra[[#This Row],[Attribute]])),LEFT(Infra[[#This Row],[Value]],1)="[",OR(Infra[[#This Row],[railml 2.4 existence]]=TRUE,Infra[[#This Row],[nor existence]]=TRUE)),IF(Infra[[#This Row],[Value]]=Infra[[#This Row],[type]],"OK","Wrong type"),"")</f>
        <v>OK</v>
      </c>
      <c r="T1156" s="7" t="str">
        <f>IF(ISBLANK(Infra[[#This Row],[Attribute]]),"",
IF(Infra[[#This Row],[railml 2.4 existence]]=TRUE, INDEX(core[Restriction],MATCH(Infra[[#This Row],[Full path]],core[Full path],0)),
IF(Infra[[#This Row],[nor existence]]&lt;&gt;"", INDEX(nor[Restriction],MATCH(Infra[[#This Row],[nor existence]],nor[Full path],0)),"")))</f>
        <v>xs:fractionDigits=6</v>
      </c>
      <c r="U11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57" spans="1:21" ht="135" x14ac:dyDescent="0.25">
      <c r="A115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infrastructure/tracks/track/trackElements/levelCrossings/levelCrossing/@code</v>
      </c>
      <c r="B11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7" s="23" t="s">
        <v>980</v>
      </c>
      <c r="E1157" s="49" t="s">
        <v>845</v>
      </c>
      <c r="F1157" s="7" t="s">
        <v>24</v>
      </c>
      <c r="G1157" s="9" t="s">
        <v>25</v>
      </c>
      <c r="H1157" s="9" t="s">
        <v>26</v>
      </c>
      <c r="I1157" s="32"/>
      <c r="J1157" s="8" t="s">
        <v>27</v>
      </c>
      <c r="K1157" s="29"/>
      <c r="L1157" s="29"/>
      <c r="M1157" s="57"/>
      <c r="N11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7" s="7" t="str">
        <f>IF(Infra[[#This Row],[railml 2.4 existence]]=TRUE, INDEX(core[Constraints],MATCH(Infra[[#This Row],[Full path]],core[Full path],0)),
IF(Infra[[#This Row],[nor existence]]&lt;&gt;"",INDEX(nor[Constraints],MATCH(Infra[[#This Row],[nor existence]],nor[Full path],0)),""))</f>
        <v>optional</v>
      </c>
      <c r="Q11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57" s="9" t="str">
        <f>IF(ISBLANK(Infra[[#This Row],[Attribute]]),"",
IF(Infra[[#This Row],[railml 2.4 existence]]=TRUE, INDEX(core[Excel type],MATCH(Infra[[#This Row],[Full path]],core[Full path],0)),
IF(Infra[[#This Row],[nor existence]]&lt;&gt;"", INDEX(nor[Excel type],MATCH(Infra[[#This Row],[nor existence]],nor[Full path],0)),"")))</f>
        <v>[string]</v>
      </c>
      <c r="S1157" s="7" t="str">
        <f>IF(AND(NOT(ISBLANK(Infra[[#This Row],[Attribute]])),LEFT(Infra[[#This Row],[Value]],1)="[",OR(Infra[[#This Row],[railml 2.4 existence]]=TRUE,Infra[[#This Row],[nor existence]]=TRUE)),IF(Infra[[#This Row],[Value]]=Infra[[#This Row],[type]],"OK","Wrong type"),"")</f>
        <v>OK</v>
      </c>
      <c r="T1157" s="7" t="str">
        <f>IF(ISBLANK(Infra[[#This Row],[Attribute]]),"",
IF(Infra[[#This Row],[railml 2.4 existence]]=TRUE, INDEX(core[Restriction],MATCH(Infra[[#This Row],[Full path]],core[Full path],0)),
IF(Infra[[#This Row],[nor existence]]&lt;&gt;"", INDEX(nor[Restriction],MATCH(Infra[[#This Row],[nor existence]],nor[Full path],0)),"")))</f>
        <v/>
      </c>
      <c r="U11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58" spans="1:21" ht="30" x14ac:dyDescent="0.25">
      <c r="A115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infrastructure/tracks/track/trackElements/levelCrossings/levelCrossing/@controllerRef</v>
      </c>
      <c r="B11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8" s="24" t="s">
        <v>980</v>
      </c>
      <c r="E1158" s="17" t="s">
        <v>845</v>
      </c>
      <c r="F1158" s="7" t="s">
        <v>147</v>
      </c>
      <c r="G1158" s="7" t="s">
        <v>46</v>
      </c>
      <c r="H1158" s="9" t="s">
        <v>29</v>
      </c>
      <c r="I1158" s="35"/>
      <c r="J1158" s="8" t="s">
        <v>983</v>
      </c>
      <c r="K1158" s="7"/>
      <c r="L1158" s="29"/>
      <c r="M1158" s="29"/>
      <c r="N115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8" s="7" t="str">
        <f>IF(Infra[[#This Row],[railml 2.4 existence]]=TRUE, INDEX(core[Constraints],MATCH(Infra[[#This Row],[Full path]],core[Full path],0)),
IF(Infra[[#This Row],[nor existence]]&lt;&gt;"",INDEX(nor[Constraints],MATCH(Infra[[#This Row],[nor existence]],nor[Full path],0)),""))</f>
        <v>optional</v>
      </c>
      <c r="Q11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58" s="7" t="str">
        <f>IF(ISBLANK(Infra[[#This Row],[Attribute]]),"",
IF(Infra[[#This Row],[railml 2.4 existence]]=TRUE, INDEX(core[Excel type],MATCH(Infra[[#This Row],[Full path]],core[Full path],0)),
IF(Infra[[#This Row],[nor existence]]&lt;&gt;"", INDEX(nor[Excel type],MATCH(Infra[[#This Row],[nor existence]],nor[Full path],0)),"")))</f>
        <v>[reference]</v>
      </c>
      <c r="S1158" s="7" t="str">
        <f>IF(AND(NOT(ISBLANK(Infra[[#This Row],[Attribute]])),LEFT(Infra[[#This Row],[Value]],1)="[",OR(Infra[[#This Row],[railml 2.4 existence]]=TRUE,Infra[[#This Row],[nor existence]]=TRUE)),IF(Infra[[#This Row],[Value]]=Infra[[#This Row],[type]],"OK","Wrong type"),"")</f>
        <v>OK</v>
      </c>
      <c r="T1158" s="7" t="str">
        <f>IF(ISBLANK(Infra[[#This Row],[Attribute]]),"",
IF(Infra[[#This Row],[railml 2.4 existence]]=TRUE, INDEX(core[Restriction],MATCH(Infra[[#This Row],[Full path]],core[Full path],0)),
IF(Infra[[#This Row],[nor existence]]&lt;&gt;"", INDEX(nor[Restriction],MATCH(Infra[[#This Row],[nor existence]],nor[Full path],0)),"")))</f>
        <v/>
      </c>
      <c r="U11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59" spans="1:21" ht="45" x14ac:dyDescent="0.25">
      <c r="A115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infrastructure/tracks/track/trackElements/levelCrossings/levelCrossing/@description</v>
      </c>
      <c r="B11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59" s="23" t="s">
        <v>980</v>
      </c>
      <c r="E1159" s="49" t="s">
        <v>845</v>
      </c>
      <c r="F1159" s="7" t="s">
        <v>28</v>
      </c>
      <c r="G1159" s="9" t="s">
        <v>25</v>
      </c>
      <c r="H1159" s="9" t="s">
        <v>29</v>
      </c>
      <c r="I1159" s="32"/>
      <c r="J1159" s="8" t="s">
        <v>30</v>
      </c>
      <c r="K1159" s="29" t="s">
        <v>31</v>
      </c>
      <c r="L1159" s="29"/>
      <c r="M1159" s="57"/>
      <c r="N11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59" s="7" t="str">
        <f>IF(Infra[[#This Row],[railml 2.4 existence]]=TRUE, INDEX(core[Constraints],MATCH(Infra[[#This Row],[Full path]],core[Full path],0)),
IF(Infra[[#This Row],[nor existence]]&lt;&gt;"",INDEX(nor[Constraints],MATCH(Infra[[#This Row],[nor existence]],nor[Full path],0)),""))</f>
        <v>optional</v>
      </c>
      <c r="Q11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59" s="9" t="str">
        <f>IF(ISBLANK(Infra[[#This Row],[Attribute]]),"",
IF(Infra[[#This Row],[railml 2.4 existence]]=TRUE, INDEX(core[Excel type],MATCH(Infra[[#This Row],[Full path]],core[Full path],0)),
IF(Infra[[#This Row],[nor existence]]&lt;&gt;"", INDEX(nor[Excel type],MATCH(Infra[[#This Row],[nor existence]],nor[Full path],0)),"")))</f>
        <v>[string]</v>
      </c>
      <c r="S1159" s="7" t="str">
        <f>IF(AND(NOT(ISBLANK(Infra[[#This Row],[Attribute]])),LEFT(Infra[[#This Row],[Value]],1)="[",OR(Infra[[#This Row],[railml 2.4 existence]]=TRUE,Infra[[#This Row],[nor existence]]=TRUE)),IF(Infra[[#This Row],[Value]]=Infra[[#This Row],[type]],"OK","Wrong type"),"")</f>
        <v>OK</v>
      </c>
      <c r="T1159" s="7" t="str">
        <f>IF(ISBLANK(Infra[[#This Row],[Attribute]]),"",
IF(Infra[[#This Row],[railml 2.4 existence]]=TRUE, INDEX(core[Restriction],MATCH(Infra[[#This Row],[Full path]],core[Full path],0)),
IF(Infra[[#This Row],[nor existence]]&lt;&gt;"", INDEX(nor[Restriction],MATCH(Infra[[#This Row],[nor existence]],nor[Full path],0)),"")))</f>
        <v/>
      </c>
      <c r="U11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0" spans="1:21" x14ac:dyDescent="0.25">
      <c r="A116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infrastructure/tracks/track/trackElements/levelCrossings/levelCrossing/@id</v>
      </c>
      <c r="B11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0" s="23" t="s">
        <v>980</v>
      </c>
      <c r="E1160" s="49" t="s">
        <v>845</v>
      </c>
      <c r="F1160" s="7" t="s">
        <v>32</v>
      </c>
      <c r="G1160" s="9" t="s">
        <v>25</v>
      </c>
      <c r="H1160" s="9" t="s">
        <v>23</v>
      </c>
      <c r="I1160" s="32"/>
      <c r="J1160" s="8" t="s">
        <v>33</v>
      </c>
      <c r="K1160" s="29"/>
      <c r="L1160" s="29"/>
      <c r="M1160" s="57"/>
      <c r="N11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60" s="7" t="str">
        <f>IF(Infra[[#This Row],[railml 2.4 existence]]=TRUE, INDEX(core[Constraints],MATCH(Infra[[#This Row],[Full path]],core[Full path],0)),
IF(Infra[[#This Row],[nor existence]]&lt;&gt;"",INDEX(nor[Constraints],MATCH(Infra[[#This Row],[nor existence]],nor[Full path],0)),""))</f>
        <v>mandatory</v>
      </c>
      <c r="Q11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0" s="9" t="str">
        <f>IF(ISBLANK(Infra[[#This Row],[Attribute]]),"",
IF(Infra[[#This Row],[railml 2.4 existence]]=TRUE, INDEX(core[Excel type],MATCH(Infra[[#This Row],[Full path]],core[Full path],0)),
IF(Infra[[#This Row],[nor existence]]&lt;&gt;"", INDEX(nor[Excel type],MATCH(Infra[[#This Row],[nor existence]],nor[Full path],0)),"")))</f>
        <v>[string]</v>
      </c>
      <c r="S1160" s="7" t="str">
        <f>IF(AND(NOT(ISBLANK(Infra[[#This Row],[Attribute]])),LEFT(Infra[[#This Row],[Value]],1)="[",OR(Infra[[#This Row],[railml 2.4 existence]]=TRUE,Infra[[#This Row],[nor existence]]=TRUE)),IF(Infra[[#This Row],[Value]]=Infra[[#This Row],[type]],"OK","Wrong type"),"")</f>
        <v>OK</v>
      </c>
      <c r="T1160" s="7" t="str">
        <f>IF(ISBLANK(Infra[[#This Row],[Attribute]]),"",
IF(Infra[[#This Row],[railml 2.4 existence]]=TRUE, INDEX(core[Restriction],MATCH(Infra[[#This Row],[Full path]],core[Full path],0)),
IF(Infra[[#This Row],[nor existence]]&lt;&gt;"", INDEX(nor[Restriction],MATCH(Infra[[#This Row],[nor existence]],nor[Full path],0)),"")))</f>
        <v/>
      </c>
      <c r="U11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1" spans="1:21" x14ac:dyDescent="0.25">
      <c r="A116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infrastructure/tracks/track/trackElements/levelCrossings/levelCrossing/@name</v>
      </c>
      <c r="B11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1" s="24" t="s">
        <v>980</v>
      </c>
      <c r="E1161" s="17" t="s">
        <v>845</v>
      </c>
      <c r="F1161" s="7" t="s">
        <v>34</v>
      </c>
      <c r="G1161" s="7" t="s">
        <v>25</v>
      </c>
      <c r="H1161" s="9" t="s">
        <v>29</v>
      </c>
      <c r="I1161" s="35"/>
      <c r="J1161" s="8" t="s">
        <v>984</v>
      </c>
      <c r="K1161" s="7" t="s">
        <v>985</v>
      </c>
      <c r="L1161" s="29"/>
      <c r="M1161" s="29"/>
      <c r="N11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61" s="7" t="str">
        <f>IF(Infra[[#This Row],[railml 2.4 existence]]=TRUE, INDEX(core[Constraints],MATCH(Infra[[#This Row],[Full path]],core[Full path],0)),
IF(Infra[[#This Row],[nor existence]]&lt;&gt;"",INDEX(nor[Constraints],MATCH(Infra[[#This Row],[nor existence]],nor[Full path],0)),""))</f>
        <v>optional</v>
      </c>
      <c r="Q11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1" s="7" t="str">
        <f>IF(ISBLANK(Infra[[#This Row],[Attribute]]),"",
IF(Infra[[#This Row],[railml 2.4 existence]]=TRUE, INDEX(core[Excel type],MATCH(Infra[[#This Row],[Full path]],core[Full path],0)),
IF(Infra[[#This Row],[nor existence]]&lt;&gt;"", INDEX(nor[Excel type],MATCH(Infra[[#This Row],[nor existence]],nor[Full path],0)),"")))</f>
        <v>[string]</v>
      </c>
      <c r="S1161" s="7" t="str">
        <f>IF(AND(NOT(ISBLANK(Infra[[#This Row],[Attribute]])),LEFT(Infra[[#This Row],[Value]],1)="[",OR(Infra[[#This Row],[railml 2.4 existence]]=TRUE,Infra[[#This Row],[nor existence]]=TRUE)),IF(Infra[[#This Row],[Value]]=Infra[[#This Row],[type]],"OK","Wrong type"),"")</f>
        <v>OK</v>
      </c>
      <c r="T1161" s="7" t="str">
        <f>IF(ISBLANK(Infra[[#This Row],[Attribute]]),"",
IF(Infra[[#This Row],[railml 2.4 existence]]=TRUE, INDEX(core[Restriction],MATCH(Infra[[#This Row],[Full path]],core[Full path],0)),
IF(Infra[[#This Row],[nor existence]]&lt;&gt;"", INDEX(nor[Restriction],MATCH(Infra[[#This Row],[nor existence]],nor[Full path],0)),"")))</f>
        <v/>
      </c>
      <c r="U11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2" spans="1:21" ht="30" x14ac:dyDescent="0.25">
      <c r="A11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infrastructure/tracks/track/trackElements/levelCrossings/levelCrossing/@nor:change</v>
      </c>
      <c r="B11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2" s="23" t="s">
        <v>980</v>
      </c>
      <c r="E1162" s="49" t="s">
        <v>845</v>
      </c>
      <c r="F1162" s="7" t="s">
        <v>36</v>
      </c>
      <c r="G1162" s="9" t="s">
        <v>37</v>
      </c>
      <c r="H1162" s="9" t="s">
        <v>29</v>
      </c>
      <c r="I1162" s="32"/>
      <c r="J1162" s="8" t="s">
        <v>38</v>
      </c>
      <c r="K1162" s="29"/>
      <c r="L1162" s="29"/>
      <c r="M1162" s="57"/>
      <c r="N116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62" s="7" t="str">
        <f>IF(Infra[[#This Row],[railml 2.4 existence]]=TRUE, INDEX(core[Constraints],MATCH(Infra[[#This Row],[Full path]],core[Full path],0)),
IF(Infra[[#This Row],[nor existence]]&lt;&gt;"",INDEX(nor[Constraints],MATCH(Infra[[#This Row],[nor existence]],nor[Full path],0)),""))</f>
        <v>optional</v>
      </c>
      <c r="Q11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2" s="9" t="str">
        <f>IF(ISBLANK(Infra[[#This Row],[Attribute]]),"",
IF(Infra[[#This Row],[railml 2.4 existence]]=TRUE, INDEX(core[Excel type],MATCH(Infra[[#This Row],[Full path]],core[Full path],0)),
IF(Infra[[#This Row],[nor existence]]&lt;&gt;"", INDEX(nor[Excel type],MATCH(Infra[[#This Row],[nor existence]],nor[Full path],0)),"")))</f>
        <v>[enum]</v>
      </c>
      <c r="S1162" s="7" t="str">
        <f>IF(AND(NOT(ISBLANK(Infra[[#This Row],[Attribute]])),LEFT(Infra[[#This Row],[Value]],1)="[",OR(Infra[[#This Row],[railml 2.4 existence]]=TRUE,Infra[[#This Row],[nor existence]]=TRUE)),IF(Infra[[#This Row],[Value]]=Infra[[#This Row],[type]],"OK","Wrong type"),"")</f>
        <v/>
      </c>
      <c r="T1162" s="7" t="str">
        <f>IF(ISBLANK(Infra[[#This Row],[Attribute]]),"",
IF(Infra[[#This Row],[railml 2.4 existence]]=TRUE, INDEX(core[Restriction],MATCH(Infra[[#This Row],[Full path]],core[Full path],0)),
IF(Infra[[#This Row],[nor existence]]&lt;&gt;"", INDEX(nor[Restriction],MATCH(Infra[[#This Row],[nor existence]],nor[Full path],0)),"")))</f>
        <v>"new", "modified", "removed"</v>
      </c>
      <c r="U11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3" spans="1:21" ht="30" x14ac:dyDescent="0.25">
      <c r="A11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infrastructure/tracks/track/trackElements/levelCrossings/levelCrossing/@nor:change</v>
      </c>
      <c r="B11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3" s="23" t="s">
        <v>980</v>
      </c>
      <c r="E1163" s="49" t="s">
        <v>845</v>
      </c>
      <c r="F1163" s="7" t="s">
        <v>36</v>
      </c>
      <c r="G1163" s="9" t="s">
        <v>39</v>
      </c>
      <c r="H1163" s="9"/>
      <c r="I1163" s="32"/>
      <c r="J1163" s="8" t="s">
        <v>40</v>
      </c>
      <c r="K1163" s="29"/>
      <c r="L1163" s="29"/>
      <c r="M1163" s="57"/>
      <c r="N116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63" s="7" t="str">
        <f>IF(Infra[[#This Row],[railml 2.4 existence]]=TRUE, INDEX(core[Constraints],MATCH(Infra[[#This Row],[Full path]],core[Full path],0)),
IF(Infra[[#This Row],[nor existence]]&lt;&gt;"",INDEX(nor[Constraints],MATCH(Infra[[#This Row],[nor existence]],nor[Full path],0)),""))</f>
        <v>optional</v>
      </c>
      <c r="Q11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63" s="9" t="str">
        <f>IF(ISBLANK(Infra[[#This Row],[Attribute]]),"",
IF(Infra[[#This Row],[railml 2.4 existence]]=TRUE, INDEX(core[Excel type],MATCH(Infra[[#This Row],[Full path]],core[Full path],0)),
IF(Infra[[#This Row],[nor existence]]&lt;&gt;"", INDEX(nor[Excel type],MATCH(Infra[[#This Row],[nor existence]],nor[Full path],0)),"")))</f>
        <v>[enum]</v>
      </c>
      <c r="S1163" s="7" t="str">
        <f>IF(AND(NOT(ISBLANK(Infra[[#This Row],[Attribute]])),LEFT(Infra[[#This Row],[Value]],1)="[",OR(Infra[[#This Row],[railml 2.4 existence]]=TRUE,Infra[[#This Row],[nor existence]]=TRUE)),IF(Infra[[#This Row],[Value]]=Infra[[#This Row],[type]],"OK","Wrong type"),"")</f>
        <v/>
      </c>
      <c r="T1163" s="7" t="str">
        <f>IF(ISBLANK(Infra[[#This Row],[Attribute]]),"",
IF(Infra[[#This Row],[railml 2.4 existence]]=TRUE, INDEX(core[Restriction],MATCH(Infra[[#This Row],[Full path]],core[Full path],0)),
IF(Infra[[#This Row],[nor existence]]&lt;&gt;"", INDEX(nor[Restriction],MATCH(Infra[[#This Row],[nor existence]],nor[Full path],0)),"")))</f>
        <v>"new", "modified", "removed"</v>
      </c>
      <c r="U11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4" spans="1:21" ht="30" x14ac:dyDescent="0.25">
      <c r="A11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infrastructure/tracks/track/trackElements/levelCrossings/levelCrossing/@nor:change</v>
      </c>
      <c r="B11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4" s="23" t="s">
        <v>980</v>
      </c>
      <c r="E1164" s="49" t="s">
        <v>845</v>
      </c>
      <c r="F1164" s="7" t="s">
        <v>36</v>
      </c>
      <c r="G1164" s="9" t="s">
        <v>41</v>
      </c>
      <c r="H1164" s="9"/>
      <c r="I1164" s="32"/>
      <c r="J1164" s="8" t="s">
        <v>42</v>
      </c>
      <c r="K1164" s="29"/>
      <c r="L1164" s="29"/>
      <c r="M1164" s="57"/>
      <c r="N116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64" s="7" t="str">
        <f>IF(Infra[[#This Row],[railml 2.4 existence]]=TRUE, INDEX(core[Constraints],MATCH(Infra[[#This Row],[Full path]],core[Full path],0)),
IF(Infra[[#This Row],[nor existence]]&lt;&gt;"",INDEX(nor[Constraints],MATCH(Infra[[#This Row],[nor existence]],nor[Full path],0)),""))</f>
        <v>optional</v>
      </c>
      <c r="Q11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64" s="9" t="str">
        <f>IF(ISBLANK(Infra[[#This Row],[Attribute]]),"",
IF(Infra[[#This Row],[railml 2.4 existence]]=TRUE, INDEX(core[Excel type],MATCH(Infra[[#This Row],[Full path]],core[Full path],0)),
IF(Infra[[#This Row],[nor existence]]&lt;&gt;"", INDEX(nor[Excel type],MATCH(Infra[[#This Row],[nor existence]],nor[Full path],0)),"")))</f>
        <v>[enum]</v>
      </c>
      <c r="S1164" s="7" t="str">
        <f>IF(AND(NOT(ISBLANK(Infra[[#This Row],[Attribute]])),LEFT(Infra[[#This Row],[Value]],1)="[",OR(Infra[[#This Row],[railml 2.4 existence]]=TRUE,Infra[[#This Row],[nor existence]]=TRUE)),IF(Infra[[#This Row],[Value]]=Infra[[#This Row],[type]],"OK","Wrong type"),"")</f>
        <v/>
      </c>
      <c r="T1164" s="7" t="str">
        <f>IF(ISBLANK(Infra[[#This Row],[Attribute]]),"",
IF(Infra[[#This Row],[railml 2.4 existence]]=TRUE, INDEX(core[Restriction],MATCH(Infra[[#This Row],[Full path]],core[Full path],0)),
IF(Infra[[#This Row],[nor existence]]&lt;&gt;"", INDEX(nor[Restriction],MATCH(Infra[[#This Row],[nor existence]],nor[Full path],0)),"")))</f>
        <v>"new", "modified", "removed"</v>
      </c>
      <c r="U11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5" spans="1:21" x14ac:dyDescent="0.25">
      <c r="A11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infrastructure/tracks/track/trackElements/levelCrossings/levelCrossing/@nor:change</v>
      </c>
      <c r="B11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5" s="23" t="s">
        <v>980</v>
      </c>
      <c r="E1165" s="49" t="s">
        <v>845</v>
      </c>
      <c r="F1165" s="7" t="s">
        <v>36</v>
      </c>
      <c r="G1165" s="9" t="s">
        <v>43</v>
      </c>
      <c r="H1165" s="9"/>
      <c r="I1165" s="32"/>
      <c r="J1165" s="8" t="s">
        <v>44</v>
      </c>
      <c r="K1165" s="29"/>
      <c r="L1165" s="29"/>
      <c r="M1165" s="57"/>
      <c r="N116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65" s="7" t="str">
        <f>IF(Infra[[#This Row],[railml 2.4 existence]]=TRUE, INDEX(core[Constraints],MATCH(Infra[[#This Row],[Full path]],core[Full path],0)),
IF(Infra[[#This Row],[nor existence]]&lt;&gt;"",INDEX(nor[Constraints],MATCH(Infra[[#This Row],[nor existence]],nor[Full path],0)),""))</f>
        <v>optional</v>
      </c>
      <c r="Q11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65" s="9" t="str">
        <f>IF(ISBLANK(Infra[[#This Row],[Attribute]]),"",
IF(Infra[[#This Row],[railml 2.4 existence]]=TRUE, INDEX(core[Excel type],MATCH(Infra[[#This Row],[Full path]],core[Full path],0)),
IF(Infra[[#This Row],[nor existence]]&lt;&gt;"", INDEX(nor[Excel type],MATCH(Infra[[#This Row],[nor existence]],nor[Full path],0)),"")))</f>
        <v>[enum]</v>
      </c>
      <c r="S1165" s="7" t="str">
        <f>IF(AND(NOT(ISBLANK(Infra[[#This Row],[Attribute]])),LEFT(Infra[[#This Row],[Value]],1)="[",OR(Infra[[#This Row],[railml 2.4 existence]]=TRUE,Infra[[#This Row],[nor existence]]=TRUE)),IF(Infra[[#This Row],[Value]]=Infra[[#This Row],[type]],"OK","Wrong type"),"")</f>
        <v/>
      </c>
      <c r="T1165" s="7" t="str">
        <f>IF(ISBLANK(Infra[[#This Row],[Attribute]]),"",
IF(Infra[[#This Row],[railml 2.4 existence]]=TRUE, INDEX(core[Restriction],MATCH(Infra[[#This Row],[Full path]],core[Full path],0)),
IF(Infra[[#This Row],[nor existence]]&lt;&gt;"", INDEX(nor[Restriction],MATCH(Infra[[#This Row],[nor existence]],nor[Full path],0)),"")))</f>
        <v>"new", "modified", "removed"</v>
      </c>
      <c r="U11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6" spans="1:21" ht="45" x14ac:dyDescent="0.25">
      <c r="A11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infrastructure/tracks/track/trackElements/levelCrossings/levelCrossing/@nor:roadEndPos</v>
      </c>
      <c r="B11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6" s="24" t="s">
        <v>980</v>
      </c>
      <c r="E1166" s="17" t="s">
        <v>845</v>
      </c>
      <c r="F1166" s="7" t="s">
        <v>986</v>
      </c>
      <c r="G1166" s="9" t="s">
        <v>233</v>
      </c>
      <c r="H1166" s="9" t="s">
        <v>29</v>
      </c>
      <c r="I1166" s="35"/>
      <c r="J1166" s="8" t="s">
        <v>987</v>
      </c>
      <c r="K1166" s="7"/>
      <c r="L1166" s="29"/>
      <c r="M1166" s="29"/>
      <c r="N116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infrastructure/tracks/track/trackElements/levelCrossings/levelCrossing/@nor:roadEndPos</v>
      </c>
      <c r="P1166" s="7" t="str">
        <f>IF(Infra[[#This Row],[railml 2.4 existence]]=TRUE, INDEX(core[Constraints],MATCH(Infra[[#This Row],[Full path]],core[Full path],0)),
IF(Infra[[#This Row],[nor existence]]&lt;&gt;"",INDEX(nor[Constraints],MATCH(Infra[[#This Row],[nor existence]],nor[Full path],0)),""))</f>
        <v>optional</v>
      </c>
      <c r="Q11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6" s="7" t="str">
        <f>IF(ISBLANK(Infra[[#This Row],[Attribute]]),"",
IF(Infra[[#This Row],[railml 2.4 existence]]=TRUE, INDEX(core[Excel type],MATCH(Infra[[#This Row],[Full path]],core[Full path],0)),
IF(Infra[[#This Row],[nor existence]]&lt;&gt;"", INDEX(nor[Excel type],MATCH(Infra[[#This Row],[nor existence]],nor[Full path],0)),"")))</f>
        <v>[decimal]</v>
      </c>
      <c r="S1166" s="7" t="str">
        <f>IF(AND(NOT(ISBLANK(Infra[[#This Row],[Attribute]])),LEFT(Infra[[#This Row],[Value]],1)="[",OR(Infra[[#This Row],[railml 2.4 existence]]=TRUE,Infra[[#This Row],[nor existence]]=TRUE)),IF(Infra[[#This Row],[Value]]=Infra[[#This Row],[type]],"OK","Wrong type"),"")</f>
        <v/>
      </c>
      <c r="T1166" s="7" t="str">
        <f>IF(ISBLANK(Infra[[#This Row],[Attribute]]),"",
IF(Infra[[#This Row],[railml 2.4 existence]]=TRUE, INDEX(core[Restriction],MATCH(Infra[[#This Row],[Full path]],core[Full path],0)),
IF(Infra[[#This Row],[nor existence]]&lt;&gt;"", INDEX(nor[Restriction],MATCH(Infra[[#This Row],[nor existence]],nor[Full path],0)),"")))</f>
        <v>xs:fractionDigits=6</v>
      </c>
      <c r="U11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7" spans="1:21" ht="45" x14ac:dyDescent="0.25">
      <c r="A116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infrastructure/tracks/track/trackElements/levelCrossings/levelCrossing/@nor:roadStartPos</v>
      </c>
      <c r="B11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7" s="24" t="s">
        <v>980</v>
      </c>
      <c r="E1167" s="17" t="s">
        <v>845</v>
      </c>
      <c r="F1167" s="7" t="s">
        <v>988</v>
      </c>
      <c r="G1167" s="9" t="s">
        <v>233</v>
      </c>
      <c r="H1167" s="9" t="s">
        <v>29</v>
      </c>
      <c r="I1167" s="35"/>
      <c r="J1167" s="8" t="s">
        <v>989</v>
      </c>
      <c r="K1167" s="7"/>
      <c r="L1167" s="29"/>
      <c r="M1167" s="29"/>
      <c r="N116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infrastructure/tracks/track/trackElements/levelCrossings/levelCrossing/@nor:roadStartPos</v>
      </c>
      <c r="P1167" s="7" t="str">
        <f>IF(Infra[[#This Row],[railml 2.4 existence]]=TRUE, INDEX(core[Constraints],MATCH(Infra[[#This Row],[Full path]],core[Full path],0)),
IF(Infra[[#This Row],[nor existence]]&lt;&gt;"",INDEX(nor[Constraints],MATCH(Infra[[#This Row],[nor existence]],nor[Full path],0)),""))</f>
        <v>optional</v>
      </c>
      <c r="Q11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7" s="7" t="str">
        <f>IF(ISBLANK(Infra[[#This Row],[Attribute]]),"",
IF(Infra[[#This Row],[railml 2.4 existence]]=TRUE, INDEX(core[Excel type],MATCH(Infra[[#This Row],[Full path]],core[Full path],0)),
IF(Infra[[#This Row],[nor existence]]&lt;&gt;"", INDEX(nor[Excel type],MATCH(Infra[[#This Row],[nor existence]],nor[Full path],0)),"")))</f>
        <v>[decimal]</v>
      </c>
      <c r="S1167" s="7" t="str">
        <f>IF(AND(NOT(ISBLANK(Infra[[#This Row],[Attribute]])),LEFT(Infra[[#This Row],[Value]],1)="[",OR(Infra[[#This Row],[railml 2.4 existence]]=TRUE,Infra[[#This Row],[nor existence]]=TRUE)),IF(Infra[[#This Row],[Value]]=Infra[[#This Row],[type]],"OK","Wrong type"),"")</f>
        <v/>
      </c>
      <c r="T1167" s="7" t="str">
        <f>IF(ISBLANK(Infra[[#This Row],[Attribute]]),"",
IF(Infra[[#This Row],[railml 2.4 existence]]=TRUE, INDEX(core[Restriction],MATCH(Infra[[#This Row],[Full path]],core[Full path],0)),
IF(Infra[[#This Row],[nor existence]]&lt;&gt;"", INDEX(nor[Restriction],MATCH(Infra[[#This Row],[nor existence]],nor[Full path],0)),"")))</f>
        <v>xs:fractionDigits=6</v>
      </c>
      <c r="U11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8" spans="1:21" x14ac:dyDescent="0.25">
      <c r="A116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infrastructure/tracks/track/trackElements/levelCrossings/levelCrossing/@nor:ruleRef</v>
      </c>
      <c r="B11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8" s="24" t="s">
        <v>980</v>
      </c>
      <c r="E1168" s="17" t="s">
        <v>845</v>
      </c>
      <c r="F1168" s="7" t="s">
        <v>45</v>
      </c>
      <c r="G1168" s="9" t="s">
        <v>46</v>
      </c>
      <c r="H1168" s="9" t="s">
        <v>29</v>
      </c>
      <c r="I1168" s="33"/>
      <c r="J1168" s="8" t="s">
        <v>47</v>
      </c>
      <c r="K1168" s="7"/>
      <c r="L1168" s="29"/>
      <c r="M1168" s="29"/>
      <c r="N116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168" s="7" t="str">
        <f>IF(Infra[[#This Row],[railml 2.4 existence]]=TRUE, INDEX(core[Constraints],MATCH(Infra[[#This Row],[Full path]],core[Full path],0)),
IF(Infra[[#This Row],[nor existence]]&lt;&gt;"",INDEX(nor[Constraints],MATCH(Infra[[#This Row],[nor existence]],nor[Full path],0)),""))</f>
        <v>optional</v>
      </c>
      <c r="Q11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8" s="7" t="str">
        <f>IF(ISBLANK(Infra[[#This Row],[Attribute]]),"",
IF(Infra[[#This Row],[railml 2.4 existence]]=TRUE, INDEX(core[Excel type],MATCH(Infra[[#This Row],[Full path]],core[Full path],0)),
IF(Infra[[#This Row],[nor existence]]&lt;&gt;"", INDEX(nor[Excel type],MATCH(Infra[[#This Row],[nor existence]],nor[Full path],0)),"")))</f>
        <v>[reference]</v>
      </c>
      <c r="S1168" s="7" t="str">
        <f>IF(AND(NOT(ISBLANK(Infra[[#This Row],[Attribute]])),LEFT(Infra[[#This Row],[Value]],1)="[",OR(Infra[[#This Row],[railml 2.4 existence]]=TRUE,Infra[[#This Row],[nor existence]]=TRUE)),IF(Infra[[#This Row],[Value]]=Infra[[#This Row],[type]],"OK","Wrong type"),"")</f>
        <v/>
      </c>
      <c r="T1168" s="7" t="str">
        <f>IF(ISBLANK(Infra[[#This Row],[Attribute]]),"",
IF(Infra[[#This Row],[railml 2.4 existence]]=TRUE, INDEX(core[Restriction],MATCH(Infra[[#This Row],[Full path]],core[Full path],0)),
IF(Infra[[#This Row],[nor existence]]&lt;&gt;"", INDEX(nor[Restriction],MATCH(Infra[[#This Row],[nor existence]],nor[Full path],0)),"")))</f>
        <v/>
      </c>
      <c r="U11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69" spans="1:21" ht="60" x14ac:dyDescent="0.25">
      <c r="A11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infrastructure/tracks/track/trackElements/levelCrossings/levelCrossing/@pos</v>
      </c>
      <c r="B11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69" s="24" t="s">
        <v>980</v>
      </c>
      <c r="E1169" s="17" t="s">
        <v>845</v>
      </c>
      <c r="F1169" s="7" t="s">
        <v>494</v>
      </c>
      <c r="G1169" s="9" t="s">
        <v>233</v>
      </c>
      <c r="H1169" s="9" t="s">
        <v>23</v>
      </c>
      <c r="I1169" s="35"/>
      <c r="J1169" s="8" t="s">
        <v>990</v>
      </c>
      <c r="K1169" s="7"/>
      <c r="L1169" s="29"/>
      <c r="M1169" s="29"/>
      <c r="N116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69" s="7" t="str">
        <f>IF(Infra[[#This Row],[railml 2.4 existence]]=TRUE, INDEX(core[Constraints],MATCH(Infra[[#This Row],[Full path]],core[Full path],0)),
IF(Infra[[#This Row],[nor existence]]&lt;&gt;"",INDEX(nor[Constraints],MATCH(Infra[[#This Row],[nor existence]],nor[Full path],0)),""))</f>
        <v>mandatory</v>
      </c>
      <c r="Q11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69" s="7" t="str">
        <f>IF(ISBLANK(Infra[[#This Row],[Attribute]]),"",
IF(Infra[[#This Row],[railml 2.4 existence]]=TRUE, INDEX(core[Excel type],MATCH(Infra[[#This Row],[Full path]],core[Full path],0)),
IF(Infra[[#This Row],[nor existence]]&lt;&gt;"", INDEX(nor[Excel type],MATCH(Infra[[#This Row],[nor existence]],nor[Full path],0)),"")))</f>
        <v>[decimal]</v>
      </c>
      <c r="S1169" s="7" t="str">
        <f>IF(AND(NOT(ISBLANK(Infra[[#This Row],[Attribute]])),LEFT(Infra[[#This Row],[Value]],1)="[",OR(Infra[[#This Row],[railml 2.4 existence]]=TRUE,Infra[[#This Row],[nor existence]]=TRUE)),IF(Infra[[#This Row],[Value]]=Infra[[#This Row],[type]],"OK","Wrong type"),"")</f>
        <v>OK</v>
      </c>
      <c r="T1169" s="7" t="str">
        <f>IF(ISBLANK(Infra[[#This Row],[Attribute]]),"",
IF(Infra[[#This Row],[railml 2.4 existence]]=TRUE, INDEX(core[Restriction],MATCH(Infra[[#This Row],[Full path]],core[Full path],0)),
IF(Infra[[#This Row],[nor existence]]&lt;&gt;"", INDEX(nor[Restriction],MATCH(Infra[[#This Row],[nor existence]],nor[Full path],0)),"")))</f>
        <v>xs:fractionDigits=6</v>
      </c>
      <c r="U11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70" spans="1:21" ht="45" x14ac:dyDescent="0.25">
      <c r="A11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infrastructure/tracks/track/trackElements/levelCrossings/levelCrossing/@pos</v>
      </c>
      <c r="B11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0" s="23" t="s">
        <v>980</v>
      </c>
      <c r="E1170" s="49" t="s">
        <v>845</v>
      </c>
      <c r="F1170" s="7" t="s">
        <v>494</v>
      </c>
      <c r="G1170" s="9" t="s">
        <v>233</v>
      </c>
      <c r="H1170" s="9" t="s">
        <v>23</v>
      </c>
      <c r="I1170" s="32"/>
      <c r="J1170" s="8" t="s">
        <v>495</v>
      </c>
      <c r="K1170" s="29" t="s">
        <v>496</v>
      </c>
      <c r="L1170" s="29"/>
      <c r="M1170" s="57"/>
      <c r="N117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0" s="7" t="str">
        <f>IF(Infra[[#This Row],[railml 2.4 existence]]=TRUE, INDEX(core[Constraints],MATCH(Infra[[#This Row],[Full path]],core[Full path],0)),
IF(Infra[[#This Row],[nor existence]]&lt;&gt;"",INDEX(nor[Constraints],MATCH(Infra[[#This Row],[nor existence]],nor[Full path],0)),""))</f>
        <v>mandatory</v>
      </c>
      <c r="Q11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70" s="9" t="str">
        <f>IF(ISBLANK(Infra[[#This Row],[Attribute]]),"",
IF(Infra[[#This Row],[railml 2.4 existence]]=TRUE, INDEX(core[Excel type],MATCH(Infra[[#This Row],[Full path]],core[Full path],0)),
IF(Infra[[#This Row],[nor existence]]&lt;&gt;"", INDEX(nor[Excel type],MATCH(Infra[[#This Row],[nor existence]],nor[Full path],0)),"")))</f>
        <v>[decimal]</v>
      </c>
      <c r="S1170" s="7" t="str">
        <f>IF(AND(NOT(ISBLANK(Infra[[#This Row],[Attribute]])),LEFT(Infra[[#This Row],[Value]],1)="[",OR(Infra[[#This Row],[railml 2.4 existence]]=TRUE,Infra[[#This Row],[nor existence]]=TRUE)),IF(Infra[[#This Row],[Value]]=Infra[[#This Row],[type]],"OK","Wrong type"),"")</f>
        <v>OK</v>
      </c>
      <c r="T1170" s="7" t="str">
        <f>IF(ISBLANK(Infra[[#This Row],[Attribute]]),"",
IF(Infra[[#This Row],[railml 2.4 existence]]=TRUE, INDEX(core[Restriction],MATCH(Infra[[#This Row],[Full path]],core[Full path],0)),
IF(Infra[[#This Row],[nor existence]]&lt;&gt;"", INDEX(nor[Restriction],MATCH(Infra[[#This Row],[nor existence]],nor[Full path],0)),"")))</f>
        <v>xs:fractionDigits=6</v>
      </c>
      <c r="U11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71" spans="1:21" ht="30" x14ac:dyDescent="0.25">
      <c r="A117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1" s="23" t="s">
        <v>980</v>
      </c>
      <c r="E1171" s="17" t="s">
        <v>845</v>
      </c>
      <c r="F1171" s="7" t="s">
        <v>991</v>
      </c>
      <c r="G1171" s="9" t="s">
        <v>25</v>
      </c>
      <c r="H1171" s="9" t="s">
        <v>29</v>
      </c>
      <c r="I1171" s="32"/>
      <c r="J1171" s="8" t="s">
        <v>992</v>
      </c>
      <c r="K1171" s="29"/>
      <c r="L1171" s="29"/>
      <c r="M1171" s="57"/>
      <c r="N117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1" s="7" t="str">
        <f>IF(Infra[[#This Row],[railml 2.4 existence]]=TRUE, INDEX(core[Constraints],MATCH(Infra[[#This Row],[Full path]],core[Full path],0)),
IF(Infra[[#This Row],[nor existence]]&lt;&gt;"",INDEX(nor[Constraints],MATCH(Infra[[#This Row],[nor existence]],nor[Full path],0)),""))</f>
        <v>optional</v>
      </c>
      <c r="Q11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71" s="7" t="str">
        <f>IF(ISBLANK(Infra[[#This Row],[Attribute]]),"",
IF(Infra[[#This Row],[railml 2.4 existence]]=TRUE, INDEX(core[Excel type],MATCH(Infra[[#This Row],[Full path]],core[Full path],0)),
IF(Infra[[#This Row],[nor existence]]&lt;&gt;"", INDEX(nor[Excel type],MATCH(Infra[[#This Row],[nor existence]],nor[Full path],0)),"")))</f>
        <v>[string]</v>
      </c>
      <c r="S1171" s="9" t="str">
        <f>IF(AND(NOT(ISBLANK(Infra[[#This Row],[Attribute]])),LEFT(Infra[[#This Row],[Value]],1)="[",OR(Infra[[#This Row],[railml 2.4 existence]]=TRUE,Infra[[#This Row],[nor existence]]=TRUE)),IF(Infra[[#This Row],[Value]]=Infra[[#This Row],[type]],"OK","Wrong type"),"")</f>
        <v>OK</v>
      </c>
      <c r="T1171" s="7" t="str">
        <f>IF(ISBLANK(Infra[[#This Row],[Attribute]]),"",
IF(Infra[[#This Row],[railml 2.4 existence]]=TRUE, INDEX(core[Restriction],MATCH(Infra[[#This Row],[Full path]],core[Full path],0)),
IF(Infra[[#This Row],[nor existence]]&lt;&gt;"", INDEX(nor[Restriction],MATCH(Infra[[#This Row],[nor existence]],nor[Full path],0)),"")))</f>
        <v/>
      </c>
      <c r="U11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72" spans="1:21" ht="30" x14ac:dyDescent="0.25">
      <c r="A117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2" s="23" t="s">
        <v>980</v>
      </c>
      <c r="E1172" s="17" t="s">
        <v>845</v>
      </c>
      <c r="F1172" s="7" t="s">
        <v>991</v>
      </c>
      <c r="G1172" s="9" t="s">
        <v>993</v>
      </c>
      <c r="H1172" s="9"/>
      <c r="I1172" s="32"/>
      <c r="J1172" s="8" t="s">
        <v>994</v>
      </c>
      <c r="K1172" s="29"/>
      <c r="L1172" s="29"/>
      <c r="M1172" s="57"/>
      <c r="N117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2" s="7" t="str">
        <f>IF(Infra[[#This Row],[railml 2.4 existence]]=TRUE, INDEX(core[Constraints],MATCH(Infra[[#This Row],[Full path]],core[Full path],0)),
IF(Infra[[#This Row],[nor existence]]&lt;&gt;"",INDEX(nor[Constraints],MATCH(Infra[[#This Row],[nor existence]],nor[Full path],0)),""))</f>
        <v>optional</v>
      </c>
      <c r="Q11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2" s="7" t="str">
        <f>IF(ISBLANK(Infra[[#This Row],[Attribute]]),"",
IF(Infra[[#This Row],[railml 2.4 existence]]=TRUE, INDEX(core[Excel type],MATCH(Infra[[#This Row],[Full path]],core[Full path],0)),
IF(Infra[[#This Row],[nor existence]]&lt;&gt;"", INDEX(nor[Excel type],MATCH(Infra[[#This Row],[nor existence]],nor[Full path],0)),"")))</f>
        <v>[string]</v>
      </c>
      <c r="S1172" s="9" t="str">
        <f>IF(AND(NOT(ISBLANK(Infra[[#This Row],[Attribute]])),LEFT(Infra[[#This Row],[Value]],1)="[",OR(Infra[[#This Row],[railml 2.4 existence]]=TRUE,Infra[[#This Row],[nor existence]]=TRUE)),IF(Infra[[#This Row],[Value]]=Infra[[#This Row],[type]],"OK","Wrong type"),"")</f>
        <v/>
      </c>
      <c r="T1172" s="7" t="str">
        <f>IF(ISBLANK(Infra[[#This Row],[Attribute]]),"",
IF(Infra[[#This Row],[railml 2.4 existence]]=TRUE, INDEX(core[Restriction],MATCH(Infra[[#This Row],[Full path]],core[Full path],0)),
IF(Infra[[#This Row],[nor existence]]&lt;&gt;"", INDEX(nor[Restriction],MATCH(Infra[[#This Row],[nor existence]],nor[Full path],0)),"")))</f>
        <v/>
      </c>
      <c r="U11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73" spans="1:21" ht="30" x14ac:dyDescent="0.25">
      <c r="A117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3" s="23" t="s">
        <v>980</v>
      </c>
      <c r="E1173" s="17" t="s">
        <v>845</v>
      </c>
      <c r="F1173" s="7" t="s">
        <v>991</v>
      </c>
      <c r="G1173" s="9" t="s">
        <v>995</v>
      </c>
      <c r="H1173" s="9"/>
      <c r="I1173" s="32"/>
      <c r="J1173" s="8" t="s">
        <v>996</v>
      </c>
      <c r="K1173" s="29"/>
      <c r="L1173" s="29"/>
      <c r="M1173" s="57"/>
      <c r="N117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3" s="7" t="str">
        <f>IF(Infra[[#This Row],[railml 2.4 existence]]=TRUE, INDEX(core[Constraints],MATCH(Infra[[#This Row],[Full path]],core[Full path],0)),
IF(Infra[[#This Row],[nor existence]]&lt;&gt;"",INDEX(nor[Constraints],MATCH(Infra[[#This Row],[nor existence]],nor[Full path],0)),""))</f>
        <v>optional</v>
      </c>
      <c r="Q11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3" s="7" t="str">
        <f>IF(ISBLANK(Infra[[#This Row],[Attribute]]),"",
IF(Infra[[#This Row],[railml 2.4 existence]]=TRUE, INDEX(core[Excel type],MATCH(Infra[[#This Row],[Full path]],core[Full path],0)),
IF(Infra[[#This Row],[nor existence]]&lt;&gt;"", INDEX(nor[Excel type],MATCH(Infra[[#This Row],[nor existence]],nor[Full path],0)),"")))</f>
        <v>[string]</v>
      </c>
      <c r="S1173" s="9" t="str">
        <f>IF(AND(NOT(ISBLANK(Infra[[#This Row],[Attribute]])),LEFT(Infra[[#This Row],[Value]],1)="[",OR(Infra[[#This Row],[railml 2.4 existence]]=TRUE,Infra[[#This Row],[nor existence]]=TRUE)),IF(Infra[[#This Row],[Value]]=Infra[[#This Row],[type]],"OK","Wrong type"),"")</f>
        <v/>
      </c>
      <c r="T1173" s="7" t="str">
        <f>IF(ISBLANK(Infra[[#This Row],[Attribute]]),"",
IF(Infra[[#This Row],[railml 2.4 existence]]=TRUE, INDEX(core[Restriction],MATCH(Infra[[#This Row],[Full path]],core[Full path],0)),
IF(Infra[[#This Row],[nor existence]]&lt;&gt;"", INDEX(nor[Restriction],MATCH(Infra[[#This Row],[nor existence]],nor[Full path],0)),"")))</f>
        <v/>
      </c>
      <c r="U11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74" spans="1:21" x14ac:dyDescent="0.25">
      <c r="A117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4" s="23" t="s">
        <v>980</v>
      </c>
      <c r="E1174" s="17" t="s">
        <v>845</v>
      </c>
      <c r="F1174" s="7" t="s">
        <v>991</v>
      </c>
      <c r="G1174" s="9" t="s">
        <v>997</v>
      </c>
      <c r="H1174" s="9"/>
      <c r="I1174" s="32"/>
      <c r="J1174" s="8" t="s">
        <v>998</v>
      </c>
      <c r="K1174" s="29"/>
      <c r="L1174" s="29"/>
      <c r="M1174" s="57"/>
      <c r="N117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4" s="7" t="str">
        <f>IF(Infra[[#This Row],[railml 2.4 existence]]=TRUE, INDEX(core[Constraints],MATCH(Infra[[#This Row],[Full path]],core[Full path],0)),
IF(Infra[[#This Row],[nor existence]]&lt;&gt;"",INDEX(nor[Constraints],MATCH(Infra[[#This Row],[nor existence]],nor[Full path],0)),""))</f>
        <v>optional</v>
      </c>
      <c r="Q11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4" s="7" t="str">
        <f>IF(ISBLANK(Infra[[#This Row],[Attribute]]),"",
IF(Infra[[#This Row],[railml 2.4 existence]]=TRUE, INDEX(core[Excel type],MATCH(Infra[[#This Row],[Full path]],core[Full path],0)),
IF(Infra[[#This Row],[nor existence]]&lt;&gt;"", INDEX(nor[Excel type],MATCH(Infra[[#This Row],[nor existence]],nor[Full path],0)),"")))</f>
        <v>[string]</v>
      </c>
      <c r="S1174" s="9" t="str">
        <f>IF(AND(NOT(ISBLANK(Infra[[#This Row],[Attribute]])),LEFT(Infra[[#This Row],[Value]],1)="[",OR(Infra[[#This Row],[railml 2.4 existence]]=TRUE,Infra[[#This Row],[nor existence]]=TRUE)),IF(Infra[[#This Row],[Value]]=Infra[[#This Row],[type]],"OK","Wrong type"),"")</f>
        <v/>
      </c>
      <c r="T1174" s="7" t="str">
        <f>IF(ISBLANK(Infra[[#This Row],[Attribute]]),"",
IF(Infra[[#This Row],[railml 2.4 existence]]=TRUE, INDEX(core[Restriction],MATCH(Infra[[#This Row],[Full path]],core[Full path],0)),
IF(Infra[[#This Row],[nor existence]]&lt;&gt;"", INDEX(nor[Restriction],MATCH(Infra[[#This Row],[nor existence]],nor[Full path],0)),"")))</f>
        <v/>
      </c>
      <c r="U11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75" spans="1:21" x14ac:dyDescent="0.25">
      <c r="A117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5" s="23" t="s">
        <v>980</v>
      </c>
      <c r="E1175" s="17" t="s">
        <v>845</v>
      </c>
      <c r="F1175" s="7" t="s">
        <v>991</v>
      </c>
      <c r="G1175" s="9" t="s">
        <v>999</v>
      </c>
      <c r="H1175" s="9"/>
      <c r="I1175" s="32"/>
      <c r="J1175" s="8" t="s">
        <v>1000</v>
      </c>
      <c r="K1175" s="29"/>
      <c r="L1175" s="29"/>
      <c r="M1175" s="57"/>
      <c r="N11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5" s="7" t="str">
        <f>IF(Infra[[#This Row],[railml 2.4 existence]]=TRUE, INDEX(core[Constraints],MATCH(Infra[[#This Row],[Full path]],core[Full path],0)),
IF(Infra[[#This Row],[nor existence]]&lt;&gt;"",INDEX(nor[Constraints],MATCH(Infra[[#This Row],[nor existence]],nor[Full path],0)),""))</f>
        <v>optional</v>
      </c>
      <c r="Q11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5" s="7" t="str">
        <f>IF(ISBLANK(Infra[[#This Row],[Attribute]]),"",
IF(Infra[[#This Row],[railml 2.4 existence]]=TRUE, INDEX(core[Excel type],MATCH(Infra[[#This Row],[Full path]],core[Full path],0)),
IF(Infra[[#This Row],[nor existence]]&lt;&gt;"", INDEX(nor[Excel type],MATCH(Infra[[#This Row],[nor existence]],nor[Full path],0)),"")))</f>
        <v>[string]</v>
      </c>
      <c r="S1175" s="9" t="str">
        <f>IF(AND(NOT(ISBLANK(Infra[[#This Row],[Attribute]])),LEFT(Infra[[#This Row],[Value]],1)="[",OR(Infra[[#This Row],[railml 2.4 existence]]=TRUE,Infra[[#This Row],[nor existence]]=TRUE)),IF(Infra[[#This Row],[Value]]=Infra[[#This Row],[type]],"OK","Wrong type"),"")</f>
        <v/>
      </c>
      <c r="T1175" s="7" t="str">
        <f>IF(ISBLANK(Infra[[#This Row],[Attribute]]),"",
IF(Infra[[#This Row],[railml 2.4 existence]]=TRUE, INDEX(core[Restriction],MATCH(Infra[[#This Row],[Full path]],core[Full path],0)),
IF(Infra[[#This Row],[nor existence]]&lt;&gt;"", INDEX(nor[Restriction],MATCH(Infra[[#This Row],[nor existence]],nor[Full path],0)),"")))</f>
        <v/>
      </c>
      <c r="U11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76" spans="1:21" ht="30" x14ac:dyDescent="0.25">
      <c r="A117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6" s="23" t="s">
        <v>980</v>
      </c>
      <c r="E1176" s="17" t="s">
        <v>845</v>
      </c>
      <c r="F1176" s="7" t="s">
        <v>991</v>
      </c>
      <c r="G1176" s="9" t="s">
        <v>1001</v>
      </c>
      <c r="H1176" s="9"/>
      <c r="I1176" s="32"/>
      <c r="J1176" s="8" t="s">
        <v>1002</v>
      </c>
      <c r="K1176" s="29"/>
      <c r="L1176" s="29"/>
      <c r="M1176" s="57"/>
      <c r="N117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6" s="7" t="str">
        <f>IF(Infra[[#This Row],[railml 2.4 existence]]=TRUE, INDEX(core[Constraints],MATCH(Infra[[#This Row],[Full path]],core[Full path],0)),
IF(Infra[[#This Row],[nor existence]]&lt;&gt;"",INDEX(nor[Constraints],MATCH(Infra[[#This Row],[nor existence]],nor[Full path],0)),""))</f>
        <v>optional</v>
      </c>
      <c r="Q11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6" s="7" t="str">
        <f>IF(ISBLANK(Infra[[#This Row],[Attribute]]),"",
IF(Infra[[#This Row],[railml 2.4 existence]]=TRUE, INDEX(core[Excel type],MATCH(Infra[[#This Row],[Full path]],core[Full path],0)),
IF(Infra[[#This Row],[nor existence]]&lt;&gt;"", INDEX(nor[Excel type],MATCH(Infra[[#This Row],[nor existence]],nor[Full path],0)),"")))</f>
        <v>[string]</v>
      </c>
      <c r="S1176" s="9" t="str">
        <f>IF(AND(NOT(ISBLANK(Infra[[#This Row],[Attribute]])),LEFT(Infra[[#This Row],[Value]],1)="[",OR(Infra[[#This Row],[railml 2.4 existence]]=TRUE,Infra[[#This Row],[nor existence]]=TRUE)),IF(Infra[[#This Row],[Value]]=Infra[[#This Row],[type]],"OK","Wrong type"),"")</f>
        <v/>
      </c>
      <c r="T1176" s="7" t="str">
        <f>IF(ISBLANK(Infra[[#This Row],[Attribute]]),"",
IF(Infra[[#This Row],[railml 2.4 existence]]=TRUE, INDEX(core[Restriction],MATCH(Infra[[#This Row],[Full path]],core[Full path],0)),
IF(Infra[[#This Row],[nor existence]]&lt;&gt;"", INDEX(nor[Restriction],MATCH(Infra[[#This Row],[nor existence]],nor[Full path],0)),"")))</f>
        <v/>
      </c>
      <c r="U11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77" spans="1:21" x14ac:dyDescent="0.25">
      <c r="A117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7" s="23" t="s">
        <v>980</v>
      </c>
      <c r="E1177" s="17" t="s">
        <v>845</v>
      </c>
      <c r="F1177" s="7" t="s">
        <v>991</v>
      </c>
      <c r="G1177" s="9" t="s">
        <v>1003</v>
      </c>
      <c r="H1177" s="9"/>
      <c r="I1177" s="32"/>
      <c r="J1177" s="8" t="s">
        <v>1004</v>
      </c>
      <c r="K1177" s="29"/>
      <c r="L1177" s="29"/>
      <c r="M1177" s="57"/>
      <c r="N117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7" s="7" t="str">
        <f>IF(Infra[[#This Row],[railml 2.4 existence]]=TRUE, INDEX(core[Constraints],MATCH(Infra[[#This Row],[Full path]],core[Full path],0)),
IF(Infra[[#This Row],[nor existence]]&lt;&gt;"",INDEX(nor[Constraints],MATCH(Infra[[#This Row],[nor existence]],nor[Full path],0)),""))</f>
        <v>optional</v>
      </c>
      <c r="Q11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7" s="7" t="str">
        <f>IF(ISBLANK(Infra[[#This Row],[Attribute]]),"",
IF(Infra[[#This Row],[railml 2.4 existence]]=TRUE, INDEX(core[Excel type],MATCH(Infra[[#This Row],[Full path]],core[Full path],0)),
IF(Infra[[#This Row],[nor existence]]&lt;&gt;"", INDEX(nor[Excel type],MATCH(Infra[[#This Row],[nor existence]],nor[Full path],0)),"")))</f>
        <v>[string]</v>
      </c>
      <c r="S1177" s="9" t="str">
        <f>IF(AND(NOT(ISBLANK(Infra[[#This Row],[Attribute]])),LEFT(Infra[[#This Row],[Value]],1)="[",OR(Infra[[#This Row],[railml 2.4 existence]]=TRUE,Infra[[#This Row],[nor existence]]=TRUE)),IF(Infra[[#This Row],[Value]]=Infra[[#This Row],[type]],"OK","Wrong type"),"")</f>
        <v/>
      </c>
      <c r="T1177" s="7" t="str">
        <f>IF(ISBLANK(Infra[[#This Row],[Attribute]]),"",
IF(Infra[[#This Row],[railml 2.4 existence]]=TRUE, INDEX(core[Restriction],MATCH(Infra[[#This Row],[Full path]],core[Full path],0)),
IF(Infra[[#This Row],[nor existence]]&lt;&gt;"", INDEX(nor[Restriction],MATCH(Infra[[#This Row],[nor existence]],nor[Full path],0)),"")))</f>
        <v/>
      </c>
      <c r="U11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78" spans="1:21" x14ac:dyDescent="0.25">
      <c r="A117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8" s="23" t="s">
        <v>980</v>
      </c>
      <c r="E1178" s="17" t="s">
        <v>845</v>
      </c>
      <c r="F1178" s="7" t="s">
        <v>991</v>
      </c>
      <c r="G1178" s="9" t="s">
        <v>1005</v>
      </c>
      <c r="H1178" s="9"/>
      <c r="I1178" s="32"/>
      <c r="J1178" s="8" t="s">
        <v>1006</v>
      </c>
      <c r="K1178" s="29"/>
      <c r="L1178" s="29"/>
      <c r="M1178" s="57"/>
      <c r="N117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8" s="7" t="str">
        <f>IF(Infra[[#This Row],[railml 2.4 existence]]=TRUE, INDEX(core[Constraints],MATCH(Infra[[#This Row],[Full path]],core[Full path],0)),
IF(Infra[[#This Row],[nor existence]]&lt;&gt;"",INDEX(nor[Constraints],MATCH(Infra[[#This Row],[nor existence]],nor[Full path],0)),""))</f>
        <v>optional</v>
      </c>
      <c r="Q11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8" s="7" t="str">
        <f>IF(ISBLANK(Infra[[#This Row],[Attribute]]),"",
IF(Infra[[#This Row],[railml 2.4 existence]]=TRUE, INDEX(core[Excel type],MATCH(Infra[[#This Row],[Full path]],core[Full path],0)),
IF(Infra[[#This Row],[nor existence]]&lt;&gt;"", INDEX(nor[Excel type],MATCH(Infra[[#This Row],[nor existence]],nor[Full path],0)),"")))</f>
        <v>[string]</v>
      </c>
      <c r="S1178" s="9" t="str">
        <f>IF(AND(NOT(ISBLANK(Infra[[#This Row],[Attribute]])),LEFT(Infra[[#This Row],[Value]],1)="[",OR(Infra[[#This Row],[railml 2.4 existence]]=TRUE,Infra[[#This Row],[nor existence]]=TRUE)),IF(Infra[[#This Row],[Value]]=Infra[[#This Row],[type]],"OK","Wrong type"),"")</f>
        <v/>
      </c>
      <c r="T1178" s="7" t="str">
        <f>IF(ISBLANK(Infra[[#This Row],[Attribute]]),"",
IF(Infra[[#This Row],[railml 2.4 existence]]=TRUE, INDEX(core[Restriction],MATCH(Infra[[#This Row],[Full path]],core[Full path],0)),
IF(Infra[[#This Row],[nor existence]]&lt;&gt;"", INDEX(nor[Restriction],MATCH(Infra[[#This Row],[nor existence]],nor[Full path],0)),"")))</f>
        <v/>
      </c>
      <c r="U11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79" spans="1:21" ht="30" x14ac:dyDescent="0.25">
      <c r="A117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79" s="23" t="s">
        <v>980</v>
      </c>
      <c r="E1179" s="17" t="s">
        <v>845</v>
      </c>
      <c r="F1179" s="7" t="s">
        <v>991</v>
      </c>
      <c r="G1179" s="9" t="s">
        <v>1007</v>
      </c>
      <c r="H1179" s="9"/>
      <c r="I1179" s="32"/>
      <c r="J1179" s="8" t="s">
        <v>1008</v>
      </c>
      <c r="K1179" s="29"/>
      <c r="L1179" s="29"/>
      <c r="M1179" s="57"/>
      <c r="N117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79" s="7" t="str">
        <f>IF(Infra[[#This Row],[railml 2.4 existence]]=TRUE, INDEX(core[Constraints],MATCH(Infra[[#This Row],[Full path]],core[Full path],0)),
IF(Infra[[#This Row],[nor existence]]&lt;&gt;"",INDEX(nor[Constraints],MATCH(Infra[[#This Row],[nor existence]],nor[Full path],0)),""))</f>
        <v>optional</v>
      </c>
      <c r="Q11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79" s="7" t="str">
        <f>IF(ISBLANK(Infra[[#This Row],[Attribute]]),"",
IF(Infra[[#This Row],[railml 2.4 existence]]=TRUE, INDEX(core[Excel type],MATCH(Infra[[#This Row],[Full path]],core[Full path],0)),
IF(Infra[[#This Row],[nor existence]]&lt;&gt;"", INDEX(nor[Excel type],MATCH(Infra[[#This Row],[nor existence]],nor[Full path],0)),"")))</f>
        <v>[string]</v>
      </c>
      <c r="S1179" s="9" t="str">
        <f>IF(AND(NOT(ISBLANK(Infra[[#This Row],[Attribute]])),LEFT(Infra[[#This Row],[Value]],1)="[",OR(Infra[[#This Row],[railml 2.4 existence]]=TRUE,Infra[[#This Row],[nor existence]]=TRUE)),IF(Infra[[#This Row],[Value]]=Infra[[#This Row],[type]],"OK","Wrong type"),"")</f>
        <v/>
      </c>
      <c r="T1179" s="7" t="str">
        <f>IF(ISBLANK(Infra[[#This Row],[Attribute]]),"",
IF(Infra[[#This Row],[railml 2.4 existence]]=TRUE, INDEX(core[Restriction],MATCH(Infra[[#This Row],[Full path]],core[Full path],0)),
IF(Infra[[#This Row],[nor existence]]&lt;&gt;"", INDEX(nor[Restriction],MATCH(Infra[[#This Row],[nor existence]],nor[Full path],0)),"")))</f>
        <v/>
      </c>
      <c r="U11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80" spans="1:21" x14ac:dyDescent="0.25">
      <c r="A118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0" s="23" t="s">
        <v>980</v>
      </c>
      <c r="E1180" s="17" t="s">
        <v>845</v>
      </c>
      <c r="F1180" s="7" t="s">
        <v>991</v>
      </c>
      <c r="G1180" s="9" t="s">
        <v>1009</v>
      </c>
      <c r="H1180" s="9"/>
      <c r="I1180" s="32"/>
      <c r="J1180" s="8" t="s">
        <v>1010</v>
      </c>
      <c r="K1180" s="29"/>
      <c r="L1180" s="29"/>
      <c r="M1180" s="57"/>
      <c r="N118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0" s="7" t="str">
        <f>IF(Infra[[#This Row],[railml 2.4 existence]]=TRUE, INDEX(core[Constraints],MATCH(Infra[[#This Row],[Full path]],core[Full path],0)),
IF(Infra[[#This Row],[nor existence]]&lt;&gt;"",INDEX(nor[Constraints],MATCH(Infra[[#This Row],[nor existence]],nor[Full path],0)),""))</f>
        <v>optional</v>
      </c>
      <c r="Q11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80" s="7" t="str">
        <f>IF(ISBLANK(Infra[[#This Row],[Attribute]]),"",
IF(Infra[[#This Row],[railml 2.4 existence]]=TRUE, INDEX(core[Excel type],MATCH(Infra[[#This Row],[Full path]],core[Full path],0)),
IF(Infra[[#This Row],[nor existence]]&lt;&gt;"", INDEX(nor[Excel type],MATCH(Infra[[#This Row],[nor existence]],nor[Full path],0)),"")))</f>
        <v>[string]</v>
      </c>
      <c r="S1180" s="9" t="str">
        <f>IF(AND(NOT(ISBLANK(Infra[[#This Row],[Attribute]])),LEFT(Infra[[#This Row],[Value]],1)="[",OR(Infra[[#This Row],[railml 2.4 existence]]=TRUE,Infra[[#This Row],[nor existence]]=TRUE)),IF(Infra[[#This Row],[Value]]=Infra[[#This Row],[type]],"OK","Wrong type"),"")</f>
        <v/>
      </c>
      <c r="T1180" s="7" t="str">
        <f>IF(ISBLANK(Infra[[#This Row],[Attribute]]),"",
IF(Infra[[#This Row],[railml 2.4 existence]]=TRUE, INDEX(core[Restriction],MATCH(Infra[[#This Row],[Full path]],core[Full path],0)),
IF(Infra[[#This Row],[nor existence]]&lt;&gt;"", INDEX(nor[Restriction],MATCH(Infra[[#This Row],[nor existence]],nor[Full path],0)),"")))</f>
        <v/>
      </c>
      <c r="U11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81" spans="1:21" ht="30" x14ac:dyDescent="0.25">
      <c r="A118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1" s="23" t="s">
        <v>980</v>
      </c>
      <c r="E1181" s="17" t="s">
        <v>845</v>
      </c>
      <c r="F1181" s="7" t="s">
        <v>991</v>
      </c>
      <c r="G1181" s="9" t="s">
        <v>1011</v>
      </c>
      <c r="H1181" s="9"/>
      <c r="I1181" s="32"/>
      <c r="J1181" s="8" t="s">
        <v>1012</v>
      </c>
      <c r="K1181" s="29"/>
      <c r="L1181" s="29"/>
      <c r="M1181" s="57"/>
      <c r="N118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1" s="7" t="str">
        <f>IF(Infra[[#This Row],[railml 2.4 existence]]=TRUE, INDEX(core[Constraints],MATCH(Infra[[#This Row],[Full path]],core[Full path],0)),
IF(Infra[[#This Row],[nor existence]]&lt;&gt;"",INDEX(nor[Constraints],MATCH(Infra[[#This Row],[nor existence]],nor[Full path],0)),""))</f>
        <v>optional</v>
      </c>
      <c r="Q11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81" s="7" t="str">
        <f>IF(ISBLANK(Infra[[#This Row],[Attribute]]),"",
IF(Infra[[#This Row],[railml 2.4 existence]]=TRUE, INDEX(core[Excel type],MATCH(Infra[[#This Row],[Full path]],core[Full path],0)),
IF(Infra[[#This Row],[nor existence]]&lt;&gt;"", INDEX(nor[Excel type],MATCH(Infra[[#This Row],[nor existence]],nor[Full path],0)),"")))</f>
        <v>[string]</v>
      </c>
      <c r="S1181" s="9" t="str">
        <f>IF(AND(NOT(ISBLANK(Infra[[#This Row],[Attribute]])),LEFT(Infra[[#This Row],[Value]],1)="[",OR(Infra[[#This Row],[railml 2.4 existence]]=TRUE,Infra[[#This Row],[nor existence]]=TRUE)),IF(Infra[[#This Row],[Value]]=Infra[[#This Row],[type]],"OK","Wrong type"),"")</f>
        <v/>
      </c>
      <c r="T1181" s="7" t="str">
        <f>IF(ISBLANK(Infra[[#This Row],[Attribute]]),"",
IF(Infra[[#This Row],[railml 2.4 existence]]=TRUE, INDEX(core[Restriction],MATCH(Infra[[#This Row],[Full path]],core[Full path],0)),
IF(Infra[[#This Row],[nor existence]]&lt;&gt;"", INDEX(nor[Restriction],MATCH(Infra[[#This Row],[nor existence]],nor[Full path],0)),"")))</f>
        <v/>
      </c>
      <c r="U11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82" spans="1:21" x14ac:dyDescent="0.25">
      <c r="A118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2" s="23" t="s">
        <v>980</v>
      </c>
      <c r="E1182" s="17" t="s">
        <v>845</v>
      </c>
      <c r="F1182" s="7" t="s">
        <v>991</v>
      </c>
      <c r="G1182" s="9" t="s">
        <v>1013</v>
      </c>
      <c r="H1182" s="9"/>
      <c r="I1182" s="32"/>
      <c r="J1182" s="8" t="s">
        <v>1014</v>
      </c>
      <c r="K1182" s="29"/>
      <c r="L1182" s="29"/>
      <c r="M1182" s="57"/>
      <c r="N118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2" s="7" t="str">
        <f>IF(Infra[[#This Row],[railml 2.4 existence]]=TRUE, INDEX(core[Constraints],MATCH(Infra[[#This Row],[Full path]],core[Full path],0)),
IF(Infra[[#This Row],[nor existence]]&lt;&gt;"",INDEX(nor[Constraints],MATCH(Infra[[#This Row],[nor existence]],nor[Full path],0)),""))</f>
        <v>optional</v>
      </c>
      <c r="Q11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82" s="7" t="str">
        <f>IF(ISBLANK(Infra[[#This Row],[Attribute]]),"",
IF(Infra[[#This Row],[railml 2.4 existence]]=TRUE, INDEX(core[Excel type],MATCH(Infra[[#This Row],[Full path]],core[Full path],0)),
IF(Infra[[#This Row],[nor existence]]&lt;&gt;"", INDEX(nor[Excel type],MATCH(Infra[[#This Row],[nor existence]],nor[Full path],0)),"")))</f>
        <v>[string]</v>
      </c>
      <c r="S1182" s="9" t="str">
        <f>IF(AND(NOT(ISBLANK(Infra[[#This Row],[Attribute]])),LEFT(Infra[[#This Row],[Value]],1)="[",OR(Infra[[#This Row],[railml 2.4 existence]]=TRUE,Infra[[#This Row],[nor existence]]=TRUE)),IF(Infra[[#This Row],[Value]]=Infra[[#This Row],[type]],"OK","Wrong type"),"")</f>
        <v/>
      </c>
      <c r="T1182" s="7" t="str">
        <f>IF(ISBLANK(Infra[[#This Row],[Attribute]]),"",
IF(Infra[[#This Row],[railml 2.4 existence]]=TRUE, INDEX(core[Restriction],MATCH(Infra[[#This Row],[Full path]],core[Full path],0)),
IF(Infra[[#This Row],[nor existence]]&lt;&gt;"", INDEX(nor[Restriction],MATCH(Infra[[#This Row],[nor existence]],nor[Full path],0)),"")))</f>
        <v/>
      </c>
      <c r="U11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83" spans="1:21" x14ac:dyDescent="0.25">
      <c r="A118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3" s="23" t="s">
        <v>980</v>
      </c>
      <c r="E1183" s="17" t="s">
        <v>845</v>
      </c>
      <c r="F1183" s="7" t="s">
        <v>991</v>
      </c>
      <c r="G1183" s="9" t="s">
        <v>314</v>
      </c>
      <c r="H1183" s="9"/>
      <c r="I1183" s="32"/>
      <c r="J1183" s="8" t="s">
        <v>1015</v>
      </c>
      <c r="K1183" s="29"/>
      <c r="L1183" s="29"/>
      <c r="M1183" s="57"/>
      <c r="N118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3" s="7" t="str">
        <f>IF(Infra[[#This Row],[railml 2.4 existence]]=TRUE, INDEX(core[Constraints],MATCH(Infra[[#This Row],[Full path]],core[Full path],0)),
IF(Infra[[#This Row],[nor existence]]&lt;&gt;"",INDEX(nor[Constraints],MATCH(Infra[[#This Row],[nor existence]],nor[Full path],0)),""))</f>
        <v>optional</v>
      </c>
      <c r="Q11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83" s="7" t="str">
        <f>IF(ISBLANK(Infra[[#This Row],[Attribute]]),"",
IF(Infra[[#This Row],[railml 2.4 existence]]=TRUE, INDEX(core[Excel type],MATCH(Infra[[#This Row],[Full path]],core[Full path],0)),
IF(Infra[[#This Row],[nor existence]]&lt;&gt;"", INDEX(nor[Excel type],MATCH(Infra[[#This Row],[nor existence]],nor[Full path],0)),"")))</f>
        <v>[string]</v>
      </c>
      <c r="S1183" s="9" t="str">
        <f>IF(AND(NOT(ISBLANK(Infra[[#This Row],[Attribute]])),LEFT(Infra[[#This Row],[Value]],1)="[",OR(Infra[[#This Row],[railml 2.4 existence]]=TRUE,Infra[[#This Row],[nor existence]]=TRUE)),IF(Infra[[#This Row],[Value]]=Infra[[#This Row],[type]],"OK","Wrong type"),"")</f>
        <v/>
      </c>
      <c r="T1183" s="7" t="str">
        <f>IF(ISBLANK(Infra[[#This Row],[Attribute]]),"",
IF(Infra[[#This Row],[railml 2.4 existence]]=TRUE, INDEX(core[Restriction],MATCH(Infra[[#This Row],[Full path]],core[Full path],0)),
IF(Infra[[#This Row],[nor existence]]&lt;&gt;"", INDEX(nor[Restriction],MATCH(Infra[[#This Row],[nor existence]],nor[Full path],0)),"")))</f>
        <v/>
      </c>
      <c r="U11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84" spans="1:21" x14ac:dyDescent="0.25">
      <c r="A118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infrastructure/tracks/track/trackElements/levelCrossings/levelCrossing/@protection</v>
      </c>
      <c r="B11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4" s="23" t="s">
        <v>980</v>
      </c>
      <c r="E1184" s="17" t="s">
        <v>845</v>
      </c>
      <c r="F1184" s="7" t="s">
        <v>991</v>
      </c>
      <c r="G1184" s="9" t="s">
        <v>486</v>
      </c>
      <c r="H1184" s="9"/>
      <c r="I1184" s="32"/>
      <c r="J1184" s="8"/>
      <c r="K1184" s="29"/>
      <c r="L1184" s="29"/>
      <c r="M1184" s="57"/>
      <c r="N118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4" s="7" t="str">
        <f>IF(Infra[[#This Row],[railml 2.4 existence]]=TRUE, INDEX(core[Constraints],MATCH(Infra[[#This Row],[Full path]],core[Full path],0)),
IF(Infra[[#This Row],[nor existence]]&lt;&gt;"",INDEX(nor[Constraints],MATCH(Infra[[#This Row],[nor existence]],nor[Full path],0)),""))</f>
        <v>optional</v>
      </c>
      <c r="Q11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84" s="7" t="str">
        <f>IF(ISBLANK(Infra[[#This Row],[Attribute]]),"",
IF(Infra[[#This Row],[railml 2.4 existence]]=TRUE, INDEX(core[Excel type],MATCH(Infra[[#This Row],[Full path]],core[Full path],0)),
IF(Infra[[#This Row],[nor existence]]&lt;&gt;"", INDEX(nor[Excel type],MATCH(Infra[[#This Row],[nor existence]],nor[Full path],0)),"")))</f>
        <v>[string]</v>
      </c>
      <c r="S1184" s="9" t="str">
        <f>IF(AND(NOT(ISBLANK(Infra[[#This Row],[Attribute]])),LEFT(Infra[[#This Row],[Value]],1)="[",OR(Infra[[#This Row],[railml 2.4 existence]]=TRUE,Infra[[#This Row],[nor existence]]=TRUE)),IF(Infra[[#This Row],[Value]]=Infra[[#This Row],[type]],"OK","Wrong type"),"")</f>
        <v/>
      </c>
      <c r="T1184" s="7" t="str">
        <f>IF(ISBLANK(Infra[[#This Row],[Attribute]]),"",
IF(Infra[[#This Row],[railml 2.4 existence]]=TRUE, INDEX(core[Restriction],MATCH(Infra[[#This Row],[Full path]],core[Full path],0)),
IF(Infra[[#This Row],[nor existence]]&lt;&gt;"", INDEX(nor[Restriction],MATCH(Infra[[#This Row],[nor existence]],nor[Full path],0)),"")))</f>
        <v/>
      </c>
      <c r="U11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85" spans="1:21" ht="45" x14ac:dyDescent="0.25">
      <c r="A118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v>
      </c>
      <c r="B11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5" s="24" t="s">
        <v>1016</v>
      </c>
      <c r="E1185" s="17" t="s">
        <v>65</v>
      </c>
      <c r="F1185" s="7"/>
      <c r="G1185" s="9"/>
      <c r="H1185" s="13" t="s">
        <v>66</v>
      </c>
      <c r="I1185" s="35"/>
      <c r="J1185" s="58" t="s">
        <v>67</v>
      </c>
      <c r="K1185" s="7"/>
      <c r="L1185" s="29"/>
      <c r="M1185" s="29"/>
      <c r="N118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5" s="7" t="str">
        <f>IF(Infra[[#This Row],[railml 2.4 existence]]=TRUE, INDEX(core[Constraints],MATCH(Infra[[#This Row],[Full path]],core[Full path],0)),
IF(Infra[[#This Row],[nor existence]]&lt;&gt;"",INDEX(nor[Constraints],MATCH(Infra[[#This Row],[nor existence]],nor[Full path],0)),""))</f>
        <v>optional</v>
      </c>
      <c r="Q11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85" s="7" t="str">
        <f>IF(ISBLANK(Infra[[#This Row],[Attribute]]),"",
IF(Infra[[#This Row],[railml 2.4 existence]]=TRUE, INDEX(core[Excel type],MATCH(Infra[[#This Row],[Full path]],core[Full path],0)),
IF(Infra[[#This Row],[nor existence]]&lt;&gt;"", INDEX(nor[Excel type],MATCH(Infra[[#This Row],[nor existence]],nor[Full path],0)),"")))</f>
        <v/>
      </c>
      <c r="S1185" s="7" t="str">
        <f>IF(AND(NOT(ISBLANK(Infra[[#This Row],[Attribute]])),LEFT(Infra[[#This Row],[Value]],1)="[",OR(Infra[[#This Row],[railml 2.4 existence]]=TRUE,Infra[[#This Row],[nor existence]]=TRUE)),IF(Infra[[#This Row],[Value]]=Infra[[#This Row],[type]],"OK","Wrong type"),"")</f>
        <v/>
      </c>
      <c r="T1185" s="7" t="str">
        <f>IF(ISBLANK(Infra[[#This Row],[Attribute]]),"",
IF(Infra[[#This Row],[railml 2.4 existence]]=TRUE, INDEX(core[Restriction],MATCH(Infra[[#This Row],[Full path]],core[Full path],0)),
IF(Infra[[#This Row],[nor existence]]&lt;&gt;"", INDEX(nor[Restriction],MATCH(Infra[[#This Row],[nor existence]],nor[Full path],0)),"")))</f>
        <v/>
      </c>
      <c r="U11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86" spans="1:21" x14ac:dyDescent="0.25">
      <c r="A118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v>
      </c>
      <c r="B11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6" s="24" t="s">
        <v>1017</v>
      </c>
      <c r="E1186" s="17" t="s">
        <v>123</v>
      </c>
      <c r="F1186" s="7"/>
      <c r="G1186" s="9"/>
      <c r="H1186" s="9" t="s">
        <v>23</v>
      </c>
      <c r="I1186" s="35"/>
      <c r="J1186" s="8" t="s">
        <v>74</v>
      </c>
      <c r="K1186" s="7"/>
      <c r="L1186" s="29"/>
      <c r="M1186" s="29"/>
      <c r="N118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6" s="7" t="str">
        <f>IF(Infra[[#This Row],[railml 2.4 existence]]=TRUE, INDEX(core[Constraints],MATCH(Infra[[#This Row],[Full path]],core[Full path],0)),
IF(Infra[[#This Row],[nor existence]]&lt;&gt;"",INDEX(nor[Constraints],MATCH(Infra[[#This Row],[nor existence]],nor[Full path],0)),""))</f>
        <v>mandatory</v>
      </c>
      <c r="Q11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86" s="7" t="str">
        <f>IF(ISBLANK(Infra[[#This Row],[Attribute]]),"",
IF(Infra[[#This Row],[railml 2.4 existence]]=TRUE, INDEX(core[Excel type],MATCH(Infra[[#This Row],[Full path]],core[Full path],0)),
IF(Infra[[#This Row],[nor existence]]&lt;&gt;"", INDEX(nor[Excel type],MATCH(Infra[[#This Row],[nor existence]],nor[Full path],0)),"")))</f>
        <v/>
      </c>
      <c r="S1186" s="7" t="str">
        <f>IF(AND(NOT(ISBLANK(Infra[[#This Row],[Attribute]])),LEFT(Infra[[#This Row],[Value]],1)="[",OR(Infra[[#This Row],[railml 2.4 existence]]=TRUE,Infra[[#This Row],[nor existence]]=TRUE)),IF(Infra[[#This Row],[Value]]=Infra[[#This Row],[type]],"OK","Wrong type"),"")</f>
        <v/>
      </c>
      <c r="T1186" s="7" t="str">
        <f>IF(ISBLANK(Infra[[#This Row],[Attribute]]),"",
IF(Infra[[#This Row],[railml 2.4 existence]]=TRUE, INDEX(core[Restriction],MATCH(Infra[[#This Row],[Full path]],core[Full path],0)),
IF(Infra[[#This Row],[nor existence]]&lt;&gt;"", INDEX(nor[Restriction],MATCH(Infra[[#This Row],[nor existence]],nor[Full path],0)),"")))</f>
        <v/>
      </c>
      <c r="U11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87" spans="1:21" ht="45" x14ac:dyDescent="0.25">
      <c r="A118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infrastructure/tracks/track/trackElements/levelCrossings/levelCrossing/states/state/@disabled</v>
      </c>
      <c r="B11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7" s="23" t="s">
        <v>1017</v>
      </c>
      <c r="E1187" s="49" t="s">
        <v>123</v>
      </c>
      <c r="F1187" s="7" t="s">
        <v>124</v>
      </c>
      <c r="G1187" s="9" t="s">
        <v>125</v>
      </c>
      <c r="H1187" s="9" t="s">
        <v>23</v>
      </c>
      <c r="I1187" s="32"/>
      <c r="J1187" s="8" t="s">
        <v>126</v>
      </c>
      <c r="K1187" s="29"/>
      <c r="L1187" s="29"/>
      <c r="M1187" s="57"/>
      <c r="N118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87" s="7" t="str">
        <f>IF(Infra[[#This Row],[railml 2.4 existence]]=TRUE, INDEX(core[Constraints],MATCH(Infra[[#This Row],[Full path]],core[Full path],0)),
IF(Infra[[#This Row],[nor existence]]&lt;&gt;"",INDEX(nor[Constraints],MATCH(Infra[[#This Row],[nor existence]],nor[Full path],0)),""))</f>
        <v>mandatory</v>
      </c>
      <c r="Q11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87" s="7" t="str">
        <f>IF(ISBLANK(Infra[[#This Row],[Attribute]]),"",
IF(Infra[[#This Row],[railml 2.4 existence]]=TRUE, INDEX(core[Excel type],MATCH(Infra[[#This Row],[Full path]],core[Full path],0)),
IF(Infra[[#This Row],[nor existence]]&lt;&gt;"", INDEX(nor[Excel type],MATCH(Infra[[#This Row],[nor existence]],nor[Full path],0)),"")))</f>
        <v>[boolean]</v>
      </c>
      <c r="S1187" s="9" t="str">
        <f>IF(AND(NOT(ISBLANK(Infra[[#This Row],[Attribute]])),LEFT(Infra[[#This Row],[Value]],1)="[",OR(Infra[[#This Row],[railml 2.4 existence]]=TRUE,Infra[[#This Row],[nor existence]]=TRUE)),IF(Infra[[#This Row],[Value]]=Infra[[#This Row],[type]],"OK","Wrong type"),"")</f>
        <v>OK</v>
      </c>
      <c r="T1187" s="7" t="str">
        <f>IF(ISBLANK(Infra[[#This Row],[Attribute]]),"",
IF(Infra[[#This Row],[railml 2.4 existence]]=TRUE, INDEX(core[Restriction],MATCH(Infra[[#This Row],[Full path]],core[Full path],0)),
IF(Infra[[#This Row],[nor existence]]&lt;&gt;"", INDEX(nor[Restriction],MATCH(Infra[[#This Row],[nor existence]],nor[Full path],0)),"")))</f>
        <v/>
      </c>
      <c r="U11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88" spans="1:21" ht="30" x14ac:dyDescent="0.25">
      <c r="A118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infrastructure/tracks/track/trackElements/levelCrossings/levelCrossing/states/state/@nor:change</v>
      </c>
      <c r="B11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8" s="23" t="s">
        <v>1017</v>
      </c>
      <c r="E1188" s="49" t="s">
        <v>123</v>
      </c>
      <c r="F1188" s="7" t="s">
        <v>36</v>
      </c>
      <c r="G1188" s="9" t="s">
        <v>37</v>
      </c>
      <c r="H1188" s="9" t="s">
        <v>29</v>
      </c>
      <c r="I1188" s="32"/>
      <c r="J1188" s="1" t="s">
        <v>38</v>
      </c>
      <c r="K1188" s="29"/>
      <c r="L1188" s="29"/>
      <c r="M1188" s="57"/>
      <c r="N118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88" s="7" t="str">
        <f>IF(Infra[[#This Row],[railml 2.4 existence]]=TRUE, INDEX(core[Constraints],MATCH(Infra[[#This Row],[Full path]],core[Full path],0)),
IF(Infra[[#This Row],[nor existence]]&lt;&gt;"",INDEX(nor[Constraints],MATCH(Infra[[#This Row],[nor existence]],nor[Full path],0)),""))</f>
        <v>optional</v>
      </c>
      <c r="Q11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88" s="7" t="str">
        <f>IF(ISBLANK(Infra[[#This Row],[Attribute]]),"",
IF(Infra[[#This Row],[railml 2.4 existence]]=TRUE, INDEX(core[Excel type],MATCH(Infra[[#This Row],[Full path]],core[Full path],0)),
IF(Infra[[#This Row],[nor existence]]&lt;&gt;"", INDEX(nor[Excel type],MATCH(Infra[[#This Row],[nor existence]],nor[Full path],0)),"")))</f>
        <v>[enum]</v>
      </c>
      <c r="S1188" s="9" t="str">
        <f>IF(AND(NOT(ISBLANK(Infra[[#This Row],[Attribute]])),LEFT(Infra[[#This Row],[Value]],1)="[",OR(Infra[[#This Row],[railml 2.4 existence]]=TRUE,Infra[[#This Row],[nor existence]]=TRUE)),IF(Infra[[#This Row],[Value]]=Infra[[#This Row],[type]],"OK","Wrong type"),"")</f>
        <v/>
      </c>
      <c r="T1188" s="7" t="str">
        <f>IF(ISBLANK(Infra[[#This Row],[Attribute]]),"",
IF(Infra[[#This Row],[railml 2.4 existence]]=TRUE, INDEX(core[Restriction],MATCH(Infra[[#This Row],[Full path]],core[Full path],0)),
IF(Infra[[#This Row],[nor existence]]&lt;&gt;"", INDEX(nor[Restriction],MATCH(Infra[[#This Row],[nor existence]],nor[Full path],0)),"")))</f>
        <v>"new", "modified", "removed"</v>
      </c>
      <c r="U11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89" spans="1:21" ht="30" x14ac:dyDescent="0.25">
      <c r="A118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infrastructure/tracks/track/trackElements/levelCrossings/levelCrossing/states/state/@nor:change</v>
      </c>
      <c r="B11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89" s="23" t="s">
        <v>1017</v>
      </c>
      <c r="E1189" s="49" t="s">
        <v>123</v>
      </c>
      <c r="F1189" s="7" t="s">
        <v>36</v>
      </c>
      <c r="G1189" s="9" t="s">
        <v>39</v>
      </c>
      <c r="H1189" s="9"/>
      <c r="I1189" s="32"/>
      <c r="J1189" s="1" t="s">
        <v>40</v>
      </c>
      <c r="K1189" s="29"/>
      <c r="L1189" s="29"/>
      <c r="M1189" s="57"/>
      <c r="N118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89" s="7" t="str">
        <f>IF(Infra[[#This Row],[railml 2.4 existence]]=TRUE, INDEX(core[Constraints],MATCH(Infra[[#This Row],[Full path]],core[Full path],0)),
IF(Infra[[#This Row],[nor existence]]&lt;&gt;"",INDEX(nor[Constraints],MATCH(Infra[[#This Row],[nor existence]],nor[Full path],0)),""))</f>
        <v>optional</v>
      </c>
      <c r="Q11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89" s="7" t="str">
        <f>IF(ISBLANK(Infra[[#This Row],[Attribute]]),"",
IF(Infra[[#This Row],[railml 2.4 existence]]=TRUE, INDEX(core[Excel type],MATCH(Infra[[#This Row],[Full path]],core[Full path],0)),
IF(Infra[[#This Row],[nor existence]]&lt;&gt;"", INDEX(nor[Excel type],MATCH(Infra[[#This Row],[nor existence]],nor[Full path],0)),"")))</f>
        <v>[enum]</v>
      </c>
      <c r="S1189" s="9" t="str">
        <f>IF(AND(NOT(ISBLANK(Infra[[#This Row],[Attribute]])),LEFT(Infra[[#This Row],[Value]],1)="[",OR(Infra[[#This Row],[railml 2.4 existence]]=TRUE,Infra[[#This Row],[nor existence]]=TRUE)),IF(Infra[[#This Row],[Value]]=Infra[[#This Row],[type]],"OK","Wrong type"),"")</f>
        <v/>
      </c>
      <c r="T1189" s="7" t="str">
        <f>IF(ISBLANK(Infra[[#This Row],[Attribute]]),"",
IF(Infra[[#This Row],[railml 2.4 existence]]=TRUE, INDEX(core[Restriction],MATCH(Infra[[#This Row],[Full path]],core[Full path],0)),
IF(Infra[[#This Row],[nor existence]]&lt;&gt;"", INDEX(nor[Restriction],MATCH(Infra[[#This Row],[nor existence]],nor[Full path],0)),"")))</f>
        <v>"new", "modified", "removed"</v>
      </c>
      <c r="U11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0" spans="1:21" ht="30" x14ac:dyDescent="0.25">
      <c r="A119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infrastructure/tracks/track/trackElements/levelCrossings/levelCrossing/states/state/@nor:change</v>
      </c>
      <c r="B11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0" s="23" t="s">
        <v>1017</v>
      </c>
      <c r="E1190" s="49" t="s">
        <v>123</v>
      </c>
      <c r="F1190" s="7" t="s">
        <v>36</v>
      </c>
      <c r="G1190" s="9" t="s">
        <v>41</v>
      </c>
      <c r="H1190" s="9"/>
      <c r="I1190" s="32"/>
      <c r="J1190" s="1" t="s">
        <v>42</v>
      </c>
      <c r="K1190" s="29"/>
      <c r="L1190" s="29"/>
      <c r="M1190" s="57"/>
      <c r="N119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90" s="7" t="str">
        <f>IF(Infra[[#This Row],[railml 2.4 existence]]=TRUE, INDEX(core[Constraints],MATCH(Infra[[#This Row],[Full path]],core[Full path],0)),
IF(Infra[[#This Row],[nor existence]]&lt;&gt;"",INDEX(nor[Constraints],MATCH(Infra[[#This Row],[nor existence]],nor[Full path],0)),""))</f>
        <v>optional</v>
      </c>
      <c r="Q11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90" s="7" t="str">
        <f>IF(ISBLANK(Infra[[#This Row],[Attribute]]),"",
IF(Infra[[#This Row],[railml 2.4 existence]]=TRUE, INDEX(core[Excel type],MATCH(Infra[[#This Row],[Full path]],core[Full path],0)),
IF(Infra[[#This Row],[nor existence]]&lt;&gt;"", INDEX(nor[Excel type],MATCH(Infra[[#This Row],[nor existence]],nor[Full path],0)),"")))</f>
        <v>[enum]</v>
      </c>
      <c r="S1190" s="9" t="str">
        <f>IF(AND(NOT(ISBLANK(Infra[[#This Row],[Attribute]])),LEFT(Infra[[#This Row],[Value]],1)="[",OR(Infra[[#This Row],[railml 2.4 existence]]=TRUE,Infra[[#This Row],[nor existence]]=TRUE)),IF(Infra[[#This Row],[Value]]=Infra[[#This Row],[type]],"OK","Wrong type"),"")</f>
        <v/>
      </c>
      <c r="T1190" s="7" t="str">
        <f>IF(ISBLANK(Infra[[#This Row],[Attribute]]),"",
IF(Infra[[#This Row],[railml 2.4 existence]]=TRUE, INDEX(core[Restriction],MATCH(Infra[[#This Row],[Full path]],core[Full path],0)),
IF(Infra[[#This Row],[nor existence]]&lt;&gt;"", INDEX(nor[Restriction],MATCH(Infra[[#This Row],[nor existence]],nor[Full path],0)),"")))</f>
        <v>"new", "modified", "removed"</v>
      </c>
      <c r="U11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1" spans="1:21" x14ac:dyDescent="0.25">
      <c r="A119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infrastructure/tracks/track/trackElements/levelCrossings/levelCrossing/states/state/@nor:change</v>
      </c>
      <c r="B11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1" s="23" t="s">
        <v>1017</v>
      </c>
      <c r="E1191" s="49" t="s">
        <v>123</v>
      </c>
      <c r="F1191" s="7" t="s">
        <v>36</v>
      </c>
      <c r="G1191" s="9" t="s">
        <v>43</v>
      </c>
      <c r="H1191" s="9"/>
      <c r="I1191" s="32"/>
      <c r="J1191" s="1" t="s">
        <v>44</v>
      </c>
      <c r="K1191" s="29"/>
      <c r="L1191" s="29"/>
      <c r="M1191" s="57"/>
      <c r="N119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191" s="7" t="str">
        <f>IF(Infra[[#This Row],[railml 2.4 existence]]=TRUE, INDEX(core[Constraints],MATCH(Infra[[#This Row],[Full path]],core[Full path],0)),
IF(Infra[[#This Row],[nor existence]]&lt;&gt;"",INDEX(nor[Constraints],MATCH(Infra[[#This Row],[nor existence]],nor[Full path],0)),""))</f>
        <v>optional</v>
      </c>
      <c r="Q11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91" s="7" t="str">
        <f>IF(ISBLANK(Infra[[#This Row],[Attribute]]),"",
IF(Infra[[#This Row],[railml 2.4 existence]]=TRUE, INDEX(core[Excel type],MATCH(Infra[[#This Row],[Full path]],core[Full path],0)),
IF(Infra[[#This Row],[nor existence]]&lt;&gt;"", INDEX(nor[Excel type],MATCH(Infra[[#This Row],[nor existence]],nor[Full path],0)),"")))</f>
        <v>[enum]</v>
      </c>
      <c r="S1191" s="9" t="str">
        <f>IF(AND(NOT(ISBLANK(Infra[[#This Row],[Attribute]])),LEFT(Infra[[#This Row],[Value]],1)="[",OR(Infra[[#This Row],[railml 2.4 existence]]=TRUE,Infra[[#This Row],[nor existence]]=TRUE)),IF(Infra[[#This Row],[Value]]=Infra[[#This Row],[type]],"OK","Wrong type"),"")</f>
        <v/>
      </c>
      <c r="T1191" s="7" t="str">
        <f>IF(ISBLANK(Infra[[#This Row],[Attribute]]),"",
IF(Infra[[#This Row],[railml 2.4 existence]]=TRUE, INDEX(core[Restriction],MATCH(Infra[[#This Row],[Full path]],core[Full path],0)),
IF(Infra[[#This Row],[nor existence]]&lt;&gt;"", INDEX(nor[Restriction],MATCH(Infra[[#This Row],[nor existence]],nor[Full path],0)),"")))</f>
        <v>"new", "modified", "removed"</v>
      </c>
      <c r="U11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2" spans="1:21" x14ac:dyDescent="0.25">
      <c r="A119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infrastructure/tracks/track/trackElements/levelCrossings/levelCrossing/states/state/@nor:endDate</v>
      </c>
      <c r="B11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2" s="23" t="s">
        <v>1017</v>
      </c>
      <c r="E1192" s="49" t="s">
        <v>123</v>
      </c>
      <c r="F1192" s="7" t="s">
        <v>127</v>
      </c>
      <c r="G1192" s="9" t="s">
        <v>128</v>
      </c>
      <c r="H1192" s="9" t="s">
        <v>29</v>
      </c>
      <c r="I1192" s="32"/>
      <c r="J1192" s="1" t="s">
        <v>129</v>
      </c>
      <c r="K1192" s="29"/>
      <c r="L1192" s="29"/>
      <c r="M1192" s="57"/>
      <c r="N119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192" s="7" t="str">
        <f>IF(Infra[[#This Row],[railml 2.4 existence]]=TRUE, INDEX(core[Constraints],MATCH(Infra[[#This Row],[Full path]],core[Full path],0)),
IF(Infra[[#This Row],[nor existence]]&lt;&gt;"",INDEX(nor[Constraints],MATCH(Infra[[#This Row],[nor existence]],nor[Full path],0)),""))</f>
        <v>optional</v>
      </c>
      <c r="Q11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92" s="7" t="str">
        <f>IF(ISBLANK(Infra[[#This Row],[Attribute]]),"",
IF(Infra[[#This Row],[railml 2.4 existence]]=TRUE, INDEX(core[Excel type],MATCH(Infra[[#This Row],[Full path]],core[Full path],0)),
IF(Infra[[#This Row],[nor existence]]&lt;&gt;"", INDEX(nor[Excel type],MATCH(Infra[[#This Row],[nor existence]],nor[Full path],0)),"")))</f>
        <v>[date]</v>
      </c>
      <c r="S1192" s="9" t="str">
        <f>IF(AND(NOT(ISBLANK(Infra[[#This Row],[Attribute]])),LEFT(Infra[[#This Row],[Value]],1)="[",OR(Infra[[#This Row],[railml 2.4 existence]]=TRUE,Infra[[#This Row],[nor existence]]=TRUE)),IF(Infra[[#This Row],[Value]]=Infra[[#This Row],[type]],"OK","Wrong type"),"")</f>
        <v/>
      </c>
      <c r="T1192" s="7" t="str">
        <f>IF(ISBLANK(Infra[[#This Row],[Attribute]]),"",
IF(Infra[[#This Row],[railml 2.4 existence]]=TRUE, INDEX(core[Restriction],MATCH(Infra[[#This Row],[Full path]],core[Full path],0)),
IF(Infra[[#This Row],[nor existence]]&lt;&gt;"", INDEX(nor[Restriction],MATCH(Infra[[#This Row],[nor existence]],nor[Full path],0)),"")))</f>
        <v/>
      </c>
      <c r="U11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3" spans="1:21" x14ac:dyDescent="0.25">
      <c r="A11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infrastructure/tracks/track/trackElements/levelCrossings/levelCrossing/states/state/@nor:projectRef</v>
      </c>
      <c r="B11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3" s="23" t="s">
        <v>1017</v>
      </c>
      <c r="E1193" s="49" t="s">
        <v>123</v>
      </c>
      <c r="F1193" s="7" t="s">
        <v>130</v>
      </c>
      <c r="G1193" s="9" t="s">
        <v>46</v>
      </c>
      <c r="H1193" s="9" t="s">
        <v>29</v>
      </c>
      <c r="I1193" s="32"/>
      <c r="J1193" s="1" t="s">
        <v>131</v>
      </c>
      <c r="K1193" s="29"/>
      <c r="L1193" s="29"/>
      <c r="M1193" s="57"/>
      <c r="N119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193" s="7" t="str">
        <f>IF(Infra[[#This Row],[railml 2.4 existence]]=TRUE, INDEX(core[Constraints],MATCH(Infra[[#This Row],[Full path]],core[Full path],0)),
IF(Infra[[#This Row],[nor existence]]&lt;&gt;"",INDEX(nor[Constraints],MATCH(Infra[[#This Row],[nor existence]],nor[Full path],0)),""))</f>
        <v>optional</v>
      </c>
      <c r="Q11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93" s="7" t="str">
        <f>IF(ISBLANK(Infra[[#This Row],[Attribute]]),"",
IF(Infra[[#This Row],[railml 2.4 existence]]=TRUE, INDEX(core[Excel type],MATCH(Infra[[#This Row],[Full path]],core[Full path],0)),
IF(Infra[[#This Row],[nor existence]]&lt;&gt;"", INDEX(nor[Excel type],MATCH(Infra[[#This Row],[nor existence]],nor[Full path],0)),"")))</f>
        <v>[reference]</v>
      </c>
      <c r="S1193" s="9" t="str">
        <f>IF(AND(NOT(ISBLANK(Infra[[#This Row],[Attribute]])),LEFT(Infra[[#This Row],[Value]],1)="[",OR(Infra[[#This Row],[railml 2.4 existence]]=TRUE,Infra[[#This Row],[nor existence]]=TRUE)),IF(Infra[[#This Row],[Value]]=Infra[[#This Row],[type]],"OK","Wrong type"),"")</f>
        <v/>
      </c>
      <c r="T1193" s="7" t="str">
        <f>IF(ISBLANK(Infra[[#This Row],[Attribute]]),"",
IF(Infra[[#This Row],[railml 2.4 existence]]=TRUE, INDEX(core[Restriction],MATCH(Infra[[#This Row],[Full path]],core[Full path],0)),
IF(Infra[[#This Row],[nor existence]]&lt;&gt;"", INDEX(nor[Restriction],MATCH(Infra[[#This Row],[nor existence]],nor[Full path],0)),"")))</f>
        <v/>
      </c>
      <c r="U11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4" spans="1:21" x14ac:dyDescent="0.25">
      <c r="A11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infrastructure/tracks/track/trackElements/levelCrossings/levelCrossing/states/state/@nor:ruleRef</v>
      </c>
      <c r="B11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4" s="23" t="s">
        <v>1017</v>
      </c>
      <c r="E1194" s="49" t="s">
        <v>123</v>
      </c>
      <c r="F1194" s="7" t="s">
        <v>45</v>
      </c>
      <c r="G1194" s="9" t="s">
        <v>46</v>
      </c>
      <c r="H1194" s="9" t="s">
        <v>29</v>
      </c>
      <c r="I1194" s="33"/>
      <c r="J1194" s="8" t="s">
        <v>47</v>
      </c>
      <c r="K1194" s="29"/>
      <c r="L1194" s="29"/>
      <c r="M1194" s="57"/>
      <c r="N119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194" s="7" t="str">
        <f>IF(Infra[[#This Row],[railml 2.4 existence]]=TRUE, INDEX(core[Constraints],MATCH(Infra[[#This Row],[Full path]],core[Full path],0)),
IF(Infra[[#This Row],[nor existence]]&lt;&gt;"",INDEX(nor[Constraints],MATCH(Infra[[#This Row],[nor existence]],nor[Full path],0)),""))</f>
        <v>optional</v>
      </c>
      <c r="Q11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94" s="7" t="str">
        <f>IF(ISBLANK(Infra[[#This Row],[Attribute]]),"",
IF(Infra[[#This Row],[railml 2.4 existence]]=TRUE, INDEX(core[Excel type],MATCH(Infra[[#This Row],[Full path]],core[Full path],0)),
IF(Infra[[#This Row],[nor existence]]&lt;&gt;"", INDEX(nor[Excel type],MATCH(Infra[[#This Row],[nor existence]],nor[Full path],0)),"")))</f>
        <v>[reference]</v>
      </c>
      <c r="S1194" s="9" t="str">
        <f>IF(AND(NOT(ISBLANK(Infra[[#This Row],[Attribute]])),LEFT(Infra[[#This Row],[Value]],1)="[",OR(Infra[[#This Row],[railml 2.4 existence]]=TRUE,Infra[[#This Row],[nor existence]]=TRUE)),IF(Infra[[#This Row],[Value]]=Infra[[#This Row],[type]],"OK","Wrong type"),"")</f>
        <v/>
      </c>
      <c r="T1194" s="7" t="str">
        <f>IF(ISBLANK(Infra[[#This Row],[Attribute]]),"",
IF(Infra[[#This Row],[railml 2.4 existence]]=TRUE, INDEX(core[Restriction],MATCH(Infra[[#This Row],[Full path]],core[Full path],0)),
IF(Infra[[#This Row],[nor existence]]&lt;&gt;"", INDEX(nor[Restriction],MATCH(Infra[[#This Row],[nor existence]],nor[Full path],0)),"")))</f>
        <v/>
      </c>
      <c r="U11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5" spans="1:21" x14ac:dyDescent="0.25">
      <c r="A11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infrastructure/tracks/track/trackElements/levelCrossings/levelCrossing/states/state/@nor:startDate</v>
      </c>
      <c r="B11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5" s="23" t="s">
        <v>1017</v>
      </c>
      <c r="E1195" s="49" t="s">
        <v>123</v>
      </c>
      <c r="F1195" s="7" t="s">
        <v>132</v>
      </c>
      <c r="G1195" s="9" t="s">
        <v>128</v>
      </c>
      <c r="H1195" s="9" t="s">
        <v>29</v>
      </c>
      <c r="I1195" s="32"/>
      <c r="J1195" s="1" t="s">
        <v>129</v>
      </c>
      <c r="K1195" s="29"/>
      <c r="L1195" s="29"/>
      <c r="M1195" s="57"/>
      <c r="N119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1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195" s="7" t="str">
        <f>IF(Infra[[#This Row],[railml 2.4 existence]]=TRUE, INDEX(core[Constraints],MATCH(Infra[[#This Row],[Full path]],core[Full path],0)),
IF(Infra[[#This Row],[nor existence]]&lt;&gt;"",INDEX(nor[Constraints],MATCH(Infra[[#This Row],[nor existence]],nor[Full path],0)),""))</f>
        <v>optional</v>
      </c>
      <c r="Q11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95" s="7" t="str">
        <f>IF(ISBLANK(Infra[[#This Row],[Attribute]]),"",
IF(Infra[[#This Row],[railml 2.4 existence]]=TRUE, INDEX(core[Excel type],MATCH(Infra[[#This Row],[Full path]],core[Full path],0)),
IF(Infra[[#This Row],[nor existence]]&lt;&gt;"", INDEX(nor[Excel type],MATCH(Infra[[#This Row],[nor existence]],nor[Full path],0)),"")))</f>
        <v>[date]</v>
      </c>
      <c r="S1195" s="9" t="str">
        <f>IF(AND(NOT(ISBLANK(Infra[[#This Row],[Attribute]])),LEFT(Infra[[#This Row],[Value]],1)="[",OR(Infra[[#This Row],[railml 2.4 existence]]=TRUE,Infra[[#This Row],[nor existence]]=TRUE)),IF(Infra[[#This Row],[Value]]=Infra[[#This Row],[type]],"OK","Wrong type"),"")</f>
        <v/>
      </c>
      <c r="T1195" s="7" t="str">
        <f>IF(ISBLANK(Infra[[#This Row],[Attribute]]),"",
IF(Infra[[#This Row],[railml 2.4 existence]]=TRUE, INDEX(core[Restriction],MATCH(Infra[[#This Row],[Full path]],core[Full path],0)),
IF(Infra[[#This Row],[nor existence]]&lt;&gt;"", INDEX(nor[Restriction],MATCH(Infra[[#This Row],[nor existence]],nor[Full path],0)),"")))</f>
        <v/>
      </c>
      <c r="U11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6" spans="1:21" x14ac:dyDescent="0.25">
      <c r="A11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infrastructure/tracks/track/trackElements/levelCrossings/levelCrossing/states/state/@operatingPeriodRef</v>
      </c>
      <c r="B11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6" s="23" t="s">
        <v>1017</v>
      </c>
      <c r="E1196" s="49" t="s">
        <v>123</v>
      </c>
      <c r="F1196" s="7" t="s">
        <v>133</v>
      </c>
      <c r="G1196" s="9" t="s">
        <v>46</v>
      </c>
      <c r="H1196" s="9" t="s">
        <v>29</v>
      </c>
      <c r="I1196" s="32"/>
      <c r="J1196" s="1" t="s">
        <v>134</v>
      </c>
      <c r="K1196" s="29"/>
      <c r="L1196" s="29"/>
      <c r="M1196" s="57"/>
      <c r="N119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96" s="7" t="str">
        <f>IF(Infra[[#This Row],[railml 2.4 existence]]=TRUE, INDEX(core[Constraints],MATCH(Infra[[#This Row],[Full path]],core[Full path],0)),
IF(Infra[[#This Row],[nor existence]]&lt;&gt;"",INDEX(nor[Constraints],MATCH(Infra[[#This Row],[nor existence]],nor[Full path],0)),""))</f>
        <v>optional</v>
      </c>
      <c r="Q11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96" s="7" t="str">
        <f>IF(ISBLANK(Infra[[#This Row],[Attribute]]),"",
IF(Infra[[#This Row],[railml 2.4 existence]]=TRUE, INDEX(core[Excel type],MATCH(Infra[[#This Row],[Full path]],core[Full path],0)),
IF(Infra[[#This Row],[nor existence]]&lt;&gt;"", INDEX(nor[Excel type],MATCH(Infra[[#This Row],[nor existence]],nor[Full path],0)),"")))</f>
        <v>[reference]</v>
      </c>
      <c r="S1196" s="9" t="str">
        <f>IF(AND(NOT(ISBLANK(Infra[[#This Row],[Attribute]])),LEFT(Infra[[#This Row],[Value]],1)="[",OR(Infra[[#This Row],[railml 2.4 existence]]=TRUE,Infra[[#This Row],[nor existence]]=TRUE)),IF(Infra[[#This Row],[Value]]=Infra[[#This Row],[type]],"OK","Wrong type"),"")</f>
        <v>OK</v>
      </c>
      <c r="T1196" s="7" t="str">
        <f>IF(ISBLANK(Infra[[#This Row],[Attribute]]),"",
IF(Infra[[#This Row],[railml 2.4 existence]]=TRUE, INDEX(core[Restriction],MATCH(Infra[[#This Row],[Full path]],core[Full path],0)),
IF(Infra[[#This Row],[nor existence]]&lt;&gt;"", INDEX(nor[Restriction],MATCH(Infra[[#This Row],[nor existence]],nor[Full path],0)),"")))</f>
        <v/>
      </c>
      <c r="U11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7" spans="1:21" x14ac:dyDescent="0.25">
      <c r="A11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infrastructure/tracks/track/trackElements/levelCrossings/levelCrossing/states/state/@status</v>
      </c>
      <c r="B11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7" s="23" t="s">
        <v>1017</v>
      </c>
      <c r="E1197" s="49" t="s">
        <v>123</v>
      </c>
      <c r="F1197" s="7" t="s">
        <v>135</v>
      </c>
      <c r="G1197" s="9" t="s">
        <v>37</v>
      </c>
      <c r="H1197" s="9" t="s">
        <v>29</v>
      </c>
      <c r="I1197" s="32"/>
      <c r="K1197" s="29"/>
      <c r="L1197" s="29"/>
      <c r="M1197" s="57"/>
      <c r="N119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97" s="7" t="str">
        <f>IF(Infra[[#This Row],[railml 2.4 existence]]=TRUE, INDEX(core[Constraints],MATCH(Infra[[#This Row],[Full path]],core[Full path],0)),
IF(Infra[[#This Row],[nor existence]]&lt;&gt;"",INDEX(nor[Constraints],MATCH(Infra[[#This Row],[nor existence]],nor[Full path],0)),""))</f>
        <v>optional</v>
      </c>
      <c r="Q11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197" s="7" t="str">
        <f>IF(ISBLANK(Infra[[#This Row],[Attribute]]),"",
IF(Infra[[#This Row],[railml 2.4 existence]]=TRUE, INDEX(core[Excel type],MATCH(Infra[[#This Row],[Full path]],core[Full path],0)),
IF(Infra[[#This Row],[nor existence]]&lt;&gt;"", INDEX(nor[Excel type],MATCH(Infra[[#This Row],[nor existence]],nor[Full path],0)),"")))</f>
        <v>[enum]</v>
      </c>
      <c r="S1197" s="9" t="str">
        <f>IF(AND(NOT(ISBLANK(Infra[[#This Row],[Attribute]])),LEFT(Infra[[#This Row],[Value]],1)="[",OR(Infra[[#This Row],[railml 2.4 existence]]=TRUE,Infra[[#This Row],[nor existence]]=TRUE)),IF(Infra[[#This Row],[Value]]=Infra[[#This Row],[type]],"OK","Wrong type"),"")</f>
        <v>OK</v>
      </c>
      <c r="T119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198" spans="1:21" x14ac:dyDescent="0.25">
      <c r="A11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infrastructure/tracks/track/trackElements/levelCrossings/levelCrossing/states/state/@status</v>
      </c>
      <c r="B11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8" s="23" t="s">
        <v>1017</v>
      </c>
      <c r="E1198" s="49" t="s">
        <v>123</v>
      </c>
      <c r="F1198" s="7" t="s">
        <v>135</v>
      </c>
      <c r="G1198" s="9" t="s">
        <v>136</v>
      </c>
      <c r="H1198" s="9"/>
      <c r="I1198" s="32"/>
      <c r="K1198" s="29"/>
      <c r="L1198" s="29"/>
      <c r="M1198" s="57"/>
      <c r="N119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98" s="7" t="str">
        <f>IF(Infra[[#This Row],[railml 2.4 existence]]=TRUE, INDEX(core[Constraints],MATCH(Infra[[#This Row],[Full path]],core[Full path],0)),
IF(Infra[[#This Row],[nor existence]]&lt;&gt;"",INDEX(nor[Constraints],MATCH(Infra[[#This Row],[nor existence]],nor[Full path],0)),""))</f>
        <v>optional</v>
      </c>
      <c r="Q11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98" s="7" t="str">
        <f>IF(ISBLANK(Infra[[#This Row],[Attribute]]),"",
IF(Infra[[#This Row],[railml 2.4 existence]]=TRUE, INDEX(core[Excel type],MATCH(Infra[[#This Row],[Full path]],core[Full path],0)),
IF(Infra[[#This Row],[nor existence]]&lt;&gt;"", INDEX(nor[Excel type],MATCH(Infra[[#This Row],[nor existence]],nor[Full path],0)),"")))</f>
        <v>[enum]</v>
      </c>
      <c r="S1198" s="9" t="str">
        <f>IF(AND(NOT(ISBLANK(Infra[[#This Row],[Attribute]])),LEFT(Infra[[#This Row],[Value]],1)="[",OR(Infra[[#This Row],[railml 2.4 existence]]=TRUE,Infra[[#This Row],[nor existence]]=TRUE)),IF(Infra[[#This Row],[Value]]=Infra[[#This Row],[type]],"OK","Wrong type"),"")</f>
        <v/>
      </c>
      <c r="T119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199" spans="1:21" ht="105" x14ac:dyDescent="0.25">
      <c r="A11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infrastructure/tracks/track/trackElements/levelCrossings/levelCrossing/states/state/@status</v>
      </c>
      <c r="B11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1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199" s="23" t="s">
        <v>1017</v>
      </c>
      <c r="E1199" s="49" t="s">
        <v>123</v>
      </c>
      <c r="F1199" s="7" t="s">
        <v>135</v>
      </c>
      <c r="G1199" s="9" t="s">
        <v>137</v>
      </c>
      <c r="H1199" s="9"/>
      <c r="I1199" s="32"/>
      <c r="J1199" s="1" t="s">
        <v>138</v>
      </c>
      <c r="K1199" s="29"/>
      <c r="L1199" s="29"/>
      <c r="M1199" s="57"/>
      <c r="N119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1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199" s="7" t="str">
        <f>IF(Infra[[#This Row],[railml 2.4 existence]]=TRUE, INDEX(core[Constraints],MATCH(Infra[[#This Row],[Full path]],core[Full path],0)),
IF(Infra[[#This Row],[nor existence]]&lt;&gt;"",INDEX(nor[Constraints],MATCH(Infra[[#This Row],[nor existence]],nor[Full path],0)),""))</f>
        <v>optional</v>
      </c>
      <c r="Q11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199" s="7" t="str">
        <f>IF(ISBLANK(Infra[[#This Row],[Attribute]]),"",
IF(Infra[[#This Row],[railml 2.4 existence]]=TRUE, INDEX(core[Excel type],MATCH(Infra[[#This Row],[Full path]],core[Full path],0)),
IF(Infra[[#This Row],[nor existence]]&lt;&gt;"", INDEX(nor[Excel type],MATCH(Infra[[#This Row],[nor existence]],nor[Full path],0)),"")))</f>
        <v>[enum]</v>
      </c>
      <c r="S1199" s="9" t="str">
        <f>IF(AND(NOT(ISBLANK(Infra[[#This Row],[Attribute]])),LEFT(Infra[[#This Row],[Value]],1)="[",OR(Infra[[#This Row],[railml 2.4 existence]]=TRUE,Infra[[#This Row],[nor existence]]=TRUE)),IF(Infra[[#This Row],[Value]]=Infra[[#This Row],[type]],"OK","Wrong type"),"")</f>
        <v/>
      </c>
      <c r="T119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1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00" spans="1:21" ht="30" x14ac:dyDescent="0.25">
      <c r="A12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infrastructure/tracks/track/trackElements/levelCrossings/levelCrossing/states/state/@status</v>
      </c>
      <c r="B12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0" s="23" t="s">
        <v>1017</v>
      </c>
      <c r="E1200" s="49" t="s">
        <v>123</v>
      </c>
      <c r="F1200" s="7" t="s">
        <v>135</v>
      </c>
      <c r="G1200" s="9" t="s">
        <v>139</v>
      </c>
      <c r="H1200" s="9"/>
      <c r="I1200" s="32"/>
      <c r="J1200" s="1" t="s">
        <v>140</v>
      </c>
      <c r="K1200" s="29"/>
      <c r="L1200" s="29"/>
      <c r="M1200" s="57"/>
      <c r="N120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0" s="7" t="str">
        <f>IF(Infra[[#This Row],[railml 2.4 existence]]=TRUE, INDEX(core[Constraints],MATCH(Infra[[#This Row],[Full path]],core[Full path],0)),
IF(Infra[[#This Row],[nor existence]]&lt;&gt;"",INDEX(nor[Constraints],MATCH(Infra[[#This Row],[nor existence]],nor[Full path],0)),""))</f>
        <v>optional</v>
      </c>
      <c r="Q12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00" s="7" t="str">
        <f>IF(ISBLANK(Infra[[#This Row],[Attribute]]),"",
IF(Infra[[#This Row],[railml 2.4 existence]]=TRUE, INDEX(core[Excel type],MATCH(Infra[[#This Row],[Full path]],core[Full path],0)),
IF(Infra[[#This Row],[nor existence]]&lt;&gt;"", INDEX(nor[Excel type],MATCH(Infra[[#This Row],[nor existence]],nor[Full path],0)),"")))</f>
        <v>[enum]</v>
      </c>
      <c r="S1200" s="9" t="str">
        <f>IF(AND(NOT(ISBLANK(Infra[[#This Row],[Attribute]])),LEFT(Infra[[#This Row],[Value]],1)="[",OR(Infra[[#This Row],[railml 2.4 existence]]=TRUE,Infra[[#This Row],[nor existence]]=TRUE)),IF(Infra[[#This Row],[Value]]=Infra[[#This Row],[type]],"OK","Wrong type"),"")</f>
        <v/>
      </c>
      <c r="T120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01" spans="1:21" ht="75" x14ac:dyDescent="0.25">
      <c r="A12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infrastructure/tracks/track/trackElements/levelCrossings/levelCrossing/states/state/@status</v>
      </c>
      <c r="B12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1" s="23" t="s">
        <v>1017</v>
      </c>
      <c r="E1201" s="49" t="s">
        <v>123</v>
      </c>
      <c r="F1201" s="7" t="s">
        <v>135</v>
      </c>
      <c r="G1201" s="9" t="s">
        <v>124</v>
      </c>
      <c r="H1201" s="9"/>
      <c r="I1201" s="32"/>
      <c r="J1201" s="1" t="s">
        <v>141</v>
      </c>
      <c r="K1201" s="29"/>
      <c r="L1201" s="29"/>
      <c r="M1201" s="57"/>
      <c r="N120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1" s="7" t="str">
        <f>IF(Infra[[#This Row],[railml 2.4 existence]]=TRUE, INDEX(core[Constraints],MATCH(Infra[[#This Row],[Full path]],core[Full path],0)),
IF(Infra[[#This Row],[nor existence]]&lt;&gt;"",INDEX(nor[Constraints],MATCH(Infra[[#This Row],[nor existence]],nor[Full path],0)),""))</f>
        <v>optional</v>
      </c>
      <c r="Q12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01" s="7" t="str">
        <f>IF(ISBLANK(Infra[[#This Row],[Attribute]]),"",
IF(Infra[[#This Row],[railml 2.4 existence]]=TRUE, INDEX(core[Excel type],MATCH(Infra[[#This Row],[Full path]],core[Full path],0)),
IF(Infra[[#This Row],[nor existence]]&lt;&gt;"", INDEX(nor[Excel type],MATCH(Infra[[#This Row],[nor existence]],nor[Full path],0)),"")))</f>
        <v>[enum]</v>
      </c>
      <c r="S1201" s="9" t="str">
        <f>IF(AND(NOT(ISBLANK(Infra[[#This Row],[Attribute]])),LEFT(Infra[[#This Row],[Value]],1)="[",OR(Infra[[#This Row],[railml 2.4 existence]]=TRUE,Infra[[#This Row],[nor existence]]=TRUE)),IF(Infra[[#This Row],[Value]]=Infra[[#This Row],[type]],"OK","Wrong type"),"")</f>
        <v/>
      </c>
      <c r="T120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02" spans="1:21" ht="60" x14ac:dyDescent="0.25">
      <c r="A12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infrastructure/tracks/track/trackElements/levelCrossings/levelCrossing/states/state/@status</v>
      </c>
      <c r="B12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2" s="23" t="s">
        <v>1017</v>
      </c>
      <c r="E1202" s="49" t="s">
        <v>123</v>
      </c>
      <c r="F1202" s="7" t="s">
        <v>135</v>
      </c>
      <c r="G1202" s="9" t="s">
        <v>142</v>
      </c>
      <c r="H1202" s="9"/>
      <c r="I1202" s="32"/>
      <c r="J1202" s="1" t="s">
        <v>143</v>
      </c>
      <c r="K1202" s="29"/>
      <c r="L1202" s="29"/>
      <c r="M1202" s="57"/>
      <c r="N120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2" s="7" t="str">
        <f>IF(Infra[[#This Row],[railml 2.4 existence]]=TRUE, INDEX(core[Constraints],MATCH(Infra[[#This Row],[Full path]],core[Full path],0)),
IF(Infra[[#This Row],[nor existence]]&lt;&gt;"",INDEX(nor[Constraints],MATCH(Infra[[#This Row],[nor existence]],nor[Full path],0)),""))</f>
        <v>optional</v>
      </c>
      <c r="Q12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02" s="7" t="str">
        <f>IF(ISBLANK(Infra[[#This Row],[Attribute]]),"",
IF(Infra[[#This Row],[railml 2.4 existence]]=TRUE, INDEX(core[Excel type],MATCH(Infra[[#This Row],[Full path]],core[Full path],0)),
IF(Infra[[#This Row],[nor existence]]&lt;&gt;"", INDEX(nor[Excel type],MATCH(Infra[[#This Row],[nor existence]],nor[Full path],0)),"")))</f>
        <v>[enum]</v>
      </c>
      <c r="S1202" s="9" t="str">
        <f>IF(AND(NOT(ISBLANK(Infra[[#This Row],[Attribute]])),LEFT(Infra[[#This Row],[Value]],1)="[",OR(Infra[[#This Row],[railml 2.4 existence]]=TRUE,Infra[[#This Row],[nor existence]]=TRUE)),IF(Infra[[#This Row],[Value]]=Infra[[#This Row],[type]],"OK","Wrong type"),"")</f>
        <v/>
      </c>
      <c r="T120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03" spans="1:21" x14ac:dyDescent="0.25">
      <c r="A12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infrastructure/tracks/track/trackElements/levelCrossings/levelCrossing/states/state/@status</v>
      </c>
      <c r="B12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3" s="23" t="s">
        <v>1017</v>
      </c>
      <c r="E1203" s="49" t="s">
        <v>123</v>
      </c>
      <c r="F1203" s="7" t="s">
        <v>135</v>
      </c>
      <c r="G1203" s="9" t="s">
        <v>144</v>
      </c>
      <c r="H1203" s="9"/>
      <c r="I1203" s="32"/>
      <c r="K1203" s="29"/>
      <c r="L1203" s="29"/>
      <c r="M1203" s="57"/>
      <c r="N120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3" s="7" t="str">
        <f>IF(Infra[[#This Row],[railml 2.4 existence]]=TRUE, INDEX(core[Constraints],MATCH(Infra[[#This Row],[Full path]],core[Full path],0)),
IF(Infra[[#This Row],[nor existence]]&lt;&gt;"",INDEX(nor[Constraints],MATCH(Infra[[#This Row],[nor existence]],nor[Full path],0)),""))</f>
        <v>optional</v>
      </c>
      <c r="Q12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03" s="7" t="str">
        <f>IF(ISBLANK(Infra[[#This Row],[Attribute]]),"",
IF(Infra[[#This Row],[railml 2.4 existence]]=TRUE, INDEX(core[Excel type],MATCH(Infra[[#This Row],[Full path]],core[Full path],0)),
IF(Infra[[#This Row],[nor existence]]&lt;&gt;"", INDEX(nor[Excel type],MATCH(Infra[[#This Row],[nor existence]],nor[Full path],0)),"")))</f>
        <v>[enum]</v>
      </c>
      <c r="S1203" s="9" t="str">
        <f>IF(AND(NOT(ISBLANK(Infra[[#This Row],[Attribute]])),LEFT(Infra[[#This Row],[Value]],1)="[",OR(Infra[[#This Row],[railml 2.4 existence]]=TRUE,Infra[[#This Row],[nor existence]]=TRUE)),IF(Infra[[#This Row],[Value]]=Infra[[#This Row],[type]],"OK","Wrong type"),"")</f>
        <v/>
      </c>
      <c r="T120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04" spans="1:21" ht="30" x14ac:dyDescent="0.25">
      <c r="A12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v>
      </c>
      <c r="B12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4" s="24" t="s">
        <v>1018</v>
      </c>
      <c r="E1204" s="17" t="s">
        <v>1019</v>
      </c>
      <c r="F1204" s="7"/>
      <c r="G1204" s="9"/>
      <c r="H1204" s="9" t="s">
        <v>29</v>
      </c>
      <c r="I1204" s="35"/>
      <c r="J1204" s="8" t="s">
        <v>1020</v>
      </c>
      <c r="K1204" s="7" t="s">
        <v>1021</v>
      </c>
      <c r="L1204" s="29"/>
      <c r="M1204" s="29"/>
      <c r="N120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4" s="7" t="str">
        <f>IF(Infra[[#This Row],[railml 2.4 existence]]=TRUE, INDEX(core[Constraints],MATCH(Infra[[#This Row],[Full path]],core[Full path],0)),
IF(Infra[[#This Row],[nor existence]]&lt;&gt;"",INDEX(nor[Constraints],MATCH(Infra[[#This Row],[nor existence]],nor[Full path],0)),""))</f>
        <v>optional</v>
      </c>
      <c r="Q12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04" s="7" t="str">
        <f>IF(ISBLANK(Infra[[#This Row],[Attribute]]),"",
IF(Infra[[#This Row],[railml 2.4 existence]]=TRUE, INDEX(core[Excel type],MATCH(Infra[[#This Row],[Full path]],core[Full path],0)),
IF(Infra[[#This Row],[nor existence]]&lt;&gt;"", INDEX(nor[Excel type],MATCH(Infra[[#This Row],[nor existence]],nor[Full path],0)),"")))</f>
        <v/>
      </c>
      <c r="S1204" s="7" t="str">
        <f>IF(AND(NOT(ISBLANK(Infra[[#This Row],[Attribute]])),LEFT(Infra[[#This Row],[Value]],1)="[",OR(Infra[[#This Row],[railml 2.4 existence]]=TRUE,Infra[[#This Row],[nor existence]]=TRUE)),IF(Infra[[#This Row],[Value]]=Infra[[#This Row],[type]],"OK","Wrong type"),"")</f>
        <v/>
      </c>
      <c r="T1204" s="7" t="str">
        <f>IF(ISBLANK(Infra[[#This Row],[Attribute]]),"",
IF(Infra[[#This Row],[railml 2.4 existence]]=TRUE, INDEX(core[Restriction],MATCH(Infra[[#This Row],[Full path]],core[Full path],0)),
IF(Infra[[#This Row],[nor existence]]&lt;&gt;"", INDEX(nor[Restriction],MATCH(Infra[[#This Row],[nor existence]],nor[Full path],0)),"")))</f>
        <v/>
      </c>
      <c r="U12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05" spans="1:21" ht="45" x14ac:dyDescent="0.25">
      <c r="A12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infrastructure/tracks/track/trackElements/platformEdges/platformEdge/@absPos</v>
      </c>
      <c r="B12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5" s="23" t="s">
        <v>1018</v>
      </c>
      <c r="E1205" s="49" t="s">
        <v>1019</v>
      </c>
      <c r="F1205" s="7" t="s">
        <v>478</v>
      </c>
      <c r="G1205" s="9" t="s">
        <v>233</v>
      </c>
      <c r="H1205" s="9" t="s">
        <v>479</v>
      </c>
      <c r="I1205" s="32"/>
      <c r="J1205" s="8" t="s">
        <v>480</v>
      </c>
      <c r="K1205" s="29" t="s">
        <v>481</v>
      </c>
      <c r="L1205" s="29"/>
      <c r="M1205" s="57"/>
      <c r="N120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5" s="7" t="str">
        <f>IF(Infra[[#This Row],[railml 2.4 existence]]=TRUE, INDEX(core[Constraints],MATCH(Infra[[#This Row],[Full path]],core[Full path],0)),
IF(Infra[[#This Row],[nor existence]]&lt;&gt;"",INDEX(nor[Constraints],MATCH(Infra[[#This Row],[nor existence]],nor[Full path],0)),""))</f>
        <v>optional</v>
      </c>
      <c r="Q12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05" s="9" t="str">
        <f>IF(ISBLANK(Infra[[#This Row],[Attribute]]),"",
IF(Infra[[#This Row],[railml 2.4 existence]]=TRUE, INDEX(core[Excel type],MATCH(Infra[[#This Row],[Full path]],core[Full path],0)),
IF(Infra[[#This Row],[nor existence]]&lt;&gt;"", INDEX(nor[Excel type],MATCH(Infra[[#This Row],[nor existence]],nor[Full path],0)),"")))</f>
        <v>[decimal]</v>
      </c>
      <c r="S1205" s="7" t="str">
        <f>IF(AND(NOT(ISBLANK(Infra[[#This Row],[Attribute]])),LEFT(Infra[[#This Row],[Value]],1)="[",OR(Infra[[#This Row],[railml 2.4 existence]]=TRUE,Infra[[#This Row],[nor existence]]=TRUE)),IF(Infra[[#This Row],[Value]]=Infra[[#This Row],[type]],"OK","Wrong type"),"")</f>
        <v>OK</v>
      </c>
      <c r="T1205" s="7" t="str">
        <f>IF(ISBLANK(Infra[[#This Row],[Attribute]]),"",
IF(Infra[[#This Row],[railml 2.4 existence]]=TRUE, INDEX(core[Restriction],MATCH(Infra[[#This Row],[Full path]],core[Full path],0)),
IF(Infra[[#This Row],[nor existence]]&lt;&gt;"", INDEX(nor[Restriction],MATCH(Infra[[#This Row],[nor existence]],nor[Full path],0)),"")))</f>
        <v>xs:fractionDigits=6</v>
      </c>
      <c r="U12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06" spans="1:21" ht="135" x14ac:dyDescent="0.25">
      <c r="A12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infrastructure/tracks/track/trackElements/platformEdges/platformEdge/@code</v>
      </c>
      <c r="B12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6" s="23" t="s">
        <v>1018</v>
      </c>
      <c r="E1206" s="49" t="s">
        <v>1019</v>
      </c>
      <c r="F1206" s="7" t="s">
        <v>24</v>
      </c>
      <c r="G1206" s="9" t="s">
        <v>25</v>
      </c>
      <c r="H1206" s="9" t="s">
        <v>26</v>
      </c>
      <c r="I1206" s="32"/>
      <c r="J1206" s="8" t="s">
        <v>27</v>
      </c>
      <c r="K1206" s="29"/>
      <c r="L1206" s="29"/>
      <c r="M1206" s="57"/>
      <c r="N120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6" s="7" t="str">
        <f>IF(Infra[[#This Row],[railml 2.4 existence]]=TRUE, INDEX(core[Constraints],MATCH(Infra[[#This Row],[Full path]],core[Full path],0)),
IF(Infra[[#This Row],[nor existence]]&lt;&gt;"",INDEX(nor[Constraints],MATCH(Infra[[#This Row],[nor existence]],nor[Full path],0)),""))</f>
        <v>optional</v>
      </c>
      <c r="Q12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06" s="9" t="str">
        <f>IF(ISBLANK(Infra[[#This Row],[Attribute]]),"",
IF(Infra[[#This Row],[railml 2.4 existence]]=TRUE, INDEX(core[Excel type],MATCH(Infra[[#This Row],[Full path]],core[Full path],0)),
IF(Infra[[#This Row],[nor existence]]&lt;&gt;"", INDEX(nor[Excel type],MATCH(Infra[[#This Row],[nor existence]],nor[Full path],0)),"")))</f>
        <v>[string]</v>
      </c>
      <c r="S1206" s="7" t="str">
        <f>IF(AND(NOT(ISBLANK(Infra[[#This Row],[Attribute]])),LEFT(Infra[[#This Row],[Value]],1)="[",OR(Infra[[#This Row],[railml 2.4 existence]]=TRUE,Infra[[#This Row],[nor existence]]=TRUE)),IF(Infra[[#This Row],[Value]]=Infra[[#This Row],[type]],"OK","Wrong type"),"")</f>
        <v>OK</v>
      </c>
      <c r="T1206" s="7" t="str">
        <f>IF(ISBLANK(Infra[[#This Row],[Attribute]]),"",
IF(Infra[[#This Row],[railml 2.4 existence]]=TRUE, INDEX(core[Restriction],MATCH(Infra[[#This Row],[Full path]],core[Full path],0)),
IF(Infra[[#This Row],[nor existence]]&lt;&gt;"", INDEX(nor[Restriction],MATCH(Infra[[#This Row],[nor existence]],nor[Full path],0)),"")))</f>
        <v/>
      </c>
      <c r="U12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07" spans="1:21" ht="45" x14ac:dyDescent="0.25">
      <c r="A12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infrastructure/tracks/track/trackElements/platformEdges/platformEdge/@description</v>
      </c>
      <c r="B12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7" s="23" t="s">
        <v>1018</v>
      </c>
      <c r="E1207" s="49" t="s">
        <v>1019</v>
      </c>
      <c r="F1207" s="7" t="s">
        <v>28</v>
      </c>
      <c r="G1207" s="9" t="s">
        <v>25</v>
      </c>
      <c r="H1207" s="9" t="s">
        <v>29</v>
      </c>
      <c r="I1207" s="32"/>
      <c r="J1207" s="8" t="s">
        <v>30</v>
      </c>
      <c r="K1207" s="29" t="s">
        <v>31</v>
      </c>
      <c r="L1207" s="29"/>
      <c r="M1207" s="57"/>
      <c r="N120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7" s="7" t="str">
        <f>IF(Infra[[#This Row],[railml 2.4 existence]]=TRUE, INDEX(core[Constraints],MATCH(Infra[[#This Row],[Full path]],core[Full path],0)),
IF(Infra[[#This Row],[nor existence]]&lt;&gt;"",INDEX(nor[Constraints],MATCH(Infra[[#This Row],[nor existence]],nor[Full path],0)),""))</f>
        <v>optional</v>
      </c>
      <c r="Q12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07" s="9" t="str">
        <f>IF(ISBLANK(Infra[[#This Row],[Attribute]]),"",
IF(Infra[[#This Row],[railml 2.4 existence]]=TRUE, INDEX(core[Excel type],MATCH(Infra[[#This Row],[Full path]],core[Full path],0)),
IF(Infra[[#This Row],[nor existence]]&lt;&gt;"", INDEX(nor[Excel type],MATCH(Infra[[#This Row],[nor existence]],nor[Full path],0)),"")))</f>
        <v>[string]</v>
      </c>
      <c r="S1207" s="7" t="str">
        <f>IF(AND(NOT(ISBLANK(Infra[[#This Row],[Attribute]])),LEFT(Infra[[#This Row],[Value]],1)="[",OR(Infra[[#This Row],[railml 2.4 existence]]=TRUE,Infra[[#This Row],[nor existence]]=TRUE)),IF(Infra[[#This Row],[Value]]=Infra[[#This Row],[type]],"OK","Wrong type"),"")</f>
        <v>OK</v>
      </c>
      <c r="T1207" s="7" t="str">
        <f>IF(ISBLANK(Infra[[#This Row],[Attribute]]),"",
IF(Infra[[#This Row],[railml 2.4 existence]]=TRUE, INDEX(core[Restriction],MATCH(Infra[[#This Row],[Full path]],core[Full path],0)),
IF(Infra[[#This Row],[nor existence]]&lt;&gt;"", INDEX(nor[Restriction],MATCH(Infra[[#This Row],[nor existence]],nor[Full path],0)),"")))</f>
        <v/>
      </c>
      <c r="U12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08" spans="1:21" ht="30" x14ac:dyDescent="0.25">
      <c r="A12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infrastructure/tracks/track/trackElements/platformEdges/platformEdge/@height</v>
      </c>
      <c r="B12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8" s="24" t="s">
        <v>1018</v>
      </c>
      <c r="E1208" s="17" t="s">
        <v>1019</v>
      </c>
      <c r="F1208" s="7" t="s">
        <v>1022</v>
      </c>
      <c r="G1208" s="7" t="s">
        <v>233</v>
      </c>
      <c r="H1208" s="9" t="s">
        <v>29</v>
      </c>
      <c r="I1208" s="35"/>
      <c r="J1208" s="8" t="s">
        <v>1023</v>
      </c>
      <c r="K1208" s="7"/>
      <c r="L1208" s="29"/>
      <c r="M1208" s="29"/>
      <c r="N12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8" s="7" t="str">
        <f>IF(Infra[[#This Row],[railml 2.4 existence]]=TRUE, INDEX(core[Constraints],MATCH(Infra[[#This Row],[Full path]],core[Full path],0)),
IF(Infra[[#This Row],[nor existence]]&lt;&gt;"",INDEX(nor[Constraints],MATCH(Infra[[#This Row],[nor existence]],nor[Full path],0)),""))</f>
        <v>optional</v>
      </c>
      <c r="Q12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08" s="7" t="str">
        <f>IF(ISBLANK(Infra[[#This Row],[Attribute]]),"",
IF(Infra[[#This Row],[railml 2.4 existence]]=TRUE, INDEX(core[Excel type],MATCH(Infra[[#This Row],[Full path]],core[Full path],0)),
IF(Infra[[#This Row],[nor existence]]&lt;&gt;"", INDEX(nor[Excel type],MATCH(Infra[[#This Row],[nor existence]],nor[Full path],0)),"")))</f>
        <v>[decimal]</v>
      </c>
      <c r="S1208" s="7" t="str">
        <f>IF(AND(NOT(ISBLANK(Infra[[#This Row],[Attribute]])),LEFT(Infra[[#This Row],[Value]],1)="[",OR(Infra[[#This Row],[railml 2.4 existence]]=TRUE,Infra[[#This Row],[nor existence]]=TRUE)),IF(Infra[[#This Row],[Value]]=Infra[[#This Row],[type]],"OK","Wrong type"),"")</f>
        <v>OK</v>
      </c>
      <c r="T1208" s="7" t="str">
        <f>IF(ISBLANK(Infra[[#This Row],[Attribute]]),"",
IF(Infra[[#This Row],[railml 2.4 existence]]=TRUE, INDEX(core[Restriction],MATCH(Infra[[#This Row],[Full path]],core[Full path],0)),
IF(Infra[[#This Row],[nor existence]]&lt;&gt;"", INDEX(nor[Restriction],MATCH(Infra[[#This Row],[nor existence]],nor[Full path],0)),"")))</f>
        <v>xs:fractionDigits=6</v>
      </c>
      <c r="U12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09" spans="1:21" x14ac:dyDescent="0.25">
      <c r="A12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infrastructure/tracks/track/trackElements/platformEdges/platformEdge/@id</v>
      </c>
      <c r="B12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09" s="23" t="s">
        <v>1018</v>
      </c>
      <c r="E1209" s="49" t="s">
        <v>1019</v>
      </c>
      <c r="F1209" s="7" t="s">
        <v>32</v>
      </c>
      <c r="G1209" s="9" t="s">
        <v>25</v>
      </c>
      <c r="H1209" s="9" t="s">
        <v>23</v>
      </c>
      <c r="I1209" s="32"/>
      <c r="J1209" s="8" t="s">
        <v>33</v>
      </c>
      <c r="K1209" s="29"/>
      <c r="L1209" s="29"/>
      <c r="M1209" s="57"/>
      <c r="N12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09" s="7" t="str">
        <f>IF(Infra[[#This Row],[railml 2.4 existence]]=TRUE, INDEX(core[Constraints],MATCH(Infra[[#This Row],[Full path]],core[Full path],0)),
IF(Infra[[#This Row],[nor existence]]&lt;&gt;"",INDEX(nor[Constraints],MATCH(Infra[[#This Row],[nor existence]],nor[Full path],0)),""))</f>
        <v>mandatory</v>
      </c>
      <c r="Q12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09" s="9" t="str">
        <f>IF(ISBLANK(Infra[[#This Row],[Attribute]]),"",
IF(Infra[[#This Row],[railml 2.4 existence]]=TRUE, INDEX(core[Excel type],MATCH(Infra[[#This Row],[Full path]],core[Full path],0)),
IF(Infra[[#This Row],[nor existence]]&lt;&gt;"", INDEX(nor[Excel type],MATCH(Infra[[#This Row],[nor existence]],nor[Full path],0)),"")))</f>
        <v>[string]</v>
      </c>
      <c r="S1209" s="7" t="str">
        <f>IF(AND(NOT(ISBLANK(Infra[[#This Row],[Attribute]])),LEFT(Infra[[#This Row],[Value]],1)="[",OR(Infra[[#This Row],[railml 2.4 existence]]=TRUE,Infra[[#This Row],[nor existence]]=TRUE)),IF(Infra[[#This Row],[Value]]=Infra[[#This Row],[type]],"OK","Wrong type"),"")</f>
        <v>OK</v>
      </c>
      <c r="T1209" s="7" t="str">
        <f>IF(ISBLANK(Infra[[#This Row],[Attribute]]),"",
IF(Infra[[#This Row],[railml 2.4 existence]]=TRUE, INDEX(core[Restriction],MATCH(Infra[[#This Row],[Full path]],core[Full path],0)),
IF(Infra[[#This Row],[nor existence]]&lt;&gt;"", INDEX(nor[Restriction],MATCH(Infra[[#This Row],[nor existence]],nor[Full path],0)),"")))</f>
        <v/>
      </c>
      <c r="U12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0" spans="1:21" ht="45" x14ac:dyDescent="0.25">
      <c r="A12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infrastructure/tracks/track/trackElements/platformEdges/platformEdge/@length</v>
      </c>
      <c r="B12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0" s="24" t="s">
        <v>1018</v>
      </c>
      <c r="E1210" s="17" t="s">
        <v>1019</v>
      </c>
      <c r="F1210" s="7" t="s">
        <v>936</v>
      </c>
      <c r="G1210" s="7" t="s">
        <v>233</v>
      </c>
      <c r="H1210" s="9" t="s">
        <v>26</v>
      </c>
      <c r="I1210" s="35"/>
      <c r="J1210" s="8" t="s">
        <v>1024</v>
      </c>
      <c r="K1210" s="7"/>
      <c r="L1210" s="29"/>
      <c r="M1210" s="29"/>
      <c r="N12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10" s="7" t="str">
        <f>IF(Infra[[#This Row],[railml 2.4 existence]]=TRUE, INDEX(core[Constraints],MATCH(Infra[[#This Row],[Full path]],core[Full path],0)),
IF(Infra[[#This Row],[nor existence]]&lt;&gt;"",INDEX(nor[Constraints],MATCH(Infra[[#This Row],[nor existence]],nor[Full path],0)),""))</f>
        <v>optional</v>
      </c>
      <c r="Q12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10" s="7" t="str">
        <f>IF(ISBLANK(Infra[[#This Row],[Attribute]]),"",
IF(Infra[[#This Row],[railml 2.4 existence]]=TRUE, INDEX(core[Excel type],MATCH(Infra[[#This Row],[Full path]],core[Full path],0)),
IF(Infra[[#This Row],[nor existence]]&lt;&gt;"", INDEX(nor[Excel type],MATCH(Infra[[#This Row],[nor existence]],nor[Full path],0)),"")))</f>
        <v>[decimal]</v>
      </c>
      <c r="S1210" s="7" t="str">
        <f>IF(AND(NOT(ISBLANK(Infra[[#This Row],[Attribute]])),LEFT(Infra[[#This Row],[Value]],1)="[",OR(Infra[[#This Row],[railml 2.4 existence]]=TRUE,Infra[[#This Row],[nor existence]]=TRUE)),IF(Infra[[#This Row],[Value]]=Infra[[#This Row],[type]],"OK","Wrong type"),"")</f>
        <v>OK</v>
      </c>
      <c r="T1210" s="7" t="str">
        <f>IF(ISBLANK(Infra[[#This Row],[Attribute]]),"",
IF(Infra[[#This Row],[railml 2.4 existence]]=TRUE, INDEX(core[Restriction],MATCH(Infra[[#This Row],[Full path]],core[Full path],0)),
IF(Infra[[#This Row],[nor existence]]&lt;&gt;"", INDEX(nor[Restriction],MATCH(Infra[[#This Row],[nor existence]],nor[Full path],0)),"")))</f>
        <v>xs:fractionDigits=6</v>
      </c>
      <c r="U12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1" spans="1:21" ht="30" x14ac:dyDescent="0.25">
      <c r="A12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infrastructure/tracks/track/trackElements/platformEdges/platformEdge/@name</v>
      </c>
      <c r="B12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1" s="24" t="s">
        <v>1018</v>
      </c>
      <c r="E1211" s="17" t="s">
        <v>1019</v>
      </c>
      <c r="F1211" s="7" t="s">
        <v>34</v>
      </c>
      <c r="G1211" s="9" t="s">
        <v>25</v>
      </c>
      <c r="H1211" s="9" t="s">
        <v>29</v>
      </c>
      <c r="I1211" s="35"/>
      <c r="J1211" s="8" t="s">
        <v>1025</v>
      </c>
      <c r="K1211" s="7"/>
      <c r="L1211" s="29"/>
      <c r="M1211" s="29"/>
      <c r="N12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11" s="7" t="str">
        <f>IF(Infra[[#This Row],[railml 2.4 existence]]=TRUE, INDEX(core[Constraints],MATCH(Infra[[#This Row],[Full path]],core[Full path],0)),
IF(Infra[[#This Row],[nor existence]]&lt;&gt;"",INDEX(nor[Constraints],MATCH(Infra[[#This Row],[nor existence]],nor[Full path],0)),""))</f>
        <v>optional</v>
      </c>
      <c r="Q12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11" s="7" t="str">
        <f>IF(ISBLANK(Infra[[#This Row],[Attribute]]),"",
IF(Infra[[#This Row],[railml 2.4 existence]]=TRUE, INDEX(core[Excel type],MATCH(Infra[[#This Row],[Full path]],core[Full path],0)),
IF(Infra[[#This Row],[nor existence]]&lt;&gt;"", INDEX(nor[Excel type],MATCH(Infra[[#This Row],[nor existence]],nor[Full path],0)),"")))</f>
        <v>[string]</v>
      </c>
      <c r="S1211" s="7" t="str">
        <f>IF(AND(NOT(ISBLANK(Infra[[#This Row],[Attribute]])),LEFT(Infra[[#This Row],[Value]],1)="[",OR(Infra[[#This Row],[railml 2.4 existence]]=TRUE,Infra[[#This Row],[nor existence]]=TRUE)),IF(Infra[[#This Row],[Value]]=Infra[[#This Row],[type]],"OK","Wrong type"),"")</f>
        <v>OK</v>
      </c>
      <c r="T1211" s="7" t="str">
        <f>IF(ISBLANK(Infra[[#This Row],[Attribute]]),"",
IF(Infra[[#This Row],[railml 2.4 existence]]=TRUE, INDEX(core[Restriction],MATCH(Infra[[#This Row],[Full path]],core[Full path],0)),
IF(Infra[[#This Row],[nor existence]]&lt;&gt;"", INDEX(nor[Restriction],MATCH(Infra[[#This Row],[nor existence]],nor[Full path],0)),"")))</f>
        <v/>
      </c>
      <c r="U12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2" spans="1:21" ht="30" x14ac:dyDescent="0.25">
      <c r="A121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infrastructure/tracks/track/trackElements/platformEdges/platformEdge/@nor:change</v>
      </c>
      <c r="B12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2" s="23" t="s">
        <v>1018</v>
      </c>
      <c r="E1212" s="49" t="s">
        <v>1019</v>
      </c>
      <c r="F1212" s="7" t="s">
        <v>36</v>
      </c>
      <c r="G1212" s="9" t="s">
        <v>37</v>
      </c>
      <c r="H1212" s="9" t="s">
        <v>29</v>
      </c>
      <c r="I1212" s="32"/>
      <c r="J1212" s="8" t="s">
        <v>38</v>
      </c>
      <c r="K1212" s="29"/>
      <c r="L1212" s="29"/>
      <c r="M1212" s="57"/>
      <c r="N121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12" s="7" t="str">
        <f>IF(Infra[[#This Row],[railml 2.4 existence]]=TRUE, INDEX(core[Constraints],MATCH(Infra[[#This Row],[Full path]],core[Full path],0)),
IF(Infra[[#This Row],[nor existence]]&lt;&gt;"",INDEX(nor[Constraints],MATCH(Infra[[#This Row],[nor existence]],nor[Full path],0)),""))</f>
        <v>optional</v>
      </c>
      <c r="Q12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12" s="9" t="str">
        <f>IF(ISBLANK(Infra[[#This Row],[Attribute]]),"",
IF(Infra[[#This Row],[railml 2.4 existence]]=TRUE, INDEX(core[Excel type],MATCH(Infra[[#This Row],[Full path]],core[Full path],0)),
IF(Infra[[#This Row],[nor existence]]&lt;&gt;"", INDEX(nor[Excel type],MATCH(Infra[[#This Row],[nor existence]],nor[Full path],0)),"")))</f>
        <v>[enum]</v>
      </c>
      <c r="S1212" s="7" t="str">
        <f>IF(AND(NOT(ISBLANK(Infra[[#This Row],[Attribute]])),LEFT(Infra[[#This Row],[Value]],1)="[",OR(Infra[[#This Row],[railml 2.4 existence]]=TRUE,Infra[[#This Row],[nor existence]]=TRUE)),IF(Infra[[#This Row],[Value]]=Infra[[#This Row],[type]],"OK","Wrong type"),"")</f>
        <v/>
      </c>
      <c r="T1212" s="7" t="str">
        <f>IF(ISBLANK(Infra[[#This Row],[Attribute]]),"",
IF(Infra[[#This Row],[railml 2.4 existence]]=TRUE, INDEX(core[Restriction],MATCH(Infra[[#This Row],[Full path]],core[Full path],0)),
IF(Infra[[#This Row],[nor existence]]&lt;&gt;"", INDEX(nor[Restriction],MATCH(Infra[[#This Row],[nor existence]],nor[Full path],0)),"")))</f>
        <v>"new", "modified", "removed"</v>
      </c>
      <c r="U12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3" spans="1:21" ht="30" x14ac:dyDescent="0.25">
      <c r="A121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infrastructure/tracks/track/trackElements/platformEdges/platformEdge/@nor:change</v>
      </c>
      <c r="B12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3" s="23" t="s">
        <v>1018</v>
      </c>
      <c r="E1213" s="49" t="s">
        <v>1019</v>
      </c>
      <c r="F1213" s="7" t="s">
        <v>36</v>
      </c>
      <c r="G1213" s="9" t="s">
        <v>39</v>
      </c>
      <c r="H1213" s="9"/>
      <c r="I1213" s="32"/>
      <c r="J1213" s="8" t="s">
        <v>40</v>
      </c>
      <c r="K1213" s="29"/>
      <c r="L1213" s="29"/>
      <c r="M1213" s="57"/>
      <c r="N121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13" s="7" t="str">
        <f>IF(Infra[[#This Row],[railml 2.4 existence]]=TRUE, INDEX(core[Constraints],MATCH(Infra[[#This Row],[Full path]],core[Full path],0)),
IF(Infra[[#This Row],[nor existence]]&lt;&gt;"",INDEX(nor[Constraints],MATCH(Infra[[#This Row],[nor existence]],nor[Full path],0)),""))</f>
        <v>optional</v>
      </c>
      <c r="Q12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13" s="9" t="str">
        <f>IF(ISBLANK(Infra[[#This Row],[Attribute]]),"",
IF(Infra[[#This Row],[railml 2.4 existence]]=TRUE, INDEX(core[Excel type],MATCH(Infra[[#This Row],[Full path]],core[Full path],0)),
IF(Infra[[#This Row],[nor existence]]&lt;&gt;"", INDEX(nor[Excel type],MATCH(Infra[[#This Row],[nor existence]],nor[Full path],0)),"")))</f>
        <v>[enum]</v>
      </c>
      <c r="S1213" s="7" t="str">
        <f>IF(AND(NOT(ISBLANK(Infra[[#This Row],[Attribute]])),LEFT(Infra[[#This Row],[Value]],1)="[",OR(Infra[[#This Row],[railml 2.4 existence]]=TRUE,Infra[[#This Row],[nor existence]]=TRUE)),IF(Infra[[#This Row],[Value]]=Infra[[#This Row],[type]],"OK","Wrong type"),"")</f>
        <v/>
      </c>
      <c r="T1213" s="7" t="str">
        <f>IF(ISBLANK(Infra[[#This Row],[Attribute]]),"",
IF(Infra[[#This Row],[railml 2.4 existence]]=TRUE, INDEX(core[Restriction],MATCH(Infra[[#This Row],[Full path]],core[Full path],0)),
IF(Infra[[#This Row],[nor existence]]&lt;&gt;"", INDEX(nor[Restriction],MATCH(Infra[[#This Row],[nor existence]],nor[Full path],0)),"")))</f>
        <v>"new", "modified", "removed"</v>
      </c>
      <c r="U12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4" spans="1:21" ht="30" x14ac:dyDescent="0.25">
      <c r="A121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infrastructure/tracks/track/trackElements/platformEdges/platformEdge/@nor:change</v>
      </c>
      <c r="B12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4" s="23" t="s">
        <v>1018</v>
      </c>
      <c r="E1214" s="49" t="s">
        <v>1019</v>
      </c>
      <c r="F1214" s="7" t="s">
        <v>36</v>
      </c>
      <c r="G1214" s="9" t="s">
        <v>41</v>
      </c>
      <c r="H1214" s="9"/>
      <c r="I1214" s="32"/>
      <c r="J1214" s="8" t="s">
        <v>42</v>
      </c>
      <c r="K1214" s="29"/>
      <c r="L1214" s="29"/>
      <c r="M1214" s="57"/>
      <c r="N121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14" s="7" t="str">
        <f>IF(Infra[[#This Row],[railml 2.4 existence]]=TRUE, INDEX(core[Constraints],MATCH(Infra[[#This Row],[Full path]],core[Full path],0)),
IF(Infra[[#This Row],[nor existence]]&lt;&gt;"",INDEX(nor[Constraints],MATCH(Infra[[#This Row],[nor existence]],nor[Full path],0)),""))</f>
        <v>optional</v>
      </c>
      <c r="Q12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14" s="9" t="str">
        <f>IF(ISBLANK(Infra[[#This Row],[Attribute]]),"",
IF(Infra[[#This Row],[railml 2.4 existence]]=TRUE, INDEX(core[Excel type],MATCH(Infra[[#This Row],[Full path]],core[Full path],0)),
IF(Infra[[#This Row],[nor existence]]&lt;&gt;"", INDEX(nor[Excel type],MATCH(Infra[[#This Row],[nor existence]],nor[Full path],0)),"")))</f>
        <v>[enum]</v>
      </c>
      <c r="S1214" s="7" t="str">
        <f>IF(AND(NOT(ISBLANK(Infra[[#This Row],[Attribute]])),LEFT(Infra[[#This Row],[Value]],1)="[",OR(Infra[[#This Row],[railml 2.4 existence]]=TRUE,Infra[[#This Row],[nor existence]]=TRUE)),IF(Infra[[#This Row],[Value]]=Infra[[#This Row],[type]],"OK","Wrong type"),"")</f>
        <v/>
      </c>
      <c r="T1214" s="7" t="str">
        <f>IF(ISBLANK(Infra[[#This Row],[Attribute]]),"",
IF(Infra[[#This Row],[railml 2.4 existence]]=TRUE, INDEX(core[Restriction],MATCH(Infra[[#This Row],[Full path]],core[Full path],0)),
IF(Infra[[#This Row],[nor existence]]&lt;&gt;"", INDEX(nor[Restriction],MATCH(Infra[[#This Row],[nor existence]],nor[Full path],0)),"")))</f>
        <v>"new", "modified", "removed"</v>
      </c>
      <c r="U12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5" spans="1:21" x14ac:dyDescent="0.25">
      <c r="A121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infrastructure/tracks/track/trackElements/platformEdges/platformEdge/@nor:change</v>
      </c>
      <c r="B12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5" s="23" t="s">
        <v>1018</v>
      </c>
      <c r="E1215" s="49" t="s">
        <v>1019</v>
      </c>
      <c r="F1215" s="7" t="s">
        <v>36</v>
      </c>
      <c r="G1215" s="9" t="s">
        <v>43</v>
      </c>
      <c r="H1215" s="9"/>
      <c r="I1215" s="32"/>
      <c r="J1215" s="8" t="s">
        <v>44</v>
      </c>
      <c r="K1215" s="29"/>
      <c r="L1215" s="29"/>
      <c r="M1215" s="57"/>
      <c r="N121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15" s="7" t="str">
        <f>IF(Infra[[#This Row],[railml 2.4 existence]]=TRUE, INDEX(core[Constraints],MATCH(Infra[[#This Row],[Full path]],core[Full path],0)),
IF(Infra[[#This Row],[nor existence]]&lt;&gt;"",INDEX(nor[Constraints],MATCH(Infra[[#This Row],[nor existence]],nor[Full path],0)),""))</f>
        <v>optional</v>
      </c>
      <c r="Q12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15" s="9" t="str">
        <f>IF(ISBLANK(Infra[[#This Row],[Attribute]]),"",
IF(Infra[[#This Row],[railml 2.4 existence]]=TRUE, INDEX(core[Excel type],MATCH(Infra[[#This Row],[Full path]],core[Full path],0)),
IF(Infra[[#This Row],[nor existence]]&lt;&gt;"", INDEX(nor[Excel type],MATCH(Infra[[#This Row],[nor existence]],nor[Full path],0)),"")))</f>
        <v>[enum]</v>
      </c>
      <c r="S1215" s="7" t="str">
        <f>IF(AND(NOT(ISBLANK(Infra[[#This Row],[Attribute]])),LEFT(Infra[[#This Row],[Value]],1)="[",OR(Infra[[#This Row],[railml 2.4 existence]]=TRUE,Infra[[#This Row],[nor existence]]=TRUE)),IF(Infra[[#This Row],[Value]]=Infra[[#This Row],[type]],"OK","Wrong type"),"")</f>
        <v/>
      </c>
      <c r="T1215" s="7" t="str">
        <f>IF(ISBLANK(Infra[[#This Row],[Attribute]]),"",
IF(Infra[[#This Row],[railml 2.4 existence]]=TRUE, INDEX(core[Restriction],MATCH(Infra[[#This Row],[Full path]],core[Full path],0)),
IF(Infra[[#This Row],[nor existence]]&lt;&gt;"", INDEX(nor[Restriction],MATCH(Infra[[#This Row],[nor existence]],nor[Full path],0)),"")))</f>
        <v>"new", "modified", "removed"</v>
      </c>
      <c r="U12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6" spans="1:21" x14ac:dyDescent="0.25">
      <c r="A121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infrastructure/tracks/track/trackElements/platformEdges/platformEdge/@nor:ruleRef</v>
      </c>
      <c r="B12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6" s="23" t="s">
        <v>1018</v>
      </c>
      <c r="E1216" s="49" t="s">
        <v>1019</v>
      </c>
      <c r="F1216" s="7" t="s">
        <v>45</v>
      </c>
      <c r="G1216" s="9" t="s">
        <v>46</v>
      </c>
      <c r="H1216" s="9" t="s">
        <v>29</v>
      </c>
      <c r="I1216" s="33"/>
      <c r="J1216" s="8" t="s">
        <v>47</v>
      </c>
      <c r="K1216" s="29"/>
      <c r="L1216" s="29"/>
      <c r="M1216" s="57"/>
      <c r="N121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216" s="7" t="str">
        <f>IF(Infra[[#This Row],[railml 2.4 existence]]=TRUE, INDEX(core[Constraints],MATCH(Infra[[#This Row],[Full path]],core[Full path],0)),
IF(Infra[[#This Row],[nor existence]]&lt;&gt;"",INDEX(nor[Constraints],MATCH(Infra[[#This Row],[nor existence]],nor[Full path],0)),""))</f>
        <v>optional</v>
      </c>
      <c r="Q12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16" s="9" t="str">
        <f>IF(ISBLANK(Infra[[#This Row],[Attribute]]),"",
IF(Infra[[#This Row],[railml 2.4 existence]]=TRUE, INDEX(core[Excel type],MATCH(Infra[[#This Row],[Full path]],core[Full path],0)),
IF(Infra[[#This Row],[nor existence]]&lt;&gt;"", INDEX(nor[Excel type],MATCH(Infra[[#This Row],[nor existence]],nor[Full path],0)),"")))</f>
        <v>[reference]</v>
      </c>
      <c r="S1216" s="7" t="str">
        <f>IF(AND(NOT(ISBLANK(Infra[[#This Row],[Attribute]])),LEFT(Infra[[#This Row],[Value]],1)="[",OR(Infra[[#This Row],[railml 2.4 existence]]=TRUE,Infra[[#This Row],[nor existence]]=TRUE)),IF(Infra[[#This Row],[Value]]=Infra[[#This Row],[type]],"OK","Wrong type"),"")</f>
        <v/>
      </c>
      <c r="T1216" s="7" t="str">
        <f>IF(ISBLANK(Infra[[#This Row],[Attribute]]),"",
IF(Infra[[#This Row],[railml 2.4 existence]]=TRUE, INDEX(core[Restriction],MATCH(Infra[[#This Row],[Full path]],core[Full path],0)),
IF(Infra[[#This Row],[nor existence]]&lt;&gt;"", INDEX(nor[Restriction],MATCH(Infra[[#This Row],[nor existence]],nor[Full path],0)),"")))</f>
        <v/>
      </c>
      <c r="U12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7" spans="1:21" ht="60" x14ac:dyDescent="0.25">
      <c r="A121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infrastructure/tracks/track/trackElements/platformEdges/platformEdge/@parentPlatformEdgeRef</v>
      </c>
      <c r="B12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7" s="24" t="s">
        <v>1018</v>
      </c>
      <c r="E1217" s="17" t="s">
        <v>1019</v>
      </c>
      <c r="F1217" s="7" t="s">
        <v>1026</v>
      </c>
      <c r="G1217" s="9" t="s">
        <v>46</v>
      </c>
      <c r="H1217" s="9" t="s">
        <v>29</v>
      </c>
      <c r="I1217" s="32"/>
      <c r="J1217" s="8" t="s">
        <v>1027</v>
      </c>
      <c r="K1217" s="38"/>
      <c r="L1217" s="29"/>
      <c r="M1217" s="29"/>
      <c r="N121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17" s="7" t="str">
        <f>IF(Infra[[#This Row],[railml 2.4 existence]]=TRUE, INDEX(core[Constraints],MATCH(Infra[[#This Row],[Full path]],core[Full path],0)),
IF(Infra[[#This Row],[nor existence]]&lt;&gt;"",INDEX(nor[Constraints],MATCH(Infra[[#This Row],[nor existence]],nor[Full path],0)),""))</f>
        <v>optional</v>
      </c>
      <c r="Q12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17" s="7" t="str">
        <f>IF(ISBLANK(Infra[[#This Row],[Attribute]]),"",
IF(Infra[[#This Row],[railml 2.4 existence]]=TRUE, INDEX(core[Excel type],MATCH(Infra[[#This Row],[Full path]],core[Full path],0)),
IF(Infra[[#This Row],[nor existence]]&lt;&gt;"", INDEX(nor[Excel type],MATCH(Infra[[#This Row],[nor existence]],nor[Full path],0)),"")))</f>
        <v>[reference]</v>
      </c>
      <c r="S1217" s="7" t="str">
        <f>IF(AND(NOT(ISBLANK(Infra[[#This Row],[Attribute]])),LEFT(Infra[[#This Row],[Value]],1)="[",OR(Infra[[#This Row],[railml 2.4 existence]]=TRUE,Infra[[#This Row],[nor existence]]=TRUE)),IF(Infra[[#This Row],[Value]]=Infra[[#This Row],[type]],"OK","Wrong type"),"")</f>
        <v>OK</v>
      </c>
      <c r="T1217" s="7" t="str">
        <f>IF(ISBLANK(Infra[[#This Row],[Attribute]]),"",
IF(Infra[[#This Row],[railml 2.4 existence]]=TRUE, INDEX(core[Restriction],MATCH(Infra[[#This Row],[Full path]],core[Full path],0)),
IF(Infra[[#This Row],[nor existence]]&lt;&gt;"", INDEX(nor[Restriction],MATCH(Infra[[#This Row],[nor existence]],nor[Full path],0)),"")))</f>
        <v/>
      </c>
      <c r="U12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8" spans="1:21" ht="45" x14ac:dyDescent="0.25">
      <c r="A121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infrastructure/tracks/track/trackElements/platformEdges/platformEdge/@pos</v>
      </c>
      <c r="B12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8" s="23" t="s">
        <v>1018</v>
      </c>
      <c r="E1218" s="49" t="s">
        <v>1019</v>
      </c>
      <c r="F1218" s="7" t="s">
        <v>494</v>
      </c>
      <c r="G1218" s="9" t="s">
        <v>233</v>
      </c>
      <c r="H1218" s="9" t="s">
        <v>23</v>
      </c>
      <c r="I1218" s="32"/>
      <c r="J1218" s="8" t="s">
        <v>495</v>
      </c>
      <c r="K1218" s="29" t="s">
        <v>496</v>
      </c>
      <c r="L1218" s="29"/>
      <c r="M1218" s="57"/>
      <c r="N121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18" s="7" t="str">
        <f>IF(Infra[[#This Row],[railml 2.4 existence]]=TRUE, INDEX(core[Constraints],MATCH(Infra[[#This Row],[Full path]],core[Full path],0)),
IF(Infra[[#This Row],[nor existence]]&lt;&gt;"",INDEX(nor[Constraints],MATCH(Infra[[#This Row],[nor existence]],nor[Full path],0)),""))</f>
        <v>mandatory</v>
      </c>
      <c r="Q12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18" s="9" t="str">
        <f>IF(ISBLANK(Infra[[#This Row],[Attribute]]),"",
IF(Infra[[#This Row],[railml 2.4 existence]]=TRUE, INDEX(core[Excel type],MATCH(Infra[[#This Row],[Full path]],core[Full path],0)),
IF(Infra[[#This Row],[nor existence]]&lt;&gt;"", INDEX(nor[Excel type],MATCH(Infra[[#This Row],[nor existence]],nor[Full path],0)),"")))</f>
        <v>[decimal]</v>
      </c>
      <c r="S1218" s="7" t="str">
        <f>IF(AND(NOT(ISBLANK(Infra[[#This Row],[Attribute]])),LEFT(Infra[[#This Row],[Value]],1)="[",OR(Infra[[#This Row],[railml 2.4 existence]]=TRUE,Infra[[#This Row],[nor existence]]=TRUE)),IF(Infra[[#This Row],[Value]]=Infra[[#This Row],[type]],"OK","Wrong type"),"")</f>
        <v>OK</v>
      </c>
      <c r="T1218" s="7" t="str">
        <f>IF(ISBLANK(Infra[[#This Row],[Attribute]]),"",
IF(Infra[[#This Row],[railml 2.4 existence]]=TRUE, INDEX(core[Restriction],MATCH(Infra[[#This Row],[Full path]],core[Full path],0)),
IF(Infra[[#This Row],[nor existence]]&lt;&gt;"", INDEX(nor[Restriction],MATCH(Infra[[#This Row],[nor existence]],nor[Full path],0)),"")))</f>
        <v>xs:fractionDigits=6</v>
      </c>
      <c r="U12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19" spans="1:21" ht="30" x14ac:dyDescent="0.25">
      <c r="A121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infrastructure/tracks/track/trackElements/platformEdges/platformEdge/@side</v>
      </c>
      <c r="B12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19" s="24" t="s">
        <v>1018</v>
      </c>
      <c r="E1219" s="17" t="s">
        <v>1019</v>
      </c>
      <c r="F1219" s="7" t="s">
        <v>1028</v>
      </c>
      <c r="G1219" s="9" t="s">
        <v>37</v>
      </c>
      <c r="H1219" s="9" t="s">
        <v>29</v>
      </c>
      <c r="I1219" s="35"/>
      <c r="J1219" s="8" t="s">
        <v>1029</v>
      </c>
      <c r="K1219" s="7"/>
      <c r="L1219" s="29"/>
      <c r="M1219" s="29"/>
      <c r="N121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19" s="7" t="str">
        <f>IF(Infra[[#This Row],[railml 2.4 existence]]=TRUE, INDEX(core[Constraints],MATCH(Infra[[#This Row],[Full path]],core[Full path],0)),
IF(Infra[[#This Row],[nor existence]]&lt;&gt;"",INDEX(nor[Constraints],MATCH(Infra[[#This Row],[nor existence]],nor[Full path],0)),""))</f>
        <v>optional</v>
      </c>
      <c r="Q12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19" s="7" t="str">
        <f>IF(ISBLANK(Infra[[#This Row],[Attribute]]),"",
IF(Infra[[#This Row],[railml 2.4 existence]]=TRUE, INDEX(core[Excel type],MATCH(Infra[[#This Row],[Full path]],core[Full path],0)),
IF(Infra[[#This Row],[nor existence]]&lt;&gt;"", INDEX(nor[Excel type],MATCH(Infra[[#This Row],[nor existence]],nor[Full path],0)),"")))</f>
        <v>[enum]</v>
      </c>
      <c r="S1219" s="7" t="str">
        <f>IF(AND(NOT(ISBLANK(Infra[[#This Row],[Attribute]])),LEFT(Infra[[#This Row],[Value]],1)="[",OR(Infra[[#This Row],[railml 2.4 existence]]=TRUE,Infra[[#This Row],[nor existence]]=TRUE)),IF(Infra[[#This Row],[Value]]=Infra[[#This Row],[type]],"OK","Wrong type"),"")</f>
        <v>OK</v>
      </c>
      <c r="T1219" s="7" t="str">
        <f>IF(ISBLANK(Infra[[#This Row],[Attribute]]),"",
IF(Infra[[#This Row],[railml 2.4 existence]]=TRUE, INDEX(core[Restriction],MATCH(Infra[[#This Row],[Full path]],core[Full path],0)),
IF(Infra[[#This Row],[nor existence]]&lt;&gt;"", INDEX(nor[Restriction],MATCH(Infra[[#This Row],[nor existence]],nor[Full path],0)),"")))</f>
        <v>"left", "right"</v>
      </c>
      <c r="U12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0" spans="1:21" x14ac:dyDescent="0.25">
      <c r="A122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infrastructure/tracks/track/trackElements/platformEdges/platformEdge/@side</v>
      </c>
      <c r="B12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0" s="24" t="s">
        <v>1018</v>
      </c>
      <c r="E1220" s="17" t="s">
        <v>1019</v>
      </c>
      <c r="F1220" s="7" t="s">
        <v>1028</v>
      </c>
      <c r="G1220" s="9" t="s">
        <v>270</v>
      </c>
      <c r="H1220" s="9"/>
      <c r="I1220" s="35"/>
      <c r="J1220" s="8"/>
      <c r="K1220" s="7"/>
      <c r="L1220" s="29"/>
      <c r="M1220" s="29"/>
      <c r="N122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20" s="7" t="str">
        <f>IF(Infra[[#This Row],[railml 2.4 existence]]=TRUE, INDEX(core[Constraints],MATCH(Infra[[#This Row],[Full path]],core[Full path],0)),
IF(Infra[[#This Row],[nor existence]]&lt;&gt;"",INDEX(nor[Constraints],MATCH(Infra[[#This Row],[nor existence]],nor[Full path],0)),""))</f>
        <v>optional</v>
      </c>
      <c r="Q12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20" s="7" t="str">
        <f>IF(ISBLANK(Infra[[#This Row],[Attribute]]),"",
IF(Infra[[#This Row],[railml 2.4 existence]]=TRUE, INDEX(core[Excel type],MATCH(Infra[[#This Row],[Full path]],core[Full path],0)),
IF(Infra[[#This Row],[nor existence]]&lt;&gt;"", INDEX(nor[Excel type],MATCH(Infra[[#This Row],[nor existence]],nor[Full path],0)),"")))</f>
        <v>[enum]</v>
      </c>
      <c r="S1220" s="7" t="str">
        <f>IF(AND(NOT(ISBLANK(Infra[[#This Row],[Attribute]])),LEFT(Infra[[#This Row],[Value]],1)="[",OR(Infra[[#This Row],[railml 2.4 existence]]=TRUE,Infra[[#This Row],[nor existence]]=TRUE)),IF(Infra[[#This Row],[Value]]=Infra[[#This Row],[type]],"OK","Wrong type"),"")</f>
        <v/>
      </c>
      <c r="T1220" s="7" t="str">
        <f>IF(ISBLANK(Infra[[#This Row],[Attribute]]),"",
IF(Infra[[#This Row],[railml 2.4 existence]]=TRUE, INDEX(core[Restriction],MATCH(Infra[[#This Row],[Full path]],core[Full path],0)),
IF(Infra[[#This Row],[nor existence]]&lt;&gt;"", INDEX(nor[Restriction],MATCH(Infra[[#This Row],[nor existence]],nor[Full path],0)),"")))</f>
        <v>"left", "right"</v>
      </c>
      <c r="U12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21" spans="1:21" x14ac:dyDescent="0.25">
      <c r="A122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infrastructure/tracks/track/trackElements/platformEdges/platformEdge/@side</v>
      </c>
      <c r="B12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1" s="24" t="s">
        <v>1018</v>
      </c>
      <c r="E1221" s="17" t="s">
        <v>1019</v>
      </c>
      <c r="F1221" s="7" t="s">
        <v>1028</v>
      </c>
      <c r="G1221" s="9" t="s">
        <v>271</v>
      </c>
      <c r="H1221" s="9"/>
      <c r="I1221" s="35"/>
      <c r="J1221" s="8"/>
      <c r="K1221" s="7"/>
      <c r="L1221" s="29"/>
      <c r="M1221" s="29"/>
      <c r="N122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21" s="7" t="str">
        <f>IF(Infra[[#This Row],[railml 2.4 existence]]=TRUE, INDEX(core[Constraints],MATCH(Infra[[#This Row],[Full path]],core[Full path],0)),
IF(Infra[[#This Row],[nor existence]]&lt;&gt;"",INDEX(nor[Constraints],MATCH(Infra[[#This Row],[nor existence]],nor[Full path],0)),""))</f>
        <v>optional</v>
      </c>
      <c r="Q12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21" s="7" t="str">
        <f>IF(ISBLANK(Infra[[#This Row],[Attribute]]),"",
IF(Infra[[#This Row],[railml 2.4 existence]]=TRUE, INDEX(core[Excel type],MATCH(Infra[[#This Row],[Full path]],core[Full path],0)),
IF(Infra[[#This Row],[nor existence]]&lt;&gt;"", INDEX(nor[Excel type],MATCH(Infra[[#This Row],[nor existence]],nor[Full path],0)),"")))</f>
        <v>[enum]</v>
      </c>
      <c r="S1221" s="7" t="str">
        <f>IF(AND(NOT(ISBLANK(Infra[[#This Row],[Attribute]])),LEFT(Infra[[#This Row],[Value]],1)="[",OR(Infra[[#This Row],[railml 2.4 existence]]=TRUE,Infra[[#This Row],[nor existence]]=TRUE)),IF(Infra[[#This Row],[Value]]=Infra[[#This Row],[type]],"OK","Wrong type"),"")</f>
        <v/>
      </c>
      <c r="T1221" s="7" t="str">
        <f>IF(ISBLANK(Infra[[#This Row],[Attribute]]),"",
IF(Infra[[#This Row],[railml 2.4 existence]]=TRUE, INDEX(core[Restriction],MATCH(Infra[[#This Row],[Full path]],core[Full path],0)),
IF(Infra[[#This Row],[nor existence]]&lt;&gt;"", INDEX(nor[Restriction],MATCH(Infra[[#This Row],[nor existence]],nor[Full path],0)),"")))</f>
        <v>"left", "right"</v>
      </c>
      <c r="U12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22" spans="1:21" ht="45" x14ac:dyDescent="0.25">
      <c r="A122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v>
      </c>
      <c r="B12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2" s="24" t="s">
        <v>1030</v>
      </c>
      <c r="E1222" s="17" t="s">
        <v>65</v>
      </c>
      <c r="F1222" s="7"/>
      <c r="G1222" s="9"/>
      <c r="H1222" s="13" t="s">
        <v>66</v>
      </c>
      <c r="I1222" s="35"/>
      <c r="J1222" s="58" t="s">
        <v>67</v>
      </c>
      <c r="K1222" s="7"/>
      <c r="L1222" s="29"/>
      <c r="M1222" s="29"/>
      <c r="N12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22" s="7" t="str">
        <f>IF(Infra[[#This Row],[railml 2.4 existence]]=TRUE, INDEX(core[Constraints],MATCH(Infra[[#This Row],[Full path]],core[Full path],0)),
IF(Infra[[#This Row],[nor existence]]&lt;&gt;"",INDEX(nor[Constraints],MATCH(Infra[[#This Row],[nor existence]],nor[Full path],0)),""))</f>
        <v>optional</v>
      </c>
      <c r="Q12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22" s="7" t="str">
        <f>IF(ISBLANK(Infra[[#This Row],[Attribute]]),"",
IF(Infra[[#This Row],[railml 2.4 existence]]=TRUE, INDEX(core[Excel type],MATCH(Infra[[#This Row],[Full path]],core[Full path],0)),
IF(Infra[[#This Row],[nor existence]]&lt;&gt;"", INDEX(nor[Excel type],MATCH(Infra[[#This Row],[nor existence]],nor[Full path],0)),"")))</f>
        <v/>
      </c>
      <c r="S1222" s="7" t="str">
        <f>IF(AND(NOT(ISBLANK(Infra[[#This Row],[Attribute]])),LEFT(Infra[[#This Row],[Value]],1)="[",OR(Infra[[#This Row],[railml 2.4 existence]]=TRUE,Infra[[#This Row],[nor existence]]=TRUE)),IF(Infra[[#This Row],[Value]]=Infra[[#This Row],[type]],"OK","Wrong type"),"")</f>
        <v/>
      </c>
      <c r="T1222" s="7" t="str">
        <f>IF(ISBLANK(Infra[[#This Row],[Attribute]]),"",
IF(Infra[[#This Row],[railml 2.4 existence]]=TRUE, INDEX(core[Restriction],MATCH(Infra[[#This Row],[Full path]],core[Full path],0)),
IF(Infra[[#This Row],[nor existence]]&lt;&gt;"", INDEX(nor[Restriction],MATCH(Infra[[#This Row],[nor existence]],nor[Full path],0)),"")))</f>
        <v/>
      </c>
      <c r="U12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3" spans="1:21" x14ac:dyDescent="0.25">
      <c r="A122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v>
      </c>
      <c r="B12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3" s="24" t="s">
        <v>1031</v>
      </c>
      <c r="E1223" s="17" t="s">
        <v>123</v>
      </c>
      <c r="F1223" s="7"/>
      <c r="G1223" s="9"/>
      <c r="H1223" s="9" t="s">
        <v>23</v>
      </c>
      <c r="I1223" s="35"/>
      <c r="J1223" s="8" t="s">
        <v>74</v>
      </c>
      <c r="K1223" s="7"/>
      <c r="L1223" s="29"/>
      <c r="M1223" s="29"/>
      <c r="N122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23" s="7" t="str">
        <f>IF(Infra[[#This Row],[railml 2.4 existence]]=TRUE, INDEX(core[Constraints],MATCH(Infra[[#This Row],[Full path]],core[Full path],0)),
IF(Infra[[#This Row],[nor existence]]&lt;&gt;"",INDEX(nor[Constraints],MATCH(Infra[[#This Row],[nor existence]],nor[Full path],0)),""))</f>
        <v>mandatory</v>
      </c>
      <c r="Q12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23" s="7" t="str">
        <f>IF(ISBLANK(Infra[[#This Row],[Attribute]]),"",
IF(Infra[[#This Row],[railml 2.4 existence]]=TRUE, INDEX(core[Excel type],MATCH(Infra[[#This Row],[Full path]],core[Full path],0)),
IF(Infra[[#This Row],[nor existence]]&lt;&gt;"", INDEX(nor[Excel type],MATCH(Infra[[#This Row],[nor existence]],nor[Full path],0)),"")))</f>
        <v/>
      </c>
      <c r="S1223" s="7" t="str">
        <f>IF(AND(NOT(ISBLANK(Infra[[#This Row],[Attribute]])),LEFT(Infra[[#This Row],[Value]],1)="[",OR(Infra[[#This Row],[railml 2.4 existence]]=TRUE,Infra[[#This Row],[nor existence]]=TRUE)),IF(Infra[[#This Row],[Value]]=Infra[[#This Row],[type]],"OK","Wrong type"),"")</f>
        <v/>
      </c>
      <c r="T1223" s="7" t="str">
        <f>IF(ISBLANK(Infra[[#This Row],[Attribute]]),"",
IF(Infra[[#This Row],[railml 2.4 existence]]=TRUE, INDEX(core[Restriction],MATCH(Infra[[#This Row],[Full path]],core[Full path],0)),
IF(Infra[[#This Row],[nor existence]]&lt;&gt;"", INDEX(nor[Restriction],MATCH(Infra[[#This Row],[nor existence]],nor[Full path],0)),"")))</f>
        <v/>
      </c>
      <c r="U12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4" spans="1:21" ht="45" x14ac:dyDescent="0.25">
      <c r="A122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infrastructure/tracks/track/trackElements/platformEdges/platformEdge/states/state/@disabled</v>
      </c>
      <c r="B12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4" s="23" t="s">
        <v>1031</v>
      </c>
      <c r="E1224" s="49" t="s">
        <v>123</v>
      </c>
      <c r="F1224" s="7" t="s">
        <v>124</v>
      </c>
      <c r="G1224" s="9" t="s">
        <v>125</v>
      </c>
      <c r="H1224" s="9" t="s">
        <v>23</v>
      </c>
      <c r="I1224" s="32"/>
      <c r="J1224" s="8" t="s">
        <v>126</v>
      </c>
      <c r="K1224" s="29"/>
      <c r="L1224" s="29"/>
      <c r="M1224" s="57"/>
      <c r="N122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24" s="7" t="str">
        <f>IF(Infra[[#This Row],[railml 2.4 existence]]=TRUE, INDEX(core[Constraints],MATCH(Infra[[#This Row],[Full path]],core[Full path],0)),
IF(Infra[[#This Row],[nor existence]]&lt;&gt;"",INDEX(nor[Constraints],MATCH(Infra[[#This Row],[nor existence]],nor[Full path],0)),""))</f>
        <v>mandatory</v>
      </c>
      <c r="Q12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24" s="7" t="str">
        <f>IF(ISBLANK(Infra[[#This Row],[Attribute]]),"",
IF(Infra[[#This Row],[railml 2.4 existence]]=TRUE, INDEX(core[Excel type],MATCH(Infra[[#This Row],[Full path]],core[Full path],0)),
IF(Infra[[#This Row],[nor existence]]&lt;&gt;"", INDEX(nor[Excel type],MATCH(Infra[[#This Row],[nor existence]],nor[Full path],0)),"")))</f>
        <v>[boolean]</v>
      </c>
      <c r="S1224" s="9" t="str">
        <f>IF(AND(NOT(ISBLANK(Infra[[#This Row],[Attribute]])),LEFT(Infra[[#This Row],[Value]],1)="[",OR(Infra[[#This Row],[railml 2.4 existence]]=TRUE,Infra[[#This Row],[nor existence]]=TRUE)),IF(Infra[[#This Row],[Value]]=Infra[[#This Row],[type]],"OK","Wrong type"),"")</f>
        <v>OK</v>
      </c>
      <c r="T1224" s="7" t="str">
        <f>IF(ISBLANK(Infra[[#This Row],[Attribute]]),"",
IF(Infra[[#This Row],[railml 2.4 existence]]=TRUE, INDEX(core[Restriction],MATCH(Infra[[#This Row],[Full path]],core[Full path],0)),
IF(Infra[[#This Row],[nor existence]]&lt;&gt;"", INDEX(nor[Restriction],MATCH(Infra[[#This Row],[nor existence]],nor[Full path],0)),"")))</f>
        <v/>
      </c>
      <c r="U12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5" spans="1:21" ht="30" x14ac:dyDescent="0.25">
      <c r="A122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infrastructure/tracks/track/trackElements/platformEdges/platformEdge/states/state/@nor:change</v>
      </c>
      <c r="B12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5" s="23" t="s">
        <v>1031</v>
      </c>
      <c r="E1225" s="49" t="s">
        <v>123</v>
      </c>
      <c r="F1225" s="7" t="s">
        <v>36</v>
      </c>
      <c r="G1225" s="9" t="s">
        <v>37</v>
      </c>
      <c r="H1225" s="9" t="s">
        <v>29</v>
      </c>
      <c r="I1225" s="32"/>
      <c r="J1225" s="1" t="s">
        <v>38</v>
      </c>
      <c r="K1225" s="29"/>
      <c r="L1225" s="29"/>
      <c r="M1225" s="57"/>
      <c r="N122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25" s="7" t="str">
        <f>IF(Infra[[#This Row],[railml 2.4 existence]]=TRUE, INDEX(core[Constraints],MATCH(Infra[[#This Row],[Full path]],core[Full path],0)),
IF(Infra[[#This Row],[nor existence]]&lt;&gt;"",INDEX(nor[Constraints],MATCH(Infra[[#This Row],[nor existence]],nor[Full path],0)),""))</f>
        <v>optional</v>
      </c>
      <c r="Q12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25" s="7" t="str">
        <f>IF(ISBLANK(Infra[[#This Row],[Attribute]]),"",
IF(Infra[[#This Row],[railml 2.4 existence]]=TRUE, INDEX(core[Excel type],MATCH(Infra[[#This Row],[Full path]],core[Full path],0)),
IF(Infra[[#This Row],[nor existence]]&lt;&gt;"", INDEX(nor[Excel type],MATCH(Infra[[#This Row],[nor existence]],nor[Full path],0)),"")))</f>
        <v>[enum]</v>
      </c>
      <c r="S1225" s="9" t="str">
        <f>IF(AND(NOT(ISBLANK(Infra[[#This Row],[Attribute]])),LEFT(Infra[[#This Row],[Value]],1)="[",OR(Infra[[#This Row],[railml 2.4 existence]]=TRUE,Infra[[#This Row],[nor existence]]=TRUE)),IF(Infra[[#This Row],[Value]]=Infra[[#This Row],[type]],"OK","Wrong type"),"")</f>
        <v/>
      </c>
      <c r="T1225" s="7" t="str">
        <f>IF(ISBLANK(Infra[[#This Row],[Attribute]]),"",
IF(Infra[[#This Row],[railml 2.4 existence]]=TRUE, INDEX(core[Restriction],MATCH(Infra[[#This Row],[Full path]],core[Full path],0)),
IF(Infra[[#This Row],[nor existence]]&lt;&gt;"", INDEX(nor[Restriction],MATCH(Infra[[#This Row],[nor existence]],nor[Full path],0)),"")))</f>
        <v>"new", "modified", "removed"</v>
      </c>
      <c r="U12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6" spans="1:21" ht="30" x14ac:dyDescent="0.25">
      <c r="A122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infrastructure/tracks/track/trackElements/platformEdges/platformEdge/states/state/@nor:change</v>
      </c>
      <c r="B12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6" s="23" t="s">
        <v>1031</v>
      </c>
      <c r="E1226" s="49" t="s">
        <v>123</v>
      </c>
      <c r="F1226" s="7" t="s">
        <v>36</v>
      </c>
      <c r="G1226" s="9" t="s">
        <v>39</v>
      </c>
      <c r="H1226" s="9"/>
      <c r="I1226" s="32"/>
      <c r="J1226" s="1" t="s">
        <v>40</v>
      </c>
      <c r="K1226" s="29"/>
      <c r="L1226" s="29"/>
      <c r="M1226" s="57"/>
      <c r="N122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26" s="7" t="str">
        <f>IF(Infra[[#This Row],[railml 2.4 existence]]=TRUE, INDEX(core[Constraints],MATCH(Infra[[#This Row],[Full path]],core[Full path],0)),
IF(Infra[[#This Row],[nor existence]]&lt;&gt;"",INDEX(nor[Constraints],MATCH(Infra[[#This Row],[nor existence]],nor[Full path],0)),""))</f>
        <v>optional</v>
      </c>
      <c r="Q12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26" s="7" t="str">
        <f>IF(ISBLANK(Infra[[#This Row],[Attribute]]),"",
IF(Infra[[#This Row],[railml 2.4 existence]]=TRUE, INDEX(core[Excel type],MATCH(Infra[[#This Row],[Full path]],core[Full path],0)),
IF(Infra[[#This Row],[nor existence]]&lt;&gt;"", INDEX(nor[Excel type],MATCH(Infra[[#This Row],[nor existence]],nor[Full path],0)),"")))</f>
        <v>[enum]</v>
      </c>
      <c r="S1226" s="9" t="str">
        <f>IF(AND(NOT(ISBLANK(Infra[[#This Row],[Attribute]])),LEFT(Infra[[#This Row],[Value]],1)="[",OR(Infra[[#This Row],[railml 2.4 existence]]=TRUE,Infra[[#This Row],[nor existence]]=TRUE)),IF(Infra[[#This Row],[Value]]=Infra[[#This Row],[type]],"OK","Wrong type"),"")</f>
        <v/>
      </c>
      <c r="T1226" s="7" t="str">
        <f>IF(ISBLANK(Infra[[#This Row],[Attribute]]),"",
IF(Infra[[#This Row],[railml 2.4 existence]]=TRUE, INDEX(core[Restriction],MATCH(Infra[[#This Row],[Full path]],core[Full path],0)),
IF(Infra[[#This Row],[nor existence]]&lt;&gt;"", INDEX(nor[Restriction],MATCH(Infra[[#This Row],[nor existence]],nor[Full path],0)),"")))</f>
        <v>"new", "modified", "removed"</v>
      </c>
      <c r="U12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7" spans="1:21" ht="30" x14ac:dyDescent="0.25">
      <c r="A122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infrastructure/tracks/track/trackElements/platformEdges/platformEdge/states/state/@nor:change</v>
      </c>
      <c r="B12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7" s="23" t="s">
        <v>1031</v>
      </c>
      <c r="E1227" s="49" t="s">
        <v>123</v>
      </c>
      <c r="F1227" s="7" t="s">
        <v>36</v>
      </c>
      <c r="G1227" s="9" t="s">
        <v>41</v>
      </c>
      <c r="H1227" s="9"/>
      <c r="I1227" s="32"/>
      <c r="J1227" s="1" t="s">
        <v>42</v>
      </c>
      <c r="K1227" s="29"/>
      <c r="L1227" s="29"/>
      <c r="M1227" s="57"/>
      <c r="N122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27" s="7" t="str">
        <f>IF(Infra[[#This Row],[railml 2.4 existence]]=TRUE, INDEX(core[Constraints],MATCH(Infra[[#This Row],[Full path]],core[Full path],0)),
IF(Infra[[#This Row],[nor existence]]&lt;&gt;"",INDEX(nor[Constraints],MATCH(Infra[[#This Row],[nor existence]],nor[Full path],0)),""))</f>
        <v>optional</v>
      </c>
      <c r="Q12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27" s="7" t="str">
        <f>IF(ISBLANK(Infra[[#This Row],[Attribute]]),"",
IF(Infra[[#This Row],[railml 2.4 existence]]=TRUE, INDEX(core[Excel type],MATCH(Infra[[#This Row],[Full path]],core[Full path],0)),
IF(Infra[[#This Row],[nor existence]]&lt;&gt;"", INDEX(nor[Excel type],MATCH(Infra[[#This Row],[nor existence]],nor[Full path],0)),"")))</f>
        <v>[enum]</v>
      </c>
      <c r="S1227" s="9" t="str">
        <f>IF(AND(NOT(ISBLANK(Infra[[#This Row],[Attribute]])),LEFT(Infra[[#This Row],[Value]],1)="[",OR(Infra[[#This Row],[railml 2.4 existence]]=TRUE,Infra[[#This Row],[nor existence]]=TRUE)),IF(Infra[[#This Row],[Value]]=Infra[[#This Row],[type]],"OK","Wrong type"),"")</f>
        <v/>
      </c>
      <c r="T1227" s="7" t="str">
        <f>IF(ISBLANK(Infra[[#This Row],[Attribute]]),"",
IF(Infra[[#This Row],[railml 2.4 existence]]=TRUE, INDEX(core[Restriction],MATCH(Infra[[#This Row],[Full path]],core[Full path],0)),
IF(Infra[[#This Row],[nor existence]]&lt;&gt;"", INDEX(nor[Restriction],MATCH(Infra[[#This Row],[nor existence]],nor[Full path],0)),"")))</f>
        <v>"new", "modified", "removed"</v>
      </c>
      <c r="U12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8" spans="1:21" x14ac:dyDescent="0.25">
      <c r="A122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infrastructure/tracks/track/trackElements/platformEdges/platformEdge/states/state/@nor:change</v>
      </c>
      <c r="B12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8" s="23" t="s">
        <v>1031</v>
      </c>
      <c r="E1228" s="49" t="s">
        <v>123</v>
      </c>
      <c r="F1228" s="7" t="s">
        <v>36</v>
      </c>
      <c r="G1228" s="9" t="s">
        <v>43</v>
      </c>
      <c r="H1228" s="9"/>
      <c r="I1228" s="32"/>
      <c r="J1228" s="1" t="s">
        <v>44</v>
      </c>
      <c r="K1228" s="29"/>
      <c r="L1228" s="29"/>
      <c r="M1228" s="57"/>
      <c r="N122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28" s="7" t="str">
        <f>IF(Infra[[#This Row],[railml 2.4 existence]]=TRUE, INDEX(core[Constraints],MATCH(Infra[[#This Row],[Full path]],core[Full path],0)),
IF(Infra[[#This Row],[nor existence]]&lt;&gt;"",INDEX(nor[Constraints],MATCH(Infra[[#This Row],[nor existence]],nor[Full path],0)),""))</f>
        <v>optional</v>
      </c>
      <c r="Q12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28" s="7" t="str">
        <f>IF(ISBLANK(Infra[[#This Row],[Attribute]]),"",
IF(Infra[[#This Row],[railml 2.4 existence]]=TRUE, INDEX(core[Excel type],MATCH(Infra[[#This Row],[Full path]],core[Full path],0)),
IF(Infra[[#This Row],[nor existence]]&lt;&gt;"", INDEX(nor[Excel type],MATCH(Infra[[#This Row],[nor existence]],nor[Full path],0)),"")))</f>
        <v>[enum]</v>
      </c>
      <c r="S1228" s="9" t="str">
        <f>IF(AND(NOT(ISBLANK(Infra[[#This Row],[Attribute]])),LEFT(Infra[[#This Row],[Value]],1)="[",OR(Infra[[#This Row],[railml 2.4 existence]]=TRUE,Infra[[#This Row],[nor existence]]=TRUE)),IF(Infra[[#This Row],[Value]]=Infra[[#This Row],[type]],"OK","Wrong type"),"")</f>
        <v/>
      </c>
      <c r="T1228" s="7" t="str">
        <f>IF(ISBLANK(Infra[[#This Row],[Attribute]]),"",
IF(Infra[[#This Row],[railml 2.4 existence]]=TRUE, INDEX(core[Restriction],MATCH(Infra[[#This Row],[Full path]],core[Full path],0)),
IF(Infra[[#This Row],[nor existence]]&lt;&gt;"", INDEX(nor[Restriction],MATCH(Infra[[#This Row],[nor existence]],nor[Full path],0)),"")))</f>
        <v>"new", "modified", "removed"</v>
      </c>
      <c r="U12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29" spans="1:21" x14ac:dyDescent="0.25">
      <c r="A122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infrastructure/tracks/track/trackElements/platformEdges/platformEdge/states/state/@nor:endDate</v>
      </c>
      <c r="B12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29" s="23" t="s">
        <v>1031</v>
      </c>
      <c r="E1229" s="49" t="s">
        <v>123</v>
      </c>
      <c r="F1229" s="7" t="s">
        <v>127</v>
      </c>
      <c r="G1229" s="9" t="s">
        <v>128</v>
      </c>
      <c r="H1229" s="9" t="s">
        <v>29</v>
      </c>
      <c r="I1229" s="32"/>
      <c r="J1229" s="1" t="s">
        <v>129</v>
      </c>
      <c r="K1229" s="29"/>
      <c r="L1229" s="29"/>
      <c r="M1229" s="57"/>
      <c r="N122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229" s="7" t="str">
        <f>IF(Infra[[#This Row],[railml 2.4 existence]]=TRUE, INDEX(core[Constraints],MATCH(Infra[[#This Row],[Full path]],core[Full path],0)),
IF(Infra[[#This Row],[nor existence]]&lt;&gt;"",INDEX(nor[Constraints],MATCH(Infra[[#This Row],[nor existence]],nor[Full path],0)),""))</f>
        <v>optional</v>
      </c>
      <c r="Q12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29" s="7" t="str">
        <f>IF(ISBLANK(Infra[[#This Row],[Attribute]]),"",
IF(Infra[[#This Row],[railml 2.4 existence]]=TRUE, INDEX(core[Excel type],MATCH(Infra[[#This Row],[Full path]],core[Full path],0)),
IF(Infra[[#This Row],[nor existence]]&lt;&gt;"", INDEX(nor[Excel type],MATCH(Infra[[#This Row],[nor existence]],nor[Full path],0)),"")))</f>
        <v>[date]</v>
      </c>
      <c r="S1229" s="9" t="str">
        <f>IF(AND(NOT(ISBLANK(Infra[[#This Row],[Attribute]])),LEFT(Infra[[#This Row],[Value]],1)="[",OR(Infra[[#This Row],[railml 2.4 existence]]=TRUE,Infra[[#This Row],[nor existence]]=TRUE)),IF(Infra[[#This Row],[Value]]=Infra[[#This Row],[type]],"OK","Wrong type"),"")</f>
        <v/>
      </c>
      <c r="T1229" s="7" t="str">
        <f>IF(ISBLANK(Infra[[#This Row],[Attribute]]),"",
IF(Infra[[#This Row],[railml 2.4 existence]]=TRUE, INDEX(core[Restriction],MATCH(Infra[[#This Row],[Full path]],core[Full path],0)),
IF(Infra[[#This Row],[nor existence]]&lt;&gt;"", INDEX(nor[Restriction],MATCH(Infra[[#This Row],[nor existence]],nor[Full path],0)),"")))</f>
        <v/>
      </c>
      <c r="U12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30" spans="1:21" x14ac:dyDescent="0.25">
      <c r="A123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infrastructure/tracks/track/trackElements/platformEdges/platformEdge/states/state/@nor:projectRef</v>
      </c>
      <c r="B12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0" s="23" t="s">
        <v>1031</v>
      </c>
      <c r="E1230" s="49" t="s">
        <v>123</v>
      </c>
      <c r="F1230" s="7" t="s">
        <v>130</v>
      </c>
      <c r="G1230" s="9" t="s">
        <v>46</v>
      </c>
      <c r="H1230" s="9" t="s">
        <v>29</v>
      </c>
      <c r="I1230" s="32"/>
      <c r="J1230" s="1" t="s">
        <v>131</v>
      </c>
      <c r="K1230" s="29"/>
      <c r="L1230" s="29"/>
      <c r="M1230" s="57"/>
      <c r="N123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230" s="7" t="str">
        <f>IF(Infra[[#This Row],[railml 2.4 existence]]=TRUE, INDEX(core[Constraints],MATCH(Infra[[#This Row],[Full path]],core[Full path],0)),
IF(Infra[[#This Row],[nor existence]]&lt;&gt;"",INDEX(nor[Constraints],MATCH(Infra[[#This Row],[nor existence]],nor[Full path],0)),""))</f>
        <v>optional</v>
      </c>
      <c r="Q12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30" s="7" t="str">
        <f>IF(ISBLANK(Infra[[#This Row],[Attribute]]),"",
IF(Infra[[#This Row],[railml 2.4 existence]]=TRUE, INDEX(core[Excel type],MATCH(Infra[[#This Row],[Full path]],core[Full path],0)),
IF(Infra[[#This Row],[nor existence]]&lt;&gt;"", INDEX(nor[Excel type],MATCH(Infra[[#This Row],[nor existence]],nor[Full path],0)),"")))</f>
        <v>[reference]</v>
      </c>
      <c r="S1230" s="9" t="str">
        <f>IF(AND(NOT(ISBLANK(Infra[[#This Row],[Attribute]])),LEFT(Infra[[#This Row],[Value]],1)="[",OR(Infra[[#This Row],[railml 2.4 existence]]=TRUE,Infra[[#This Row],[nor existence]]=TRUE)),IF(Infra[[#This Row],[Value]]=Infra[[#This Row],[type]],"OK","Wrong type"),"")</f>
        <v/>
      </c>
      <c r="T1230" s="7" t="str">
        <f>IF(ISBLANK(Infra[[#This Row],[Attribute]]),"",
IF(Infra[[#This Row],[railml 2.4 existence]]=TRUE, INDEX(core[Restriction],MATCH(Infra[[#This Row],[Full path]],core[Full path],0)),
IF(Infra[[#This Row],[nor existence]]&lt;&gt;"", INDEX(nor[Restriction],MATCH(Infra[[#This Row],[nor existence]],nor[Full path],0)),"")))</f>
        <v/>
      </c>
      <c r="U12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31" spans="1:21" x14ac:dyDescent="0.25">
      <c r="A123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infrastructure/tracks/track/trackElements/platformEdges/platformEdge/states/state/@nor:ruleRef</v>
      </c>
      <c r="B12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1" s="23" t="s">
        <v>1031</v>
      </c>
      <c r="E1231" s="49" t="s">
        <v>123</v>
      </c>
      <c r="F1231" s="7" t="s">
        <v>45</v>
      </c>
      <c r="G1231" s="9" t="s">
        <v>46</v>
      </c>
      <c r="H1231" s="9" t="s">
        <v>29</v>
      </c>
      <c r="I1231" s="33"/>
      <c r="J1231" s="8" t="s">
        <v>47</v>
      </c>
      <c r="K1231" s="29"/>
      <c r="L1231" s="29"/>
      <c r="M1231" s="57"/>
      <c r="N123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231" s="7" t="str">
        <f>IF(Infra[[#This Row],[railml 2.4 existence]]=TRUE, INDEX(core[Constraints],MATCH(Infra[[#This Row],[Full path]],core[Full path],0)),
IF(Infra[[#This Row],[nor existence]]&lt;&gt;"",INDEX(nor[Constraints],MATCH(Infra[[#This Row],[nor existence]],nor[Full path],0)),""))</f>
        <v>optional</v>
      </c>
      <c r="Q12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31" s="7" t="str">
        <f>IF(ISBLANK(Infra[[#This Row],[Attribute]]),"",
IF(Infra[[#This Row],[railml 2.4 existence]]=TRUE, INDEX(core[Excel type],MATCH(Infra[[#This Row],[Full path]],core[Full path],0)),
IF(Infra[[#This Row],[nor existence]]&lt;&gt;"", INDEX(nor[Excel type],MATCH(Infra[[#This Row],[nor existence]],nor[Full path],0)),"")))</f>
        <v>[reference]</v>
      </c>
      <c r="S1231" s="9" t="str">
        <f>IF(AND(NOT(ISBLANK(Infra[[#This Row],[Attribute]])),LEFT(Infra[[#This Row],[Value]],1)="[",OR(Infra[[#This Row],[railml 2.4 existence]]=TRUE,Infra[[#This Row],[nor existence]]=TRUE)),IF(Infra[[#This Row],[Value]]=Infra[[#This Row],[type]],"OK","Wrong type"),"")</f>
        <v/>
      </c>
      <c r="T1231" s="7" t="str">
        <f>IF(ISBLANK(Infra[[#This Row],[Attribute]]),"",
IF(Infra[[#This Row],[railml 2.4 existence]]=TRUE, INDEX(core[Restriction],MATCH(Infra[[#This Row],[Full path]],core[Full path],0)),
IF(Infra[[#This Row],[nor existence]]&lt;&gt;"", INDEX(nor[Restriction],MATCH(Infra[[#This Row],[nor existence]],nor[Full path],0)),"")))</f>
        <v/>
      </c>
      <c r="U12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32" spans="1:21" x14ac:dyDescent="0.25">
      <c r="A123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infrastructure/tracks/track/trackElements/platformEdges/platformEdge/states/state/@nor:startDate</v>
      </c>
      <c r="B12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2" s="23" t="s">
        <v>1031</v>
      </c>
      <c r="E1232" s="49" t="s">
        <v>123</v>
      </c>
      <c r="F1232" s="7" t="s">
        <v>132</v>
      </c>
      <c r="G1232" s="9" t="s">
        <v>128</v>
      </c>
      <c r="H1232" s="9" t="s">
        <v>29</v>
      </c>
      <c r="I1232" s="32"/>
      <c r="J1232" s="1" t="s">
        <v>129</v>
      </c>
      <c r="K1232" s="29"/>
      <c r="L1232" s="29"/>
      <c r="M1232" s="57"/>
      <c r="N123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232" s="7" t="str">
        <f>IF(Infra[[#This Row],[railml 2.4 existence]]=TRUE, INDEX(core[Constraints],MATCH(Infra[[#This Row],[Full path]],core[Full path],0)),
IF(Infra[[#This Row],[nor existence]]&lt;&gt;"",INDEX(nor[Constraints],MATCH(Infra[[#This Row],[nor existence]],nor[Full path],0)),""))</f>
        <v>optional</v>
      </c>
      <c r="Q12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32" s="7" t="str">
        <f>IF(ISBLANK(Infra[[#This Row],[Attribute]]),"",
IF(Infra[[#This Row],[railml 2.4 existence]]=TRUE, INDEX(core[Excel type],MATCH(Infra[[#This Row],[Full path]],core[Full path],0)),
IF(Infra[[#This Row],[nor existence]]&lt;&gt;"", INDEX(nor[Excel type],MATCH(Infra[[#This Row],[nor existence]],nor[Full path],0)),"")))</f>
        <v>[date]</v>
      </c>
      <c r="S1232" s="9" t="str">
        <f>IF(AND(NOT(ISBLANK(Infra[[#This Row],[Attribute]])),LEFT(Infra[[#This Row],[Value]],1)="[",OR(Infra[[#This Row],[railml 2.4 existence]]=TRUE,Infra[[#This Row],[nor existence]]=TRUE)),IF(Infra[[#This Row],[Value]]=Infra[[#This Row],[type]],"OK","Wrong type"),"")</f>
        <v/>
      </c>
      <c r="T1232" s="7" t="str">
        <f>IF(ISBLANK(Infra[[#This Row],[Attribute]]),"",
IF(Infra[[#This Row],[railml 2.4 existence]]=TRUE, INDEX(core[Restriction],MATCH(Infra[[#This Row],[Full path]],core[Full path],0)),
IF(Infra[[#This Row],[nor existence]]&lt;&gt;"", INDEX(nor[Restriction],MATCH(Infra[[#This Row],[nor existence]],nor[Full path],0)),"")))</f>
        <v/>
      </c>
      <c r="U12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33" spans="1:21" x14ac:dyDescent="0.25">
      <c r="A123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infrastructure/tracks/track/trackElements/platformEdges/platformEdge/states/state/@operatingPeriodRef</v>
      </c>
      <c r="B12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3" s="23" t="s">
        <v>1031</v>
      </c>
      <c r="E1233" s="49" t="s">
        <v>123</v>
      </c>
      <c r="F1233" s="7" t="s">
        <v>133</v>
      </c>
      <c r="G1233" s="9" t="s">
        <v>46</v>
      </c>
      <c r="H1233" s="9" t="s">
        <v>29</v>
      </c>
      <c r="I1233" s="32"/>
      <c r="J1233" s="1" t="s">
        <v>134</v>
      </c>
      <c r="K1233" s="29"/>
      <c r="L1233" s="29"/>
      <c r="M1233" s="57"/>
      <c r="N123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33" s="7" t="str">
        <f>IF(Infra[[#This Row],[railml 2.4 existence]]=TRUE, INDEX(core[Constraints],MATCH(Infra[[#This Row],[Full path]],core[Full path],0)),
IF(Infra[[#This Row],[nor existence]]&lt;&gt;"",INDEX(nor[Constraints],MATCH(Infra[[#This Row],[nor existence]],nor[Full path],0)),""))</f>
        <v>optional</v>
      </c>
      <c r="Q12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33" s="7" t="str">
        <f>IF(ISBLANK(Infra[[#This Row],[Attribute]]),"",
IF(Infra[[#This Row],[railml 2.4 existence]]=TRUE, INDEX(core[Excel type],MATCH(Infra[[#This Row],[Full path]],core[Full path],0)),
IF(Infra[[#This Row],[nor existence]]&lt;&gt;"", INDEX(nor[Excel type],MATCH(Infra[[#This Row],[nor existence]],nor[Full path],0)),"")))</f>
        <v>[reference]</v>
      </c>
      <c r="S1233" s="9" t="str">
        <f>IF(AND(NOT(ISBLANK(Infra[[#This Row],[Attribute]])),LEFT(Infra[[#This Row],[Value]],1)="[",OR(Infra[[#This Row],[railml 2.4 existence]]=TRUE,Infra[[#This Row],[nor existence]]=TRUE)),IF(Infra[[#This Row],[Value]]=Infra[[#This Row],[type]],"OK","Wrong type"),"")</f>
        <v>OK</v>
      </c>
      <c r="T1233" s="7" t="str">
        <f>IF(ISBLANK(Infra[[#This Row],[Attribute]]),"",
IF(Infra[[#This Row],[railml 2.4 existence]]=TRUE, INDEX(core[Restriction],MATCH(Infra[[#This Row],[Full path]],core[Full path],0)),
IF(Infra[[#This Row],[nor existence]]&lt;&gt;"", INDEX(nor[Restriction],MATCH(Infra[[#This Row],[nor existence]],nor[Full path],0)),"")))</f>
        <v/>
      </c>
      <c r="U12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34" spans="1:21" x14ac:dyDescent="0.25">
      <c r="A123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infrastructure/tracks/track/trackElements/platformEdges/platformEdge/states/state/@status</v>
      </c>
      <c r="B12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4" s="23" t="s">
        <v>1031</v>
      </c>
      <c r="E1234" s="49" t="s">
        <v>123</v>
      </c>
      <c r="F1234" s="7" t="s">
        <v>135</v>
      </c>
      <c r="G1234" s="9" t="s">
        <v>37</v>
      </c>
      <c r="H1234" s="9" t="s">
        <v>29</v>
      </c>
      <c r="I1234" s="32"/>
      <c r="K1234" s="29"/>
      <c r="L1234" s="29"/>
      <c r="M1234" s="57"/>
      <c r="N123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34" s="7" t="str">
        <f>IF(Infra[[#This Row],[railml 2.4 existence]]=TRUE, INDEX(core[Constraints],MATCH(Infra[[#This Row],[Full path]],core[Full path],0)),
IF(Infra[[#This Row],[nor existence]]&lt;&gt;"",INDEX(nor[Constraints],MATCH(Infra[[#This Row],[nor existence]],nor[Full path],0)),""))</f>
        <v>optional</v>
      </c>
      <c r="Q12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34" s="7" t="str">
        <f>IF(ISBLANK(Infra[[#This Row],[Attribute]]),"",
IF(Infra[[#This Row],[railml 2.4 existence]]=TRUE, INDEX(core[Excel type],MATCH(Infra[[#This Row],[Full path]],core[Full path],0)),
IF(Infra[[#This Row],[nor existence]]&lt;&gt;"", INDEX(nor[Excel type],MATCH(Infra[[#This Row],[nor existence]],nor[Full path],0)),"")))</f>
        <v>[enum]</v>
      </c>
      <c r="S1234" s="9" t="str">
        <f>IF(AND(NOT(ISBLANK(Infra[[#This Row],[Attribute]])),LEFT(Infra[[#This Row],[Value]],1)="[",OR(Infra[[#This Row],[railml 2.4 existence]]=TRUE,Infra[[#This Row],[nor existence]]=TRUE)),IF(Infra[[#This Row],[Value]]=Infra[[#This Row],[type]],"OK","Wrong type"),"")</f>
        <v>OK</v>
      </c>
      <c r="T123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35" spans="1:21" x14ac:dyDescent="0.25">
      <c r="A123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infrastructure/tracks/track/trackElements/platformEdges/platformEdge/states/state/@status</v>
      </c>
      <c r="B12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5" s="23" t="s">
        <v>1031</v>
      </c>
      <c r="E1235" s="49" t="s">
        <v>123</v>
      </c>
      <c r="F1235" s="7" t="s">
        <v>135</v>
      </c>
      <c r="G1235" s="9" t="s">
        <v>136</v>
      </c>
      <c r="H1235" s="9"/>
      <c r="I1235" s="32"/>
      <c r="K1235" s="29"/>
      <c r="L1235" s="29"/>
      <c r="M1235" s="57"/>
      <c r="N123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35" s="7" t="str">
        <f>IF(Infra[[#This Row],[railml 2.4 existence]]=TRUE, INDEX(core[Constraints],MATCH(Infra[[#This Row],[Full path]],core[Full path],0)),
IF(Infra[[#This Row],[nor existence]]&lt;&gt;"",INDEX(nor[Constraints],MATCH(Infra[[#This Row],[nor existence]],nor[Full path],0)),""))</f>
        <v>optional</v>
      </c>
      <c r="Q12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35" s="7" t="str">
        <f>IF(ISBLANK(Infra[[#This Row],[Attribute]]),"",
IF(Infra[[#This Row],[railml 2.4 existence]]=TRUE, INDEX(core[Excel type],MATCH(Infra[[#This Row],[Full path]],core[Full path],0)),
IF(Infra[[#This Row],[nor existence]]&lt;&gt;"", INDEX(nor[Excel type],MATCH(Infra[[#This Row],[nor existence]],nor[Full path],0)),"")))</f>
        <v>[enum]</v>
      </c>
      <c r="S1235" s="9" t="str">
        <f>IF(AND(NOT(ISBLANK(Infra[[#This Row],[Attribute]])),LEFT(Infra[[#This Row],[Value]],1)="[",OR(Infra[[#This Row],[railml 2.4 existence]]=TRUE,Infra[[#This Row],[nor existence]]=TRUE)),IF(Infra[[#This Row],[Value]]=Infra[[#This Row],[type]],"OK","Wrong type"),"")</f>
        <v/>
      </c>
      <c r="T123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36" spans="1:21" ht="105" x14ac:dyDescent="0.25">
      <c r="A123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infrastructure/tracks/track/trackElements/platformEdges/platformEdge/states/state/@status</v>
      </c>
      <c r="B12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6" s="23" t="s">
        <v>1031</v>
      </c>
      <c r="E1236" s="49" t="s">
        <v>123</v>
      </c>
      <c r="F1236" s="7" t="s">
        <v>135</v>
      </c>
      <c r="G1236" s="9" t="s">
        <v>137</v>
      </c>
      <c r="H1236" s="9"/>
      <c r="I1236" s="32"/>
      <c r="J1236" s="1" t="s">
        <v>138</v>
      </c>
      <c r="K1236" s="29"/>
      <c r="L1236" s="29"/>
      <c r="M1236" s="57"/>
      <c r="N123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36" s="7" t="str">
        <f>IF(Infra[[#This Row],[railml 2.4 existence]]=TRUE, INDEX(core[Constraints],MATCH(Infra[[#This Row],[Full path]],core[Full path],0)),
IF(Infra[[#This Row],[nor existence]]&lt;&gt;"",INDEX(nor[Constraints],MATCH(Infra[[#This Row],[nor existence]],nor[Full path],0)),""))</f>
        <v>optional</v>
      </c>
      <c r="Q12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36" s="7" t="str">
        <f>IF(ISBLANK(Infra[[#This Row],[Attribute]]),"",
IF(Infra[[#This Row],[railml 2.4 existence]]=TRUE, INDEX(core[Excel type],MATCH(Infra[[#This Row],[Full path]],core[Full path],0)),
IF(Infra[[#This Row],[nor existence]]&lt;&gt;"", INDEX(nor[Excel type],MATCH(Infra[[#This Row],[nor existence]],nor[Full path],0)),"")))</f>
        <v>[enum]</v>
      </c>
      <c r="S1236" s="9" t="str">
        <f>IF(AND(NOT(ISBLANK(Infra[[#This Row],[Attribute]])),LEFT(Infra[[#This Row],[Value]],1)="[",OR(Infra[[#This Row],[railml 2.4 existence]]=TRUE,Infra[[#This Row],[nor existence]]=TRUE)),IF(Infra[[#This Row],[Value]]=Infra[[#This Row],[type]],"OK","Wrong type"),"")</f>
        <v/>
      </c>
      <c r="T123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37" spans="1:21" ht="30" x14ac:dyDescent="0.25">
      <c r="A123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infrastructure/tracks/track/trackElements/platformEdges/platformEdge/states/state/@status</v>
      </c>
      <c r="B12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7" s="23" t="s">
        <v>1031</v>
      </c>
      <c r="E1237" s="49" t="s">
        <v>123</v>
      </c>
      <c r="F1237" s="7" t="s">
        <v>135</v>
      </c>
      <c r="G1237" s="9" t="s">
        <v>139</v>
      </c>
      <c r="H1237" s="9"/>
      <c r="I1237" s="32"/>
      <c r="J1237" s="1" t="s">
        <v>140</v>
      </c>
      <c r="K1237" s="29"/>
      <c r="L1237" s="29"/>
      <c r="M1237" s="57"/>
      <c r="N12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37" s="7" t="str">
        <f>IF(Infra[[#This Row],[railml 2.4 existence]]=TRUE, INDEX(core[Constraints],MATCH(Infra[[#This Row],[Full path]],core[Full path],0)),
IF(Infra[[#This Row],[nor existence]]&lt;&gt;"",INDEX(nor[Constraints],MATCH(Infra[[#This Row],[nor existence]],nor[Full path],0)),""))</f>
        <v>optional</v>
      </c>
      <c r="Q12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37" s="7" t="str">
        <f>IF(ISBLANK(Infra[[#This Row],[Attribute]]),"",
IF(Infra[[#This Row],[railml 2.4 existence]]=TRUE, INDEX(core[Excel type],MATCH(Infra[[#This Row],[Full path]],core[Full path],0)),
IF(Infra[[#This Row],[nor existence]]&lt;&gt;"", INDEX(nor[Excel type],MATCH(Infra[[#This Row],[nor existence]],nor[Full path],0)),"")))</f>
        <v>[enum]</v>
      </c>
      <c r="S1237" s="9" t="str">
        <f>IF(AND(NOT(ISBLANK(Infra[[#This Row],[Attribute]])),LEFT(Infra[[#This Row],[Value]],1)="[",OR(Infra[[#This Row],[railml 2.4 existence]]=TRUE,Infra[[#This Row],[nor existence]]=TRUE)),IF(Infra[[#This Row],[Value]]=Infra[[#This Row],[type]],"OK","Wrong type"),"")</f>
        <v/>
      </c>
      <c r="T123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38" spans="1:21" ht="75" x14ac:dyDescent="0.25">
      <c r="A123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infrastructure/tracks/track/trackElements/platformEdges/platformEdge/states/state/@status</v>
      </c>
      <c r="B12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8" s="23" t="s">
        <v>1031</v>
      </c>
      <c r="E1238" s="49" t="s">
        <v>123</v>
      </c>
      <c r="F1238" s="7" t="s">
        <v>135</v>
      </c>
      <c r="G1238" s="9" t="s">
        <v>124</v>
      </c>
      <c r="H1238" s="9"/>
      <c r="I1238" s="32"/>
      <c r="J1238" s="1" t="s">
        <v>141</v>
      </c>
      <c r="K1238" s="29"/>
      <c r="L1238" s="29"/>
      <c r="M1238" s="57"/>
      <c r="N123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38" s="7" t="str">
        <f>IF(Infra[[#This Row],[railml 2.4 existence]]=TRUE, INDEX(core[Constraints],MATCH(Infra[[#This Row],[Full path]],core[Full path],0)),
IF(Infra[[#This Row],[nor existence]]&lt;&gt;"",INDEX(nor[Constraints],MATCH(Infra[[#This Row],[nor existence]],nor[Full path],0)),""))</f>
        <v>optional</v>
      </c>
      <c r="Q12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38" s="7" t="str">
        <f>IF(ISBLANK(Infra[[#This Row],[Attribute]]),"",
IF(Infra[[#This Row],[railml 2.4 existence]]=TRUE, INDEX(core[Excel type],MATCH(Infra[[#This Row],[Full path]],core[Full path],0)),
IF(Infra[[#This Row],[nor existence]]&lt;&gt;"", INDEX(nor[Excel type],MATCH(Infra[[#This Row],[nor existence]],nor[Full path],0)),"")))</f>
        <v>[enum]</v>
      </c>
      <c r="S1238" s="9" t="str">
        <f>IF(AND(NOT(ISBLANK(Infra[[#This Row],[Attribute]])),LEFT(Infra[[#This Row],[Value]],1)="[",OR(Infra[[#This Row],[railml 2.4 existence]]=TRUE,Infra[[#This Row],[nor existence]]=TRUE)),IF(Infra[[#This Row],[Value]]=Infra[[#This Row],[type]],"OK","Wrong type"),"")</f>
        <v/>
      </c>
      <c r="T123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39" spans="1:21" ht="60" x14ac:dyDescent="0.25">
      <c r="A123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infrastructure/tracks/track/trackElements/platformEdges/platformEdge/states/state/@status</v>
      </c>
      <c r="B12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39" s="23" t="s">
        <v>1031</v>
      </c>
      <c r="E1239" s="49" t="s">
        <v>123</v>
      </c>
      <c r="F1239" s="7" t="s">
        <v>135</v>
      </c>
      <c r="G1239" s="9" t="s">
        <v>142</v>
      </c>
      <c r="H1239" s="9"/>
      <c r="I1239" s="32"/>
      <c r="J1239" s="1" t="s">
        <v>143</v>
      </c>
      <c r="K1239" s="29"/>
      <c r="L1239" s="29"/>
      <c r="M1239" s="57"/>
      <c r="N123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39" s="7" t="str">
        <f>IF(Infra[[#This Row],[railml 2.4 existence]]=TRUE, INDEX(core[Constraints],MATCH(Infra[[#This Row],[Full path]],core[Full path],0)),
IF(Infra[[#This Row],[nor existence]]&lt;&gt;"",INDEX(nor[Constraints],MATCH(Infra[[#This Row],[nor existence]],nor[Full path],0)),""))</f>
        <v>optional</v>
      </c>
      <c r="Q12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39" s="7" t="str">
        <f>IF(ISBLANK(Infra[[#This Row],[Attribute]]),"",
IF(Infra[[#This Row],[railml 2.4 existence]]=TRUE, INDEX(core[Excel type],MATCH(Infra[[#This Row],[Full path]],core[Full path],0)),
IF(Infra[[#This Row],[nor existence]]&lt;&gt;"", INDEX(nor[Excel type],MATCH(Infra[[#This Row],[nor existence]],nor[Full path],0)),"")))</f>
        <v>[enum]</v>
      </c>
      <c r="S1239" s="9" t="str">
        <f>IF(AND(NOT(ISBLANK(Infra[[#This Row],[Attribute]])),LEFT(Infra[[#This Row],[Value]],1)="[",OR(Infra[[#This Row],[railml 2.4 existence]]=TRUE,Infra[[#This Row],[nor existence]]=TRUE)),IF(Infra[[#This Row],[Value]]=Infra[[#This Row],[type]],"OK","Wrong type"),"")</f>
        <v/>
      </c>
      <c r="T123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40" spans="1:21" x14ac:dyDescent="0.25">
      <c r="A124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infrastructure/tracks/track/trackElements/platformEdges/platformEdge/states/state/@status</v>
      </c>
      <c r="B12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0" s="23" t="s">
        <v>1031</v>
      </c>
      <c r="E1240" s="49" t="s">
        <v>123</v>
      </c>
      <c r="F1240" s="7" t="s">
        <v>135</v>
      </c>
      <c r="G1240" s="9" t="s">
        <v>144</v>
      </c>
      <c r="H1240" s="9"/>
      <c r="I1240" s="32"/>
      <c r="K1240" s="29"/>
      <c r="L1240" s="29"/>
      <c r="M1240" s="57"/>
      <c r="N124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0" s="7" t="str">
        <f>IF(Infra[[#This Row],[railml 2.4 existence]]=TRUE, INDEX(core[Constraints],MATCH(Infra[[#This Row],[Full path]],core[Full path],0)),
IF(Infra[[#This Row],[nor existence]]&lt;&gt;"",INDEX(nor[Constraints],MATCH(Infra[[#This Row],[nor existence]],nor[Full path],0)),""))</f>
        <v>optional</v>
      </c>
      <c r="Q12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40" s="7" t="str">
        <f>IF(ISBLANK(Infra[[#This Row],[Attribute]]),"",
IF(Infra[[#This Row],[railml 2.4 existence]]=TRUE, INDEX(core[Excel type],MATCH(Infra[[#This Row],[Full path]],core[Full path],0)),
IF(Infra[[#This Row],[nor existence]]&lt;&gt;"", INDEX(nor[Excel type],MATCH(Infra[[#This Row],[nor existence]],nor[Full path],0)),"")))</f>
        <v>[enum]</v>
      </c>
      <c r="S1240" s="9" t="str">
        <f>IF(AND(NOT(ISBLANK(Infra[[#This Row],[Attribute]])),LEFT(Infra[[#This Row],[Value]],1)="[",OR(Infra[[#This Row],[railml 2.4 existence]]=TRUE,Infra[[#This Row],[nor existence]]=TRUE)),IF(Infra[[#This Row],[Value]]=Infra[[#This Row],[type]],"OK","Wrong type"),"")</f>
        <v/>
      </c>
      <c r="T124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41" spans="1:21" x14ac:dyDescent="0.25">
      <c r="A124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infrastructure/tracks/track/trackElements/platformEdges/platformEdge/states/state/from</v>
      </c>
      <c r="B12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1" s="23" t="s">
        <v>1032</v>
      </c>
      <c r="E1241" s="49" t="s">
        <v>394</v>
      </c>
      <c r="F1241" s="7"/>
      <c r="G1241" s="9"/>
      <c r="H1241" s="9" t="s">
        <v>29</v>
      </c>
      <c r="I1241" s="32"/>
      <c r="J1241" s="8"/>
      <c r="K1241" s="29"/>
      <c r="L1241" s="29"/>
      <c r="M1241" s="57"/>
      <c r="N124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1" s="7" t="str">
        <f>IF(Infra[[#This Row],[railml 2.4 existence]]=TRUE, INDEX(core[Constraints],MATCH(Infra[[#This Row],[Full path]],core[Full path],0)),
IF(Infra[[#This Row],[nor existence]]&lt;&gt;"",INDEX(nor[Constraints],MATCH(Infra[[#This Row],[nor existence]],nor[Full path],0)),""))</f>
        <v>optional</v>
      </c>
      <c r="Q12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1" s="7" t="str">
        <f>IF(ISBLANK(Infra[[#This Row],[Attribute]]),"",
IF(Infra[[#This Row],[railml 2.4 existence]]=TRUE, INDEX(core[Excel type],MATCH(Infra[[#This Row],[Full path]],core[Full path],0)),
IF(Infra[[#This Row],[nor existence]]&lt;&gt;"", INDEX(nor[Excel type],MATCH(Infra[[#This Row],[nor existence]],nor[Full path],0)),"")))</f>
        <v/>
      </c>
      <c r="S1241" s="9" t="str">
        <f>IF(AND(NOT(ISBLANK(Infra[[#This Row],[Attribute]])),LEFT(Infra[[#This Row],[Value]],1)="[",OR(Infra[[#This Row],[railml 2.4 existence]]=TRUE,Infra[[#This Row],[nor existence]]=TRUE)),IF(Infra[[#This Row],[Value]]=Infra[[#This Row],[type]],"OK","Wrong type"),"")</f>
        <v/>
      </c>
      <c r="T1241" s="7" t="str">
        <f>IF(ISBLANK(Infra[[#This Row],[Attribute]]),"",
IF(Infra[[#This Row],[railml 2.4 existence]]=TRUE, INDEX(core[Restriction],MATCH(Infra[[#This Row],[Full path]],core[Full path],0)),
IF(Infra[[#This Row],[nor existence]]&lt;&gt;"", INDEX(nor[Restriction],MATCH(Infra[[#This Row],[nor existence]],nor[Full path],0)),"")))</f>
        <v/>
      </c>
      <c r="U12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2" spans="1:21" x14ac:dyDescent="0.25">
      <c r="A124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infrastructure/tracks/track/trackElements/platformEdges/platformEdge/states/state/from/@absPos</v>
      </c>
      <c r="B12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2" s="23" t="s">
        <v>1032</v>
      </c>
      <c r="E1242" s="49" t="s">
        <v>394</v>
      </c>
      <c r="F1242" s="7" t="s">
        <v>478</v>
      </c>
      <c r="G1242" s="9" t="s">
        <v>233</v>
      </c>
      <c r="H1242" s="9" t="s">
        <v>29</v>
      </c>
      <c r="I1242" s="32"/>
      <c r="J1242" s="8"/>
      <c r="K1242" s="29"/>
      <c r="L1242" s="29"/>
      <c r="M1242" s="57"/>
      <c r="N124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2" s="7" t="str">
        <f>IF(Infra[[#This Row],[railml 2.4 existence]]=TRUE, INDEX(core[Constraints],MATCH(Infra[[#This Row],[Full path]],core[Full path],0)),
IF(Infra[[#This Row],[nor existence]]&lt;&gt;"",INDEX(nor[Constraints],MATCH(Infra[[#This Row],[nor existence]],nor[Full path],0)),""))</f>
        <v>optional</v>
      </c>
      <c r="Q12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2" s="7" t="str">
        <f>IF(ISBLANK(Infra[[#This Row],[Attribute]]),"",
IF(Infra[[#This Row],[railml 2.4 existence]]=TRUE, INDEX(core[Excel type],MATCH(Infra[[#This Row],[Full path]],core[Full path],0)),
IF(Infra[[#This Row],[nor existence]]&lt;&gt;"", INDEX(nor[Excel type],MATCH(Infra[[#This Row],[nor existence]],nor[Full path],0)),"")))</f>
        <v>[decimal]</v>
      </c>
      <c r="S1242" s="9" t="str">
        <f>IF(AND(NOT(ISBLANK(Infra[[#This Row],[Attribute]])),LEFT(Infra[[#This Row],[Value]],1)="[",OR(Infra[[#This Row],[railml 2.4 existence]]=TRUE,Infra[[#This Row],[nor existence]]=TRUE)),IF(Infra[[#This Row],[Value]]=Infra[[#This Row],[type]],"OK","Wrong type"),"")</f>
        <v>OK</v>
      </c>
      <c r="T1242" s="7" t="str">
        <f>IF(ISBLANK(Infra[[#This Row],[Attribute]]),"",
IF(Infra[[#This Row],[railml 2.4 existence]]=TRUE, INDEX(core[Restriction],MATCH(Infra[[#This Row],[Full path]],core[Full path],0)),
IF(Infra[[#This Row],[nor existence]]&lt;&gt;"", INDEX(nor[Restriction],MATCH(Infra[[#This Row],[nor existence]],nor[Full path],0)),"")))</f>
        <v>xs:fractionDigits=6</v>
      </c>
      <c r="U12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3" spans="1:21" x14ac:dyDescent="0.25">
      <c r="A124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infrastructure/tracks/track/trackElements/platformEdges/platformEdge/states/state/from/@pos</v>
      </c>
      <c r="B12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3" s="23" t="s">
        <v>1032</v>
      </c>
      <c r="E1243" s="49" t="s">
        <v>394</v>
      </c>
      <c r="F1243" s="7" t="s">
        <v>494</v>
      </c>
      <c r="G1243" s="9" t="s">
        <v>233</v>
      </c>
      <c r="H1243" s="9" t="s">
        <v>23</v>
      </c>
      <c r="I1243" s="32"/>
      <c r="J1243" s="8"/>
      <c r="K1243" s="29"/>
      <c r="L1243" s="29"/>
      <c r="M1243" s="57"/>
      <c r="N124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3" s="7" t="str">
        <f>IF(Infra[[#This Row],[railml 2.4 existence]]=TRUE, INDEX(core[Constraints],MATCH(Infra[[#This Row],[Full path]],core[Full path],0)),
IF(Infra[[#This Row],[nor existence]]&lt;&gt;"",INDEX(nor[Constraints],MATCH(Infra[[#This Row],[nor existence]],nor[Full path],0)),""))</f>
        <v>mandatory</v>
      </c>
      <c r="Q12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3" s="7" t="str">
        <f>IF(ISBLANK(Infra[[#This Row],[Attribute]]),"",
IF(Infra[[#This Row],[railml 2.4 existence]]=TRUE, INDEX(core[Excel type],MATCH(Infra[[#This Row],[Full path]],core[Full path],0)),
IF(Infra[[#This Row],[nor existence]]&lt;&gt;"", INDEX(nor[Excel type],MATCH(Infra[[#This Row],[nor existence]],nor[Full path],0)),"")))</f>
        <v>[decimal]</v>
      </c>
      <c r="S1243" s="9" t="str">
        <f>IF(AND(NOT(ISBLANK(Infra[[#This Row],[Attribute]])),LEFT(Infra[[#This Row],[Value]],1)="[",OR(Infra[[#This Row],[railml 2.4 existence]]=TRUE,Infra[[#This Row],[nor existence]]=TRUE)),IF(Infra[[#This Row],[Value]]=Infra[[#This Row],[type]],"OK","Wrong type"),"")</f>
        <v>OK</v>
      </c>
      <c r="T1243" s="7" t="str">
        <f>IF(ISBLANK(Infra[[#This Row],[Attribute]]),"",
IF(Infra[[#This Row],[railml 2.4 existence]]=TRUE, INDEX(core[Restriction],MATCH(Infra[[#This Row],[Full path]],core[Full path],0)),
IF(Infra[[#This Row],[nor existence]]&lt;&gt;"", INDEX(nor[Restriction],MATCH(Infra[[#This Row],[nor existence]],nor[Full path],0)),"")))</f>
        <v>xs:fractionDigits=6</v>
      </c>
      <c r="U12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4" spans="1:21" x14ac:dyDescent="0.25">
      <c r="A124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infrastructure/tracks/track/trackElements/platformEdges/platformEdge/states/state/to</v>
      </c>
      <c r="B12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4" s="23" t="s">
        <v>1032</v>
      </c>
      <c r="E1244" s="49" t="s">
        <v>913</v>
      </c>
      <c r="F1244" s="7"/>
      <c r="G1244" s="9"/>
      <c r="H1244" s="9" t="s">
        <v>29</v>
      </c>
      <c r="I1244" s="32"/>
      <c r="J1244" s="8"/>
      <c r="K1244" s="29"/>
      <c r="L1244" s="29"/>
      <c r="M1244" s="57"/>
      <c r="N124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4" s="7" t="str">
        <f>IF(Infra[[#This Row],[railml 2.4 existence]]=TRUE, INDEX(core[Constraints],MATCH(Infra[[#This Row],[Full path]],core[Full path],0)),
IF(Infra[[#This Row],[nor existence]]&lt;&gt;"",INDEX(nor[Constraints],MATCH(Infra[[#This Row],[nor existence]],nor[Full path],0)),""))</f>
        <v>optional</v>
      </c>
      <c r="Q12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4" s="7" t="str">
        <f>IF(ISBLANK(Infra[[#This Row],[Attribute]]),"",
IF(Infra[[#This Row],[railml 2.4 existence]]=TRUE, INDEX(core[Excel type],MATCH(Infra[[#This Row],[Full path]],core[Full path],0)),
IF(Infra[[#This Row],[nor existence]]&lt;&gt;"", INDEX(nor[Excel type],MATCH(Infra[[#This Row],[nor existence]],nor[Full path],0)),"")))</f>
        <v/>
      </c>
      <c r="S1244" s="9" t="str">
        <f>IF(AND(NOT(ISBLANK(Infra[[#This Row],[Attribute]])),LEFT(Infra[[#This Row],[Value]],1)="[",OR(Infra[[#This Row],[railml 2.4 existence]]=TRUE,Infra[[#This Row],[nor existence]]=TRUE)),IF(Infra[[#This Row],[Value]]=Infra[[#This Row],[type]],"OK","Wrong type"),"")</f>
        <v/>
      </c>
      <c r="T1244" s="7" t="str">
        <f>IF(ISBLANK(Infra[[#This Row],[Attribute]]),"",
IF(Infra[[#This Row],[railml 2.4 existence]]=TRUE, INDEX(core[Restriction],MATCH(Infra[[#This Row],[Full path]],core[Full path],0)),
IF(Infra[[#This Row],[nor existence]]&lt;&gt;"", INDEX(nor[Restriction],MATCH(Infra[[#This Row],[nor existence]],nor[Full path],0)),"")))</f>
        <v/>
      </c>
      <c r="U12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5" spans="1:21" x14ac:dyDescent="0.25">
      <c r="A124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infrastructure/tracks/track/trackElements/platformEdges/platformEdge/states/state/to/@absPos</v>
      </c>
      <c r="B12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5" s="23" t="s">
        <v>1032</v>
      </c>
      <c r="E1245" s="49" t="s">
        <v>913</v>
      </c>
      <c r="F1245" s="7" t="s">
        <v>478</v>
      </c>
      <c r="G1245" s="9" t="s">
        <v>233</v>
      </c>
      <c r="H1245" s="9" t="s">
        <v>29</v>
      </c>
      <c r="I1245" s="32"/>
      <c r="J1245" s="8"/>
      <c r="K1245" s="29"/>
      <c r="L1245" s="29"/>
      <c r="M1245" s="57"/>
      <c r="N124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5" s="7" t="str">
        <f>IF(Infra[[#This Row],[railml 2.4 existence]]=TRUE, INDEX(core[Constraints],MATCH(Infra[[#This Row],[Full path]],core[Full path],0)),
IF(Infra[[#This Row],[nor existence]]&lt;&gt;"",INDEX(nor[Constraints],MATCH(Infra[[#This Row],[nor existence]],nor[Full path],0)),""))</f>
        <v>optional</v>
      </c>
      <c r="Q12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5" s="7" t="str">
        <f>IF(ISBLANK(Infra[[#This Row],[Attribute]]),"",
IF(Infra[[#This Row],[railml 2.4 existence]]=TRUE, INDEX(core[Excel type],MATCH(Infra[[#This Row],[Full path]],core[Full path],0)),
IF(Infra[[#This Row],[nor existence]]&lt;&gt;"", INDEX(nor[Excel type],MATCH(Infra[[#This Row],[nor existence]],nor[Full path],0)),"")))</f>
        <v>[decimal]</v>
      </c>
      <c r="S1245" s="9" t="str">
        <f>IF(AND(NOT(ISBLANK(Infra[[#This Row],[Attribute]])),LEFT(Infra[[#This Row],[Value]],1)="[",OR(Infra[[#This Row],[railml 2.4 existence]]=TRUE,Infra[[#This Row],[nor existence]]=TRUE)),IF(Infra[[#This Row],[Value]]=Infra[[#This Row],[type]],"OK","Wrong type"),"")</f>
        <v>OK</v>
      </c>
      <c r="T1245" s="7" t="str">
        <f>IF(ISBLANK(Infra[[#This Row],[Attribute]]),"",
IF(Infra[[#This Row],[railml 2.4 existence]]=TRUE, INDEX(core[Restriction],MATCH(Infra[[#This Row],[Full path]],core[Full path],0)),
IF(Infra[[#This Row],[nor existence]]&lt;&gt;"", INDEX(nor[Restriction],MATCH(Infra[[#This Row],[nor existence]],nor[Full path],0)),"")))</f>
        <v>xs:fractionDigits=6</v>
      </c>
      <c r="U12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6" spans="1:21" x14ac:dyDescent="0.25">
      <c r="A124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infrastructure/tracks/track/trackElements/platformEdges/platformEdge/states/state/to/@pos</v>
      </c>
      <c r="B12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6" s="23" t="s">
        <v>1032</v>
      </c>
      <c r="E1246" s="49" t="s">
        <v>913</v>
      </c>
      <c r="F1246" s="7" t="s">
        <v>494</v>
      </c>
      <c r="G1246" s="9" t="s">
        <v>233</v>
      </c>
      <c r="H1246" s="9" t="s">
        <v>23</v>
      </c>
      <c r="I1246" s="32"/>
      <c r="J1246" s="8"/>
      <c r="K1246" s="29"/>
      <c r="L1246" s="29"/>
      <c r="M1246" s="57"/>
      <c r="N12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6" s="7" t="str">
        <f>IF(Infra[[#This Row],[railml 2.4 existence]]=TRUE, INDEX(core[Constraints],MATCH(Infra[[#This Row],[Full path]],core[Full path],0)),
IF(Infra[[#This Row],[nor existence]]&lt;&gt;"",INDEX(nor[Constraints],MATCH(Infra[[#This Row],[nor existence]],nor[Full path],0)),""))</f>
        <v>mandatory</v>
      </c>
      <c r="Q12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6" s="7" t="str">
        <f>IF(ISBLANK(Infra[[#This Row],[Attribute]]),"",
IF(Infra[[#This Row],[railml 2.4 existence]]=TRUE, INDEX(core[Excel type],MATCH(Infra[[#This Row],[Full path]],core[Full path],0)),
IF(Infra[[#This Row],[nor existence]]&lt;&gt;"", INDEX(nor[Excel type],MATCH(Infra[[#This Row],[nor existence]],nor[Full path],0)),"")))</f>
        <v>[decimal]</v>
      </c>
      <c r="S1246" s="9" t="str">
        <f>IF(AND(NOT(ISBLANK(Infra[[#This Row],[Attribute]])),LEFT(Infra[[#This Row],[Value]],1)="[",OR(Infra[[#This Row],[railml 2.4 existence]]=TRUE,Infra[[#This Row],[nor existence]]=TRUE)),IF(Infra[[#This Row],[Value]]=Infra[[#This Row],[type]],"OK","Wrong type"),"")</f>
        <v>OK</v>
      </c>
      <c r="T1246" s="7" t="str">
        <f>IF(ISBLANK(Infra[[#This Row],[Attribute]]),"",
IF(Infra[[#This Row],[railml 2.4 existence]]=TRUE, INDEX(core[Restriction],MATCH(Infra[[#This Row],[Full path]],core[Full path],0)),
IF(Infra[[#This Row],[nor existence]]&lt;&gt;"", INDEX(nor[Restriction],MATCH(Infra[[#This Row],[nor existence]],nor[Full path],0)),"")))</f>
        <v>xs:fractionDigits=6</v>
      </c>
      <c r="U12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7" spans="1:21" ht="45" x14ac:dyDescent="0.25">
      <c r="A124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v>
      </c>
      <c r="B12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7" s="24" t="s">
        <v>1033</v>
      </c>
      <c r="E1247" s="8" t="s">
        <v>1034</v>
      </c>
      <c r="F1247" s="7"/>
      <c r="G1247" s="30"/>
      <c r="H1247" s="9" t="s">
        <v>23</v>
      </c>
      <c r="I1247" s="35"/>
      <c r="J1247" s="8" t="s">
        <v>1035</v>
      </c>
      <c r="K1247" s="7"/>
      <c r="L1247" s="29"/>
      <c r="M1247" s="29"/>
      <c r="N124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7" s="7" t="str">
        <f>IF(Infra[[#This Row],[railml 2.4 existence]]=TRUE, INDEX(core[Constraints],MATCH(Infra[[#This Row],[Full path]],core[Full path],0)),
IF(Infra[[#This Row],[nor existence]]&lt;&gt;"",INDEX(nor[Constraints],MATCH(Infra[[#This Row],[nor existence]],nor[Full path],0)),""))</f>
        <v>optional</v>
      </c>
      <c r="Q12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7" s="7" t="str">
        <f>IF(ISBLANK(Infra[[#This Row],[Attribute]]),"",
IF(Infra[[#This Row],[railml 2.4 existence]]=TRUE, INDEX(core[Excel type],MATCH(Infra[[#This Row],[Full path]],core[Full path],0)),
IF(Infra[[#This Row],[nor existence]]&lt;&gt;"", INDEX(nor[Excel type],MATCH(Infra[[#This Row],[nor existence]],nor[Full path],0)),"")))</f>
        <v/>
      </c>
      <c r="S1247" s="7" t="str">
        <f>IF(AND(NOT(ISBLANK(Infra[[#This Row],[Attribute]])),LEFT(Infra[[#This Row],[Value]],1)="[",OR(Infra[[#This Row],[railml 2.4 existence]]=TRUE,Infra[[#This Row],[nor existence]]=TRUE)),IF(Infra[[#This Row],[Value]]=Infra[[#This Row],[type]],"OK","Wrong type"),"")</f>
        <v/>
      </c>
      <c r="T1247" s="7" t="str">
        <f>IF(ISBLANK(Infra[[#This Row],[Attribute]]),"",
IF(Infra[[#This Row],[railml 2.4 existence]]=TRUE, INDEX(core[Restriction],MATCH(Infra[[#This Row],[Full path]],core[Full path],0)),
IF(Infra[[#This Row],[nor existence]]&lt;&gt;"", INDEX(nor[Restriction],MATCH(Infra[[#This Row],[nor existence]],nor[Full path],0)),"")))</f>
        <v/>
      </c>
      <c r="U12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8" spans="1:21" ht="45" x14ac:dyDescent="0.25">
      <c r="A124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infrastructure/tracks/track/trackElements/radiusChanges/radiusChange/@absPos</v>
      </c>
      <c r="B12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8" s="23" t="s">
        <v>1033</v>
      </c>
      <c r="E1248" s="49" t="s">
        <v>1034</v>
      </c>
      <c r="F1248" s="7" t="s">
        <v>478</v>
      </c>
      <c r="G1248" s="9" t="s">
        <v>233</v>
      </c>
      <c r="H1248" s="9" t="s">
        <v>479</v>
      </c>
      <c r="I1248" s="32"/>
      <c r="J1248" s="8" t="s">
        <v>480</v>
      </c>
      <c r="K1248" s="29" t="s">
        <v>481</v>
      </c>
      <c r="L1248" s="29"/>
      <c r="M1248" s="57"/>
      <c r="N124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8" s="7" t="str">
        <f>IF(Infra[[#This Row],[railml 2.4 existence]]=TRUE, INDEX(core[Constraints],MATCH(Infra[[#This Row],[Full path]],core[Full path],0)),
IF(Infra[[#This Row],[nor existence]]&lt;&gt;"",INDEX(nor[Constraints],MATCH(Infra[[#This Row],[nor existence]],nor[Full path],0)),""))</f>
        <v>optional</v>
      </c>
      <c r="Q12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8" s="9" t="str">
        <f>IF(ISBLANK(Infra[[#This Row],[Attribute]]),"",
IF(Infra[[#This Row],[railml 2.4 existence]]=TRUE, INDEX(core[Excel type],MATCH(Infra[[#This Row],[Full path]],core[Full path],0)),
IF(Infra[[#This Row],[nor existence]]&lt;&gt;"", INDEX(nor[Excel type],MATCH(Infra[[#This Row],[nor existence]],nor[Full path],0)),"")))</f>
        <v>[decimal]</v>
      </c>
      <c r="S1248" s="7" t="str">
        <f>IF(AND(NOT(ISBLANK(Infra[[#This Row],[Attribute]])),LEFT(Infra[[#This Row],[Value]],1)="[",OR(Infra[[#This Row],[railml 2.4 existence]]=TRUE,Infra[[#This Row],[nor existence]]=TRUE)),IF(Infra[[#This Row],[Value]]=Infra[[#This Row],[type]],"OK","Wrong type"),"")</f>
        <v>OK</v>
      </c>
      <c r="T1248" s="7" t="str">
        <f>IF(ISBLANK(Infra[[#This Row],[Attribute]]),"",
IF(Infra[[#This Row],[railml 2.4 existence]]=TRUE, INDEX(core[Restriction],MATCH(Infra[[#This Row],[Full path]],core[Full path],0)),
IF(Infra[[#This Row],[nor existence]]&lt;&gt;"", INDEX(nor[Restriction],MATCH(Infra[[#This Row],[nor existence]],nor[Full path],0)),"")))</f>
        <v>xs:fractionDigits=6</v>
      </c>
      <c r="U12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49" spans="1:21" ht="135" x14ac:dyDescent="0.25">
      <c r="A124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infrastructure/tracks/track/trackElements/radiusChanges/radiusChange/@code</v>
      </c>
      <c r="B12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49" s="23" t="s">
        <v>1033</v>
      </c>
      <c r="E1249" s="49" t="s">
        <v>1034</v>
      </c>
      <c r="F1249" s="7" t="s">
        <v>24</v>
      </c>
      <c r="G1249" s="9" t="s">
        <v>25</v>
      </c>
      <c r="H1249" s="9" t="s">
        <v>26</v>
      </c>
      <c r="I1249" s="32"/>
      <c r="J1249" s="8" t="s">
        <v>27</v>
      </c>
      <c r="K1249" s="29"/>
      <c r="L1249" s="29"/>
      <c r="M1249" s="57"/>
      <c r="N124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49" s="7" t="str">
        <f>IF(Infra[[#This Row],[railml 2.4 existence]]=TRUE, INDEX(core[Constraints],MATCH(Infra[[#This Row],[Full path]],core[Full path],0)),
IF(Infra[[#This Row],[nor existence]]&lt;&gt;"",INDEX(nor[Constraints],MATCH(Infra[[#This Row],[nor existence]],nor[Full path],0)),""))</f>
        <v>optional</v>
      </c>
      <c r="Q12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49" s="9" t="str">
        <f>IF(ISBLANK(Infra[[#This Row],[Attribute]]),"",
IF(Infra[[#This Row],[railml 2.4 existence]]=TRUE, INDEX(core[Excel type],MATCH(Infra[[#This Row],[Full path]],core[Full path],0)),
IF(Infra[[#This Row],[nor existence]]&lt;&gt;"", INDEX(nor[Excel type],MATCH(Infra[[#This Row],[nor existence]],nor[Full path],0)),"")))</f>
        <v>[string]</v>
      </c>
      <c r="S1249" s="7" t="str">
        <f>IF(AND(NOT(ISBLANK(Infra[[#This Row],[Attribute]])),LEFT(Infra[[#This Row],[Value]],1)="[",OR(Infra[[#This Row],[railml 2.4 existence]]=TRUE,Infra[[#This Row],[nor existence]]=TRUE)),IF(Infra[[#This Row],[Value]]=Infra[[#This Row],[type]],"OK","Wrong type"),"")</f>
        <v>OK</v>
      </c>
      <c r="T1249" s="7" t="str">
        <f>IF(ISBLANK(Infra[[#This Row],[Attribute]]),"",
IF(Infra[[#This Row],[railml 2.4 existence]]=TRUE, INDEX(core[Restriction],MATCH(Infra[[#This Row],[Full path]],core[Full path],0)),
IF(Infra[[#This Row],[nor existence]]&lt;&gt;"", INDEX(nor[Restriction],MATCH(Infra[[#This Row],[nor existence]],nor[Full path],0)),"")))</f>
        <v/>
      </c>
      <c r="U12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0" spans="1:21" ht="45" x14ac:dyDescent="0.25">
      <c r="A125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infrastructure/tracks/track/trackElements/radiusChanges/radiusChange/@description</v>
      </c>
      <c r="B12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0" s="23" t="s">
        <v>1033</v>
      </c>
      <c r="E1250" s="49" t="s">
        <v>1034</v>
      </c>
      <c r="F1250" s="7" t="s">
        <v>28</v>
      </c>
      <c r="G1250" s="9" t="s">
        <v>25</v>
      </c>
      <c r="H1250" s="9" t="s">
        <v>29</v>
      </c>
      <c r="I1250" s="32"/>
      <c r="J1250" s="8" t="s">
        <v>30</v>
      </c>
      <c r="K1250" s="29" t="s">
        <v>31</v>
      </c>
      <c r="L1250" s="29"/>
      <c r="M1250" s="57"/>
      <c r="N125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50" s="7" t="str">
        <f>IF(Infra[[#This Row],[railml 2.4 existence]]=TRUE, INDEX(core[Constraints],MATCH(Infra[[#This Row],[Full path]],core[Full path],0)),
IF(Infra[[#This Row],[nor existence]]&lt;&gt;"",INDEX(nor[Constraints],MATCH(Infra[[#This Row],[nor existence]],nor[Full path],0)),""))</f>
        <v>optional</v>
      </c>
      <c r="Q12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50" s="9" t="str">
        <f>IF(ISBLANK(Infra[[#This Row],[Attribute]]),"",
IF(Infra[[#This Row],[railml 2.4 existence]]=TRUE, INDEX(core[Excel type],MATCH(Infra[[#This Row],[Full path]],core[Full path],0)),
IF(Infra[[#This Row],[nor existence]]&lt;&gt;"", INDEX(nor[Excel type],MATCH(Infra[[#This Row],[nor existence]],nor[Full path],0)),"")))</f>
        <v>[string]</v>
      </c>
      <c r="S1250" s="7" t="str">
        <f>IF(AND(NOT(ISBLANK(Infra[[#This Row],[Attribute]])),LEFT(Infra[[#This Row],[Value]],1)="[",OR(Infra[[#This Row],[railml 2.4 existence]]=TRUE,Infra[[#This Row],[nor existence]]=TRUE)),IF(Infra[[#This Row],[Value]]=Infra[[#This Row],[type]],"OK","Wrong type"),"")</f>
        <v>OK</v>
      </c>
      <c r="T1250" s="7" t="str">
        <f>IF(ISBLANK(Infra[[#This Row],[Attribute]]),"",
IF(Infra[[#This Row],[railml 2.4 existence]]=TRUE, INDEX(core[Restriction],MATCH(Infra[[#This Row],[Full path]],core[Full path],0)),
IF(Infra[[#This Row],[nor existence]]&lt;&gt;"", INDEX(nor[Restriction],MATCH(Infra[[#This Row],[nor existence]],nor[Full path],0)),"")))</f>
        <v/>
      </c>
      <c r="U12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1" spans="1:21" x14ac:dyDescent="0.25">
      <c r="A125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infrastructure/tracks/track/trackElements/radiusChanges/radiusChange/@id</v>
      </c>
      <c r="B12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1" s="23" t="s">
        <v>1033</v>
      </c>
      <c r="E1251" s="49" t="s">
        <v>1034</v>
      </c>
      <c r="F1251" s="7" t="s">
        <v>32</v>
      </c>
      <c r="G1251" s="9" t="s">
        <v>25</v>
      </c>
      <c r="H1251" s="9" t="s">
        <v>23</v>
      </c>
      <c r="I1251" s="32"/>
      <c r="J1251" s="8" t="s">
        <v>33</v>
      </c>
      <c r="K1251" s="29"/>
      <c r="L1251" s="29"/>
      <c r="M1251" s="57"/>
      <c r="N125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51" s="7" t="str">
        <f>IF(Infra[[#This Row],[railml 2.4 existence]]=TRUE, INDEX(core[Constraints],MATCH(Infra[[#This Row],[Full path]],core[Full path],0)),
IF(Infra[[#This Row],[nor existence]]&lt;&gt;"",INDEX(nor[Constraints],MATCH(Infra[[#This Row],[nor existence]],nor[Full path],0)),""))</f>
        <v>mandatory</v>
      </c>
      <c r="Q12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51" s="9" t="str">
        <f>IF(ISBLANK(Infra[[#This Row],[Attribute]]),"",
IF(Infra[[#This Row],[railml 2.4 existence]]=TRUE, INDEX(core[Excel type],MATCH(Infra[[#This Row],[Full path]],core[Full path],0)),
IF(Infra[[#This Row],[nor existence]]&lt;&gt;"", INDEX(nor[Excel type],MATCH(Infra[[#This Row],[nor existence]],nor[Full path],0)),"")))</f>
        <v>[string]</v>
      </c>
      <c r="S1251" s="7" t="str">
        <f>IF(AND(NOT(ISBLANK(Infra[[#This Row],[Attribute]])),LEFT(Infra[[#This Row],[Value]],1)="[",OR(Infra[[#This Row],[railml 2.4 existence]]=TRUE,Infra[[#This Row],[nor existence]]=TRUE)),IF(Infra[[#This Row],[Value]]=Infra[[#This Row],[type]],"OK","Wrong type"),"")</f>
        <v>OK</v>
      </c>
      <c r="T1251" s="7" t="str">
        <f>IF(ISBLANK(Infra[[#This Row],[Attribute]]),"",
IF(Infra[[#This Row],[railml 2.4 existence]]=TRUE, INDEX(core[Restriction],MATCH(Infra[[#This Row],[Full path]],core[Full path],0)),
IF(Infra[[#This Row],[nor existence]]&lt;&gt;"", INDEX(nor[Restriction],MATCH(Infra[[#This Row],[nor existence]],nor[Full path],0)),"")))</f>
        <v/>
      </c>
      <c r="U12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2" spans="1:21" ht="30" x14ac:dyDescent="0.25">
      <c r="A125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infrastructure/tracks/track/trackElements/radiusChanges/radiusChange/@nor:change</v>
      </c>
      <c r="B12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2" s="23" t="s">
        <v>1033</v>
      </c>
      <c r="E1252" s="49" t="s">
        <v>1034</v>
      </c>
      <c r="F1252" s="7" t="s">
        <v>36</v>
      </c>
      <c r="G1252" s="9" t="s">
        <v>37</v>
      </c>
      <c r="H1252" s="9" t="s">
        <v>29</v>
      </c>
      <c r="I1252" s="32"/>
      <c r="J1252" s="8" t="s">
        <v>38</v>
      </c>
      <c r="K1252" s="29"/>
      <c r="L1252" s="29"/>
      <c r="M1252" s="57"/>
      <c r="N125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52" s="7" t="str">
        <f>IF(Infra[[#This Row],[railml 2.4 existence]]=TRUE, INDEX(core[Constraints],MATCH(Infra[[#This Row],[Full path]],core[Full path],0)),
IF(Infra[[#This Row],[nor existence]]&lt;&gt;"",INDEX(nor[Constraints],MATCH(Infra[[#This Row],[nor existence]],nor[Full path],0)),""))</f>
        <v>optional</v>
      </c>
      <c r="Q12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52" s="9" t="str">
        <f>IF(ISBLANK(Infra[[#This Row],[Attribute]]),"",
IF(Infra[[#This Row],[railml 2.4 existence]]=TRUE, INDEX(core[Excel type],MATCH(Infra[[#This Row],[Full path]],core[Full path],0)),
IF(Infra[[#This Row],[nor existence]]&lt;&gt;"", INDEX(nor[Excel type],MATCH(Infra[[#This Row],[nor existence]],nor[Full path],0)),"")))</f>
        <v>[enum]</v>
      </c>
      <c r="S1252" s="7" t="str">
        <f>IF(AND(NOT(ISBLANK(Infra[[#This Row],[Attribute]])),LEFT(Infra[[#This Row],[Value]],1)="[",OR(Infra[[#This Row],[railml 2.4 existence]]=TRUE,Infra[[#This Row],[nor existence]]=TRUE)),IF(Infra[[#This Row],[Value]]=Infra[[#This Row],[type]],"OK","Wrong type"),"")</f>
        <v/>
      </c>
      <c r="T1252" s="7" t="str">
        <f>IF(ISBLANK(Infra[[#This Row],[Attribute]]),"",
IF(Infra[[#This Row],[railml 2.4 existence]]=TRUE, INDEX(core[Restriction],MATCH(Infra[[#This Row],[Full path]],core[Full path],0)),
IF(Infra[[#This Row],[nor existence]]&lt;&gt;"", INDEX(nor[Restriction],MATCH(Infra[[#This Row],[nor existence]],nor[Full path],0)),"")))</f>
        <v>"new", "modified", "removed"</v>
      </c>
      <c r="U12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3" spans="1:21" ht="30" x14ac:dyDescent="0.25">
      <c r="A125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infrastructure/tracks/track/trackElements/radiusChanges/radiusChange/@nor:change</v>
      </c>
      <c r="B12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3" s="23" t="s">
        <v>1033</v>
      </c>
      <c r="E1253" s="49" t="s">
        <v>1034</v>
      </c>
      <c r="F1253" s="7" t="s">
        <v>36</v>
      </c>
      <c r="G1253" s="9" t="s">
        <v>39</v>
      </c>
      <c r="H1253" s="9"/>
      <c r="I1253" s="32"/>
      <c r="J1253" s="8" t="s">
        <v>40</v>
      </c>
      <c r="K1253" s="29"/>
      <c r="L1253" s="29"/>
      <c r="M1253" s="57"/>
      <c r="N125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53" s="7" t="str">
        <f>IF(Infra[[#This Row],[railml 2.4 existence]]=TRUE, INDEX(core[Constraints],MATCH(Infra[[#This Row],[Full path]],core[Full path],0)),
IF(Infra[[#This Row],[nor existence]]&lt;&gt;"",INDEX(nor[Constraints],MATCH(Infra[[#This Row],[nor existence]],nor[Full path],0)),""))</f>
        <v>optional</v>
      </c>
      <c r="Q12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53" s="9" t="str">
        <f>IF(ISBLANK(Infra[[#This Row],[Attribute]]),"",
IF(Infra[[#This Row],[railml 2.4 existence]]=TRUE, INDEX(core[Excel type],MATCH(Infra[[#This Row],[Full path]],core[Full path],0)),
IF(Infra[[#This Row],[nor existence]]&lt;&gt;"", INDEX(nor[Excel type],MATCH(Infra[[#This Row],[nor existence]],nor[Full path],0)),"")))</f>
        <v>[enum]</v>
      </c>
      <c r="S1253" s="7" t="str">
        <f>IF(AND(NOT(ISBLANK(Infra[[#This Row],[Attribute]])),LEFT(Infra[[#This Row],[Value]],1)="[",OR(Infra[[#This Row],[railml 2.4 existence]]=TRUE,Infra[[#This Row],[nor existence]]=TRUE)),IF(Infra[[#This Row],[Value]]=Infra[[#This Row],[type]],"OK","Wrong type"),"")</f>
        <v/>
      </c>
      <c r="T1253" s="7" t="str">
        <f>IF(ISBLANK(Infra[[#This Row],[Attribute]]),"",
IF(Infra[[#This Row],[railml 2.4 existence]]=TRUE, INDEX(core[Restriction],MATCH(Infra[[#This Row],[Full path]],core[Full path],0)),
IF(Infra[[#This Row],[nor existence]]&lt;&gt;"", INDEX(nor[Restriction],MATCH(Infra[[#This Row],[nor existence]],nor[Full path],0)),"")))</f>
        <v>"new", "modified", "removed"</v>
      </c>
      <c r="U12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4" spans="1:21" ht="30" x14ac:dyDescent="0.25">
      <c r="A125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infrastructure/tracks/track/trackElements/radiusChanges/radiusChange/@nor:change</v>
      </c>
      <c r="B12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4" s="23" t="s">
        <v>1033</v>
      </c>
      <c r="E1254" s="49" t="s">
        <v>1034</v>
      </c>
      <c r="F1254" s="7" t="s">
        <v>36</v>
      </c>
      <c r="G1254" s="9" t="s">
        <v>41</v>
      </c>
      <c r="H1254" s="9"/>
      <c r="I1254" s="32"/>
      <c r="J1254" s="8" t="s">
        <v>42</v>
      </c>
      <c r="K1254" s="29"/>
      <c r="L1254" s="29"/>
      <c r="M1254" s="57"/>
      <c r="N125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54" s="7" t="str">
        <f>IF(Infra[[#This Row],[railml 2.4 existence]]=TRUE, INDEX(core[Constraints],MATCH(Infra[[#This Row],[Full path]],core[Full path],0)),
IF(Infra[[#This Row],[nor existence]]&lt;&gt;"",INDEX(nor[Constraints],MATCH(Infra[[#This Row],[nor existence]],nor[Full path],0)),""))</f>
        <v>optional</v>
      </c>
      <c r="Q12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54" s="9" t="str">
        <f>IF(ISBLANK(Infra[[#This Row],[Attribute]]),"",
IF(Infra[[#This Row],[railml 2.4 existence]]=TRUE, INDEX(core[Excel type],MATCH(Infra[[#This Row],[Full path]],core[Full path],0)),
IF(Infra[[#This Row],[nor existence]]&lt;&gt;"", INDEX(nor[Excel type],MATCH(Infra[[#This Row],[nor existence]],nor[Full path],0)),"")))</f>
        <v>[enum]</v>
      </c>
      <c r="S1254" s="7" t="str">
        <f>IF(AND(NOT(ISBLANK(Infra[[#This Row],[Attribute]])),LEFT(Infra[[#This Row],[Value]],1)="[",OR(Infra[[#This Row],[railml 2.4 existence]]=TRUE,Infra[[#This Row],[nor existence]]=TRUE)),IF(Infra[[#This Row],[Value]]=Infra[[#This Row],[type]],"OK","Wrong type"),"")</f>
        <v/>
      </c>
      <c r="T1254" s="7" t="str">
        <f>IF(ISBLANK(Infra[[#This Row],[Attribute]]),"",
IF(Infra[[#This Row],[railml 2.4 existence]]=TRUE, INDEX(core[Restriction],MATCH(Infra[[#This Row],[Full path]],core[Full path],0)),
IF(Infra[[#This Row],[nor existence]]&lt;&gt;"", INDEX(nor[Restriction],MATCH(Infra[[#This Row],[nor existence]],nor[Full path],0)),"")))</f>
        <v>"new", "modified", "removed"</v>
      </c>
      <c r="U12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5" spans="1:21" x14ac:dyDescent="0.25">
      <c r="A125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infrastructure/tracks/track/trackElements/radiusChanges/radiusChange/@nor:change</v>
      </c>
      <c r="B12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5" s="23" t="s">
        <v>1033</v>
      </c>
      <c r="E1255" s="49" t="s">
        <v>1034</v>
      </c>
      <c r="F1255" s="7" t="s">
        <v>36</v>
      </c>
      <c r="G1255" s="9" t="s">
        <v>43</v>
      </c>
      <c r="H1255" s="9"/>
      <c r="I1255" s="32"/>
      <c r="J1255" s="8" t="s">
        <v>44</v>
      </c>
      <c r="K1255" s="29"/>
      <c r="L1255" s="29"/>
      <c r="M1255" s="57"/>
      <c r="N125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55" s="7" t="str">
        <f>IF(Infra[[#This Row],[railml 2.4 existence]]=TRUE, INDEX(core[Constraints],MATCH(Infra[[#This Row],[Full path]],core[Full path],0)),
IF(Infra[[#This Row],[nor existence]]&lt;&gt;"",INDEX(nor[Constraints],MATCH(Infra[[#This Row],[nor existence]],nor[Full path],0)),""))</f>
        <v>optional</v>
      </c>
      <c r="Q12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55" s="9" t="str">
        <f>IF(ISBLANK(Infra[[#This Row],[Attribute]]),"",
IF(Infra[[#This Row],[railml 2.4 existence]]=TRUE, INDEX(core[Excel type],MATCH(Infra[[#This Row],[Full path]],core[Full path],0)),
IF(Infra[[#This Row],[nor existence]]&lt;&gt;"", INDEX(nor[Excel type],MATCH(Infra[[#This Row],[nor existence]],nor[Full path],0)),"")))</f>
        <v>[enum]</v>
      </c>
      <c r="S1255" s="7" t="str">
        <f>IF(AND(NOT(ISBLANK(Infra[[#This Row],[Attribute]])),LEFT(Infra[[#This Row],[Value]],1)="[",OR(Infra[[#This Row],[railml 2.4 existence]]=TRUE,Infra[[#This Row],[nor existence]]=TRUE)),IF(Infra[[#This Row],[Value]]=Infra[[#This Row],[type]],"OK","Wrong type"),"")</f>
        <v/>
      </c>
      <c r="T1255" s="7" t="str">
        <f>IF(ISBLANK(Infra[[#This Row],[Attribute]]),"",
IF(Infra[[#This Row],[railml 2.4 existence]]=TRUE, INDEX(core[Restriction],MATCH(Infra[[#This Row],[Full path]],core[Full path],0)),
IF(Infra[[#This Row],[nor existence]]&lt;&gt;"", INDEX(nor[Restriction],MATCH(Infra[[#This Row],[nor existence]],nor[Full path],0)),"")))</f>
        <v>"new", "modified", "removed"</v>
      </c>
      <c r="U12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6" spans="1:21" x14ac:dyDescent="0.25">
      <c r="A125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infrastructure/tracks/track/trackElements/radiusChanges/radiusChange/@nor:ruleRef</v>
      </c>
      <c r="B12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6" s="23" t="s">
        <v>1033</v>
      </c>
      <c r="E1256" s="49" t="s">
        <v>1034</v>
      </c>
      <c r="F1256" s="7" t="s">
        <v>45</v>
      </c>
      <c r="G1256" s="9" t="s">
        <v>46</v>
      </c>
      <c r="H1256" s="9" t="s">
        <v>29</v>
      </c>
      <c r="I1256" s="33"/>
      <c r="J1256" s="8" t="s">
        <v>47</v>
      </c>
      <c r="K1256" s="29"/>
      <c r="L1256" s="29"/>
      <c r="M1256" s="57"/>
      <c r="N125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256" s="7" t="str">
        <f>IF(Infra[[#This Row],[railml 2.4 existence]]=TRUE, INDEX(core[Constraints],MATCH(Infra[[#This Row],[Full path]],core[Full path],0)),
IF(Infra[[#This Row],[nor existence]]&lt;&gt;"",INDEX(nor[Constraints],MATCH(Infra[[#This Row],[nor existence]],nor[Full path],0)),""))</f>
        <v>optional</v>
      </c>
      <c r="Q12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56" s="9" t="str">
        <f>IF(ISBLANK(Infra[[#This Row],[Attribute]]),"",
IF(Infra[[#This Row],[railml 2.4 existence]]=TRUE, INDEX(core[Excel type],MATCH(Infra[[#This Row],[Full path]],core[Full path],0)),
IF(Infra[[#This Row],[nor existence]]&lt;&gt;"", INDEX(nor[Excel type],MATCH(Infra[[#This Row],[nor existence]],nor[Full path],0)),"")))</f>
        <v>[reference]</v>
      </c>
      <c r="S1256" s="7" t="str">
        <f>IF(AND(NOT(ISBLANK(Infra[[#This Row],[Attribute]])),LEFT(Infra[[#This Row],[Value]],1)="[",OR(Infra[[#This Row],[railml 2.4 existence]]=TRUE,Infra[[#This Row],[nor existence]]=TRUE)),IF(Infra[[#This Row],[Value]]=Infra[[#This Row],[type]],"OK","Wrong type"),"")</f>
        <v/>
      </c>
      <c r="T1256" s="7" t="str">
        <f>IF(ISBLANK(Infra[[#This Row],[Attribute]]),"",
IF(Infra[[#This Row],[railml 2.4 existence]]=TRUE, INDEX(core[Restriction],MATCH(Infra[[#This Row],[Full path]],core[Full path],0)),
IF(Infra[[#This Row],[nor existence]]&lt;&gt;"", INDEX(nor[Restriction],MATCH(Infra[[#This Row],[nor existence]],nor[Full path],0)),"")))</f>
        <v/>
      </c>
      <c r="U12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7" spans="1:21" ht="45" x14ac:dyDescent="0.25">
      <c r="A125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infrastructure/tracks/track/trackElements/radiusChanges/radiusChange/@pos</v>
      </c>
      <c r="B12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7" s="23" t="s">
        <v>1033</v>
      </c>
      <c r="E1257" s="49" t="s">
        <v>1034</v>
      </c>
      <c r="F1257" s="7" t="s">
        <v>494</v>
      </c>
      <c r="G1257" s="9" t="s">
        <v>233</v>
      </c>
      <c r="H1257" s="9" t="s">
        <v>23</v>
      </c>
      <c r="I1257" s="32"/>
      <c r="J1257" s="8" t="s">
        <v>495</v>
      </c>
      <c r="K1257" s="29" t="s">
        <v>496</v>
      </c>
      <c r="L1257" s="29"/>
      <c r="M1257" s="57"/>
      <c r="N12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57" s="7" t="str">
        <f>IF(Infra[[#This Row],[railml 2.4 existence]]=TRUE, INDEX(core[Constraints],MATCH(Infra[[#This Row],[Full path]],core[Full path],0)),
IF(Infra[[#This Row],[nor existence]]&lt;&gt;"",INDEX(nor[Constraints],MATCH(Infra[[#This Row],[nor existence]],nor[Full path],0)),""))</f>
        <v>mandatory</v>
      </c>
      <c r="Q12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57" s="9" t="str">
        <f>IF(ISBLANK(Infra[[#This Row],[Attribute]]),"",
IF(Infra[[#This Row],[railml 2.4 existence]]=TRUE, INDEX(core[Excel type],MATCH(Infra[[#This Row],[Full path]],core[Full path],0)),
IF(Infra[[#This Row],[nor existence]]&lt;&gt;"", INDEX(nor[Excel type],MATCH(Infra[[#This Row],[nor existence]],nor[Full path],0)),"")))</f>
        <v>[decimal]</v>
      </c>
      <c r="S1257" s="7" t="str">
        <f>IF(AND(NOT(ISBLANK(Infra[[#This Row],[Attribute]])),LEFT(Infra[[#This Row],[Value]],1)="[",OR(Infra[[#This Row],[railml 2.4 existence]]=TRUE,Infra[[#This Row],[nor existence]]=TRUE)),IF(Infra[[#This Row],[Value]]=Infra[[#This Row],[type]],"OK","Wrong type"),"")</f>
        <v>OK</v>
      </c>
      <c r="T1257" s="7" t="str">
        <f>IF(ISBLANK(Infra[[#This Row],[Attribute]]),"",
IF(Infra[[#This Row],[railml 2.4 existence]]=TRUE, INDEX(core[Restriction],MATCH(Infra[[#This Row],[Full path]],core[Full path],0)),
IF(Infra[[#This Row],[nor existence]]&lt;&gt;"", INDEX(nor[Restriction],MATCH(Infra[[#This Row],[nor existence]],nor[Full path],0)),"")))</f>
        <v>xs:fractionDigits=6</v>
      </c>
      <c r="U12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8" spans="1:21" ht="45" x14ac:dyDescent="0.25">
      <c r="A125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infrastructure/tracks/track/trackElements/radiusChanges/radiusChange/@radius</v>
      </c>
      <c r="B12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8" s="24" t="s">
        <v>1033</v>
      </c>
      <c r="E1258" s="8" t="s">
        <v>1034</v>
      </c>
      <c r="F1258" s="7" t="s">
        <v>1036</v>
      </c>
      <c r="G1258" s="7" t="s">
        <v>233</v>
      </c>
      <c r="H1258" s="9" t="s">
        <v>23</v>
      </c>
      <c r="I1258" s="35"/>
      <c r="J1258" s="8" t="s">
        <v>1037</v>
      </c>
      <c r="K1258" s="7" t="s">
        <v>1038</v>
      </c>
      <c r="L1258" s="29"/>
      <c r="M1258" s="29"/>
      <c r="N125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58" s="7" t="str">
        <f>IF(Infra[[#This Row],[railml 2.4 existence]]=TRUE, INDEX(core[Constraints],MATCH(Infra[[#This Row],[Full path]],core[Full path],0)),
IF(Infra[[#This Row],[nor existence]]&lt;&gt;"",INDEX(nor[Constraints],MATCH(Infra[[#This Row],[nor existence]],nor[Full path],0)),""))</f>
        <v>mandatory</v>
      </c>
      <c r="Q12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58" s="7" t="str">
        <f>IF(ISBLANK(Infra[[#This Row],[Attribute]]),"",
IF(Infra[[#This Row],[railml 2.4 existence]]=TRUE, INDEX(core[Excel type],MATCH(Infra[[#This Row],[Full path]],core[Full path],0)),
IF(Infra[[#This Row],[nor existence]]&lt;&gt;"", INDEX(nor[Excel type],MATCH(Infra[[#This Row],[nor existence]],nor[Full path],0)),"")))</f>
        <v>[decimal]</v>
      </c>
      <c r="S1258" s="7" t="str">
        <f>IF(AND(NOT(ISBLANK(Infra[[#This Row],[Attribute]])),LEFT(Infra[[#This Row],[Value]],1)="[",OR(Infra[[#This Row],[railml 2.4 existence]]=TRUE,Infra[[#This Row],[nor existence]]=TRUE)),IF(Infra[[#This Row],[Value]]=Infra[[#This Row],[type]],"OK","Wrong type"),"")</f>
        <v>OK</v>
      </c>
      <c r="T1258" s="7" t="str">
        <f>IF(ISBLANK(Infra[[#This Row],[Attribute]]),"",
IF(Infra[[#This Row],[railml 2.4 existence]]=TRUE, INDEX(core[Restriction],MATCH(Infra[[#This Row],[Full path]],core[Full path],0)),
IF(Infra[[#This Row],[nor existence]]&lt;&gt;"", INDEX(nor[Restriction],MATCH(Infra[[#This Row],[nor existence]],nor[Full path],0)),"")))</f>
        <v>xs:fractionDigits=6</v>
      </c>
      <c r="U12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59" spans="1:21" ht="45" x14ac:dyDescent="0.25">
      <c r="A125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v>
      </c>
      <c r="B12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59" s="24" t="s">
        <v>1039</v>
      </c>
      <c r="E1259" s="17" t="s">
        <v>65</v>
      </c>
      <c r="F1259" s="7"/>
      <c r="G1259" s="30"/>
      <c r="H1259" s="13" t="s">
        <v>66</v>
      </c>
      <c r="I1259" s="35"/>
      <c r="J1259" s="58" t="s">
        <v>67</v>
      </c>
      <c r="K1259" s="7"/>
      <c r="L1259" s="29"/>
      <c r="M1259" s="29"/>
      <c r="N12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59" s="7" t="str">
        <f>IF(Infra[[#This Row],[railml 2.4 existence]]=TRUE, INDEX(core[Constraints],MATCH(Infra[[#This Row],[Full path]],core[Full path],0)),
IF(Infra[[#This Row],[nor existence]]&lt;&gt;"",INDEX(nor[Constraints],MATCH(Infra[[#This Row],[nor existence]],nor[Full path],0)),""))</f>
        <v>optional</v>
      </c>
      <c r="Q12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59" s="7" t="str">
        <f>IF(ISBLANK(Infra[[#This Row],[Attribute]]),"",
IF(Infra[[#This Row],[railml 2.4 existence]]=TRUE, INDEX(core[Excel type],MATCH(Infra[[#This Row],[Full path]],core[Full path],0)),
IF(Infra[[#This Row],[nor existence]]&lt;&gt;"", INDEX(nor[Excel type],MATCH(Infra[[#This Row],[nor existence]],nor[Full path],0)),"")))</f>
        <v/>
      </c>
      <c r="S1259" s="7" t="str">
        <f>IF(AND(NOT(ISBLANK(Infra[[#This Row],[Attribute]])),LEFT(Infra[[#This Row],[Value]],1)="[",OR(Infra[[#This Row],[railml 2.4 existence]]=TRUE,Infra[[#This Row],[nor existence]]=TRUE)),IF(Infra[[#This Row],[Value]]=Infra[[#This Row],[type]],"OK","Wrong type"),"")</f>
        <v/>
      </c>
      <c r="T1259" s="7" t="str">
        <f>IF(ISBLANK(Infra[[#This Row],[Attribute]]),"",
IF(Infra[[#This Row],[railml 2.4 existence]]=TRUE, INDEX(core[Restriction],MATCH(Infra[[#This Row],[Full path]],core[Full path],0)),
IF(Infra[[#This Row],[nor existence]]&lt;&gt;"", INDEX(nor[Restriction],MATCH(Infra[[#This Row],[nor existence]],nor[Full path],0)),"")))</f>
        <v/>
      </c>
      <c r="U12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0" spans="1:21" x14ac:dyDescent="0.25">
      <c r="A126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v>
      </c>
      <c r="B12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0" s="24" t="s">
        <v>1040</v>
      </c>
      <c r="E1260" s="17" t="s">
        <v>123</v>
      </c>
      <c r="F1260" s="7"/>
      <c r="G1260" s="9"/>
      <c r="H1260" s="9" t="s">
        <v>23</v>
      </c>
      <c r="I1260" s="35"/>
      <c r="J1260" s="8" t="s">
        <v>74</v>
      </c>
      <c r="K1260" s="7"/>
      <c r="L1260" s="29"/>
      <c r="M1260" s="29"/>
      <c r="N12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60" s="7" t="str">
        <f>IF(Infra[[#This Row],[railml 2.4 existence]]=TRUE, INDEX(core[Constraints],MATCH(Infra[[#This Row],[Full path]],core[Full path],0)),
IF(Infra[[#This Row],[nor existence]]&lt;&gt;"",INDEX(nor[Constraints],MATCH(Infra[[#This Row],[nor existence]],nor[Full path],0)),""))</f>
        <v>mandatory</v>
      </c>
      <c r="Q12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0" s="7" t="str">
        <f>IF(ISBLANK(Infra[[#This Row],[Attribute]]),"",
IF(Infra[[#This Row],[railml 2.4 existence]]=TRUE, INDEX(core[Excel type],MATCH(Infra[[#This Row],[Full path]],core[Full path],0)),
IF(Infra[[#This Row],[nor existence]]&lt;&gt;"", INDEX(nor[Excel type],MATCH(Infra[[#This Row],[nor existence]],nor[Full path],0)),"")))</f>
        <v/>
      </c>
      <c r="S1260" s="7" t="str">
        <f>IF(AND(NOT(ISBLANK(Infra[[#This Row],[Attribute]])),LEFT(Infra[[#This Row],[Value]],1)="[",OR(Infra[[#This Row],[railml 2.4 existence]]=TRUE,Infra[[#This Row],[nor existence]]=TRUE)),IF(Infra[[#This Row],[Value]]=Infra[[#This Row],[type]],"OK","Wrong type"),"")</f>
        <v/>
      </c>
      <c r="T1260" s="7" t="str">
        <f>IF(ISBLANK(Infra[[#This Row],[Attribute]]),"",
IF(Infra[[#This Row],[railml 2.4 existence]]=TRUE, INDEX(core[Restriction],MATCH(Infra[[#This Row],[Full path]],core[Full path],0)),
IF(Infra[[#This Row],[nor existence]]&lt;&gt;"", INDEX(nor[Restriction],MATCH(Infra[[#This Row],[nor existence]],nor[Full path],0)),"")))</f>
        <v/>
      </c>
      <c r="U12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1" spans="1:21" ht="45" x14ac:dyDescent="0.25">
      <c r="A126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infrastructure/tracks/track/trackElements/radiusChanges/radiusChange/states/state/@disabled</v>
      </c>
      <c r="B12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1" s="23" t="s">
        <v>1040</v>
      </c>
      <c r="E1261" s="49" t="s">
        <v>123</v>
      </c>
      <c r="F1261" s="7" t="s">
        <v>124</v>
      </c>
      <c r="G1261" s="9" t="s">
        <v>125</v>
      </c>
      <c r="H1261" s="9" t="s">
        <v>23</v>
      </c>
      <c r="I1261" s="32"/>
      <c r="J1261" s="8" t="s">
        <v>126</v>
      </c>
      <c r="K1261" s="29"/>
      <c r="L1261" s="29"/>
      <c r="M1261" s="57"/>
      <c r="N126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61" s="7" t="str">
        <f>IF(Infra[[#This Row],[railml 2.4 existence]]=TRUE, INDEX(core[Constraints],MATCH(Infra[[#This Row],[Full path]],core[Full path],0)),
IF(Infra[[#This Row],[nor existence]]&lt;&gt;"",INDEX(nor[Constraints],MATCH(Infra[[#This Row],[nor existence]],nor[Full path],0)),""))</f>
        <v>mandatory</v>
      </c>
      <c r="Q12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1" s="7" t="str">
        <f>IF(ISBLANK(Infra[[#This Row],[Attribute]]),"",
IF(Infra[[#This Row],[railml 2.4 existence]]=TRUE, INDEX(core[Excel type],MATCH(Infra[[#This Row],[Full path]],core[Full path],0)),
IF(Infra[[#This Row],[nor existence]]&lt;&gt;"", INDEX(nor[Excel type],MATCH(Infra[[#This Row],[nor existence]],nor[Full path],0)),"")))</f>
        <v>[boolean]</v>
      </c>
      <c r="S1261" s="9" t="str">
        <f>IF(AND(NOT(ISBLANK(Infra[[#This Row],[Attribute]])),LEFT(Infra[[#This Row],[Value]],1)="[",OR(Infra[[#This Row],[railml 2.4 existence]]=TRUE,Infra[[#This Row],[nor existence]]=TRUE)),IF(Infra[[#This Row],[Value]]=Infra[[#This Row],[type]],"OK","Wrong type"),"")</f>
        <v>OK</v>
      </c>
      <c r="T1261" s="7" t="str">
        <f>IF(ISBLANK(Infra[[#This Row],[Attribute]]),"",
IF(Infra[[#This Row],[railml 2.4 existence]]=TRUE, INDEX(core[Restriction],MATCH(Infra[[#This Row],[Full path]],core[Full path],0)),
IF(Infra[[#This Row],[nor existence]]&lt;&gt;"", INDEX(nor[Restriction],MATCH(Infra[[#This Row],[nor existence]],nor[Full path],0)),"")))</f>
        <v/>
      </c>
      <c r="U12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2" spans="1:21" ht="30" x14ac:dyDescent="0.25">
      <c r="A12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infrastructure/tracks/track/trackElements/radiusChanges/radiusChange/states/state/@nor:change</v>
      </c>
      <c r="B12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2" s="23" t="s">
        <v>1040</v>
      </c>
      <c r="E1262" s="49" t="s">
        <v>123</v>
      </c>
      <c r="F1262" s="7" t="s">
        <v>36</v>
      </c>
      <c r="G1262" s="9" t="s">
        <v>37</v>
      </c>
      <c r="H1262" s="9" t="s">
        <v>29</v>
      </c>
      <c r="I1262" s="32"/>
      <c r="J1262" s="1" t="s">
        <v>38</v>
      </c>
      <c r="K1262" s="29"/>
      <c r="L1262" s="29"/>
      <c r="M1262" s="57"/>
      <c r="N126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62" s="7" t="str">
        <f>IF(Infra[[#This Row],[railml 2.4 existence]]=TRUE, INDEX(core[Constraints],MATCH(Infra[[#This Row],[Full path]],core[Full path],0)),
IF(Infra[[#This Row],[nor existence]]&lt;&gt;"",INDEX(nor[Constraints],MATCH(Infra[[#This Row],[nor existence]],nor[Full path],0)),""))</f>
        <v>optional</v>
      </c>
      <c r="Q12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2" s="7" t="str">
        <f>IF(ISBLANK(Infra[[#This Row],[Attribute]]),"",
IF(Infra[[#This Row],[railml 2.4 existence]]=TRUE, INDEX(core[Excel type],MATCH(Infra[[#This Row],[Full path]],core[Full path],0)),
IF(Infra[[#This Row],[nor existence]]&lt;&gt;"", INDEX(nor[Excel type],MATCH(Infra[[#This Row],[nor existence]],nor[Full path],0)),"")))</f>
        <v>[enum]</v>
      </c>
      <c r="S1262" s="9" t="str">
        <f>IF(AND(NOT(ISBLANK(Infra[[#This Row],[Attribute]])),LEFT(Infra[[#This Row],[Value]],1)="[",OR(Infra[[#This Row],[railml 2.4 existence]]=TRUE,Infra[[#This Row],[nor existence]]=TRUE)),IF(Infra[[#This Row],[Value]]=Infra[[#This Row],[type]],"OK","Wrong type"),"")</f>
        <v/>
      </c>
      <c r="T1262" s="7" t="str">
        <f>IF(ISBLANK(Infra[[#This Row],[Attribute]]),"",
IF(Infra[[#This Row],[railml 2.4 existence]]=TRUE, INDEX(core[Restriction],MATCH(Infra[[#This Row],[Full path]],core[Full path],0)),
IF(Infra[[#This Row],[nor existence]]&lt;&gt;"", INDEX(nor[Restriction],MATCH(Infra[[#This Row],[nor existence]],nor[Full path],0)),"")))</f>
        <v>"new", "modified", "removed"</v>
      </c>
      <c r="U12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3" spans="1:21" ht="30" x14ac:dyDescent="0.25">
      <c r="A12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infrastructure/tracks/track/trackElements/radiusChanges/radiusChange/states/state/@nor:change</v>
      </c>
      <c r="B12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3" s="23" t="s">
        <v>1040</v>
      </c>
      <c r="E1263" s="49" t="s">
        <v>123</v>
      </c>
      <c r="F1263" s="7" t="s">
        <v>36</v>
      </c>
      <c r="G1263" s="9" t="s">
        <v>39</v>
      </c>
      <c r="H1263" s="9"/>
      <c r="I1263" s="32"/>
      <c r="J1263" s="1" t="s">
        <v>40</v>
      </c>
      <c r="K1263" s="29"/>
      <c r="L1263" s="29"/>
      <c r="M1263" s="57"/>
      <c r="N126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63" s="7" t="str">
        <f>IF(Infra[[#This Row],[railml 2.4 existence]]=TRUE, INDEX(core[Constraints],MATCH(Infra[[#This Row],[Full path]],core[Full path],0)),
IF(Infra[[#This Row],[nor existence]]&lt;&gt;"",INDEX(nor[Constraints],MATCH(Infra[[#This Row],[nor existence]],nor[Full path],0)),""))</f>
        <v>optional</v>
      </c>
      <c r="Q12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63" s="7" t="str">
        <f>IF(ISBLANK(Infra[[#This Row],[Attribute]]),"",
IF(Infra[[#This Row],[railml 2.4 existence]]=TRUE, INDEX(core[Excel type],MATCH(Infra[[#This Row],[Full path]],core[Full path],0)),
IF(Infra[[#This Row],[nor existence]]&lt;&gt;"", INDEX(nor[Excel type],MATCH(Infra[[#This Row],[nor existence]],nor[Full path],0)),"")))</f>
        <v>[enum]</v>
      </c>
      <c r="S1263" s="9" t="str">
        <f>IF(AND(NOT(ISBLANK(Infra[[#This Row],[Attribute]])),LEFT(Infra[[#This Row],[Value]],1)="[",OR(Infra[[#This Row],[railml 2.4 existence]]=TRUE,Infra[[#This Row],[nor existence]]=TRUE)),IF(Infra[[#This Row],[Value]]=Infra[[#This Row],[type]],"OK","Wrong type"),"")</f>
        <v/>
      </c>
      <c r="T1263" s="7" t="str">
        <f>IF(ISBLANK(Infra[[#This Row],[Attribute]]),"",
IF(Infra[[#This Row],[railml 2.4 existence]]=TRUE, INDEX(core[Restriction],MATCH(Infra[[#This Row],[Full path]],core[Full path],0)),
IF(Infra[[#This Row],[nor existence]]&lt;&gt;"", INDEX(nor[Restriction],MATCH(Infra[[#This Row],[nor existence]],nor[Full path],0)),"")))</f>
        <v>"new", "modified", "removed"</v>
      </c>
      <c r="U12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4" spans="1:21" ht="30" x14ac:dyDescent="0.25">
      <c r="A12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infrastructure/tracks/track/trackElements/radiusChanges/radiusChange/states/state/@nor:change</v>
      </c>
      <c r="B12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4" s="23" t="s">
        <v>1040</v>
      </c>
      <c r="E1264" s="49" t="s">
        <v>123</v>
      </c>
      <c r="F1264" s="7" t="s">
        <v>36</v>
      </c>
      <c r="G1264" s="9" t="s">
        <v>41</v>
      </c>
      <c r="H1264" s="9"/>
      <c r="I1264" s="32"/>
      <c r="J1264" s="1" t="s">
        <v>42</v>
      </c>
      <c r="K1264" s="29"/>
      <c r="L1264" s="29"/>
      <c r="M1264" s="57"/>
      <c r="N126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64" s="7" t="str">
        <f>IF(Infra[[#This Row],[railml 2.4 existence]]=TRUE, INDEX(core[Constraints],MATCH(Infra[[#This Row],[Full path]],core[Full path],0)),
IF(Infra[[#This Row],[nor existence]]&lt;&gt;"",INDEX(nor[Constraints],MATCH(Infra[[#This Row],[nor existence]],nor[Full path],0)),""))</f>
        <v>optional</v>
      </c>
      <c r="Q12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64" s="7" t="str">
        <f>IF(ISBLANK(Infra[[#This Row],[Attribute]]),"",
IF(Infra[[#This Row],[railml 2.4 existence]]=TRUE, INDEX(core[Excel type],MATCH(Infra[[#This Row],[Full path]],core[Full path],0)),
IF(Infra[[#This Row],[nor existence]]&lt;&gt;"", INDEX(nor[Excel type],MATCH(Infra[[#This Row],[nor existence]],nor[Full path],0)),"")))</f>
        <v>[enum]</v>
      </c>
      <c r="S1264" s="9" t="str">
        <f>IF(AND(NOT(ISBLANK(Infra[[#This Row],[Attribute]])),LEFT(Infra[[#This Row],[Value]],1)="[",OR(Infra[[#This Row],[railml 2.4 existence]]=TRUE,Infra[[#This Row],[nor existence]]=TRUE)),IF(Infra[[#This Row],[Value]]=Infra[[#This Row],[type]],"OK","Wrong type"),"")</f>
        <v/>
      </c>
      <c r="T1264" s="7" t="str">
        <f>IF(ISBLANK(Infra[[#This Row],[Attribute]]),"",
IF(Infra[[#This Row],[railml 2.4 existence]]=TRUE, INDEX(core[Restriction],MATCH(Infra[[#This Row],[Full path]],core[Full path],0)),
IF(Infra[[#This Row],[nor existence]]&lt;&gt;"", INDEX(nor[Restriction],MATCH(Infra[[#This Row],[nor existence]],nor[Full path],0)),"")))</f>
        <v>"new", "modified", "removed"</v>
      </c>
      <c r="U12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5" spans="1:21" x14ac:dyDescent="0.25">
      <c r="A12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infrastructure/tracks/track/trackElements/radiusChanges/radiusChange/states/state/@nor:change</v>
      </c>
      <c r="B12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5" s="23" t="s">
        <v>1040</v>
      </c>
      <c r="E1265" s="49" t="s">
        <v>123</v>
      </c>
      <c r="F1265" s="7" t="s">
        <v>36</v>
      </c>
      <c r="G1265" s="9" t="s">
        <v>43</v>
      </c>
      <c r="H1265" s="9"/>
      <c r="I1265" s="32"/>
      <c r="J1265" s="1" t="s">
        <v>44</v>
      </c>
      <c r="K1265" s="29"/>
      <c r="L1265" s="29"/>
      <c r="M1265" s="57"/>
      <c r="N126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65" s="7" t="str">
        <f>IF(Infra[[#This Row],[railml 2.4 existence]]=TRUE, INDEX(core[Constraints],MATCH(Infra[[#This Row],[Full path]],core[Full path],0)),
IF(Infra[[#This Row],[nor existence]]&lt;&gt;"",INDEX(nor[Constraints],MATCH(Infra[[#This Row],[nor existence]],nor[Full path],0)),""))</f>
        <v>optional</v>
      </c>
      <c r="Q12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65" s="7" t="str">
        <f>IF(ISBLANK(Infra[[#This Row],[Attribute]]),"",
IF(Infra[[#This Row],[railml 2.4 existence]]=TRUE, INDEX(core[Excel type],MATCH(Infra[[#This Row],[Full path]],core[Full path],0)),
IF(Infra[[#This Row],[nor existence]]&lt;&gt;"", INDEX(nor[Excel type],MATCH(Infra[[#This Row],[nor existence]],nor[Full path],0)),"")))</f>
        <v>[enum]</v>
      </c>
      <c r="S1265" s="9" t="str">
        <f>IF(AND(NOT(ISBLANK(Infra[[#This Row],[Attribute]])),LEFT(Infra[[#This Row],[Value]],1)="[",OR(Infra[[#This Row],[railml 2.4 existence]]=TRUE,Infra[[#This Row],[nor existence]]=TRUE)),IF(Infra[[#This Row],[Value]]=Infra[[#This Row],[type]],"OK","Wrong type"),"")</f>
        <v/>
      </c>
      <c r="T1265" s="7" t="str">
        <f>IF(ISBLANK(Infra[[#This Row],[Attribute]]),"",
IF(Infra[[#This Row],[railml 2.4 existence]]=TRUE, INDEX(core[Restriction],MATCH(Infra[[#This Row],[Full path]],core[Full path],0)),
IF(Infra[[#This Row],[nor existence]]&lt;&gt;"", INDEX(nor[Restriction],MATCH(Infra[[#This Row],[nor existence]],nor[Full path],0)),"")))</f>
        <v>"new", "modified", "removed"</v>
      </c>
      <c r="U12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6" spans="1:21" x14ac:dyDescent="0.25">
      <c r="A12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infrastructure/tracks/track/trackElements/radiusChanges/radiusChange/states/state/@nor:endDate</v>
      </c>
      <c r="B12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6" s="23" t="s">
        <v>1040</v>
      </c>
      <c r="E1266" s="49" t="s">
        <v>123</v>
      </c>
      <c r="F1266" s="7" t="s">
        <v>127</v>
      </c>
      <c r="G1266" s="9" t="s">
        <v>128</v>
      </c>
      <c r="H1266" s="9" t="s">
        <v>29</v>
      </c>
      <c r="I1266" s="32"/>
      <c r="J1266" s="1" t="s">
        <v>129</v>
      </c>
      <c r="K1266" s="29"/>
      <c r="L1266" s="29"/>
      <c r="M1266" s="57"/>
      <c r="N126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266" s="7" t="str">
        <f>IF(Infra[[#This Row],[railml 2.4 existence]]=TRUE, INDEX(core[Constraints],MATCH(Infra[[#This Row],[Full path]],core[Full path],0)),
IF(Infra[[#This Row],[nor existence]]&lt;&gt;"",INDEX(nor[Constraints],MATCH(Infra[[#This Row],[nor existence]],nor[Full path],0)),""))</f>
        <v>optional</v>
      </c>
      <c r="Q12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6" s="7" t="str">
        <f>IF(ISBLANK(Infra[[#This Row],[Attribute]]),"",
IF(Infra[[#This Row],[railml 2.4 existence]]=TRUE, INDEX(core[Excel type],MATCH(Infra[[#This Row],[Full path]],core[Full path],0)),
IF(Infra[[#This Row],[nor existence]]&lt;&gt;"", INDEX(nor[Excel type],MATCH(Infra[[#This Row],[nor existence]],nor[Full path],0)),"")))</f>
        <v>[date]</v>
      </c>
      <c r="S1266" s="9" t="str">
        <f>IF(AND(NOT(ISBLANK(Infra[[#This Row],[Attribute]])),LEFT(Infra[[#This Row],[Value]],1)="[",OR(Infra[[#This Row],[railml 2.4 existence]]=TRUE,Infra[[#This Row],[nor existence]]=TRUE)),IF(Infra[[#This Row],[Value]]=Infra[[#This Row],[type]],"OK","Wrong type"),"")</f>
        <v/>
      </c>
      <c r="T1266" s="7" t="str">
        <f>IF(ISBLANK(Infra[[#This Row],[Attribute]]),"",
IF(Infra[[#This Row],[railml 2.4 existence]]=TRUE, INDEX(core[Restriction],MATCH(Infra[[#This Row],[Full path]],core[Full path],0)),
IF(Infra[[#This Row],[nor existence]]&lt;&gt;"", INDEX(nor[Restriction],MATCH(Infra[[#This Row],[nor existence]],nor[Full path],0)),"")))</f>
        <v/>
      </c>
      <c r="U12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7" spans="1:21" x14ac:dyDescent="0.25">
      <c r="A126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infrastructure/tracks/track/trackElements/radiusChanges/radiusChange/states/state/@nor:projectRef</v>
      </c>
      <c r="B12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7" s="23" t="s">
        <v>1040</v>
      </c>
      <c r="E1267" s="49" t="s">
        <v>123</v>
      </c>
      <c r="F1267" s="7" t="s">
        <v>130</v>
      </c>
      <c r="G1267" s="9" t="s">
        <v>46</v>
      </c>
      <c r="H1267" s="9" t="s">
        <v>29</v>
      </c>
      <c r="I1267" s="32"/>
      <c r="J1267" s="1" t="s">
        <v>131</v>
      </c>
      <c r="K1267" s="29"/>
      <c r="L1267" s="29"/>
      <c r="M1267" s="57"/>
      <c r="N126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267" s="7" t="str">
        <f>IF(Infra[[#This Row],[railml 2.4 existence]]=TRUE, INDEX(core[Constraints],MATCH(Infra[[#This Row],[Full path]],core[Full path],0)),
IF(Infra[[#This Row],[nor existence]]&lt;&gt;"",INDEX(nor[Constraints],MATCH(Infra[[#This Row],[nor existence]],nor[Full path],0)),""))</f>
        <v>optional</v>
      </c>
      <c r="Q12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7" s="7" t="str">
        <f>IF(ISBLANK(Infra[[#This Row],[Attribute]]),"",
IF(Infra[[#This Row],[railml 2.4 existence]]=TRUE, INDEX(core[Excel type],MATCH(Infra[[#This Row],[Full path]],core[Full path],0)),
IF(Infra[[#This Row],[nor existence]]&lt;&gt;"", INDEX(nor[Excel type],MATCH(Infra[[#This Row],[nor existence]],nor[Full path],0)),"")))</f>
        <v>[reference]</v>
      </c>
      <c r="S1267" s="9" t="str">
        <f>IF(AND(NOT(ISBLANK(Infra[[#This Row],[Attribute]])),LEFT(Infra[[#This Row],[Value]],1)="[",OR(Infra[[#This Row],[railml 2.4 existence]]=TRUE,Infra[[#This Row],[nor existence]]=TRUE)),IF(Infra[[#This Row],[Value]]=Infra[[#This Row],[type]],"OK","Wrong type"),"")</f>
        <v/>
      </c>
      <c r="T1267" s="7" t="str">
        <f>IF(ISBLANK(Infra[[#This Row],[Attribute]]),"",
IF(Infra[[#This Row],[railml 2.4 existence]]=TRUE, INDEX(core[Restriction],MATCH(Infra[[#This Row],[Full path]],core[Full path],0)),
IF(Infra[[#This Row],[nor existence]]&lt;&gt;"", INDEX(nor[Restriction],MATCH(Infra[[#This Row],[nor existence]],nor[Full path],0)),"")))</f>
        <v/>
      </c>
      <c r="U12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8" spans="1:21" x14ac:dyDescent="0.25">
      <c r="A126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infrastructure/tracks/track/trackElements/radiusChanges/radiusChange/states/state/@nor:ruleRef</v>
      </c>
      <c r="B12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8" s="23" t="s">
        <v>1040</v>
      </c>
      <c r="E1268" s="49" t="s">
        <v>123</v>
      </c>
      <c r="F1268" s="7" t="s">
        <v>45</v>
      </c>
      <c r="G1268" s="9" t="s">
        <v>46</v>
      </c>
      <c r="H1268" s="9" t="s">
        <v>29</v>
      </c>
      <c r="I1268" s="33"/>
      <c r="J1268" s="8" t="s">
        <v>47</v>
      </c>
      <c r="K1268" s="29"/>
      <c r="L1268" s="29"/>
      <c r="M1268" s="57"/>
      <c r="N126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268" s="7" t="str">
        <f>IF(Infra[[#This Row],[railml 2.4 existence]]=TRUE, INDEX(core[Constraints],MATCH(Infra[[#This Row],[Full path]],core[Full path],0)),
IF(Infra[[#This Row],[nor existence]]&lt;&gt;"",INDEX(nor[Constraints],MATCH(Infra[[#This Row],[nor existence]],nor[Full path],0)),""))</f>
        <v>optional</v>
      </c>
      <c r="Q12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8" s="7" t="str">
        <f>IF(ISBLANK(Infra[[#This Row],[Attribute]]),"",
IF(Infra[[#This Row],[railml 2.4 existence]]=TRUE, INDEX(core[Excel type],MATCH(Infra[[#This Row],[Full path]],core[Full path],0)),
IF(Infra[[#This Row],[nor existence]]&lt;&gt;"", INDEX(nor[Excel type],MATCH(Infra[[#This Row],[nor existence]],nor[Full path],0)),"")))</f>
        <v>[reference]</v>
      </c>
      <c r="S1268" s="9" t="str">
        <f>IF(AND(NOT(ISBLANK(Infra[[#This Row],[Attribute]])),LEFT(Infra[[#This Row],[Value]],1)="[",OR(Infra[[#This Row],[railml 2.4 existence]]=TRUE,Infra[[#This Row],[nor existence]]=TRUE)),IF(Infra[[#This Row],[Value]]=Infra[[#This Row],[type]],"OK","Wrong type"),"")</f>
        <v/>
      </c>
      <c r="T1268" s="7" t="str">
        <f>IF(ISBLANK(Infra[[#This Row],[Attribute]]),"",
IF(Infra[[#This Row],[railml 2.4 existence]]=TRUE, INDEX(core[Restriction],MATCH(Infra[[#This Row],[Full path]],core[Full path],0)),
IF(Infra[[#This Row],[nor existence]]&lt;&gt;"", INDEX(nor[Restriction],MATCH(Infra[[#This Row],[nor existence]],nor[Full path],0)),"")))</f>
        <v/>
      </c>
      <c r="U12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69" spans="1:21" x14ac:dyDescent="0.25">
      <c r="A12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infrastructure/tracks/track/trackElements/radiusChanges/radiusChange/states/state/@nor:startDate</v>
      </c>
      <c r="B12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69" s="23" t="s">
        <v>1040</v>
      </c>
      <c r="E1269" s="49" t="s">
        <v>123</v>
      </c>
      <c r="F1269" s="7" t="s">
        <v>132</v>
      </c>
      <c r="G1269" s="9" t="s">
        <v>128</v>
      </c>
      <c r="H1269" s="9" t="s">
        <v>29</v>
      </c>
      <c r="I1269" s="32"/>
      <c r="J1269" s="1" t="s">
        <v>129</v>
      </c>
      <c r="K1269" s="29"/>
      <c r="L1269" s="29"/>
      <c r="M1269" s="57"/>
      <c r="N126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269" s="7" t="str">
        <f>IF(Infra[[#This Row],[railml 2.4 existence]]=TRUE, INDEX(core[Constraints],MATCH(Infra[[#This Row],[Full path]],core[Full path],0)),
IF(Infra[[#This Row],[nor existence]]&lt;&gt;"",INDEX(nor[Constraints],MATCH(Infra[[#This Row],[nor existence]],nor[Full path],0)),""))</f>
        <v>optional</v>
      </c>
      <c r="Q12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69" s="7" t="str">
        <f>IF(ISBLANK(Infra[[#This Row],[Attribute]]),"",
IF(Infra[[#This Row],[railml 2.4 existence]]=TRUE, INDEX(core[Excel type],MATCH(Infra[[#This Row],[Full path]],core[Full path],0)),
IF(Infra[[#This Row],[nor existence]]&lt;&gt;"", INDEX(nor[Excel type],MATCH(Infra[[#This Row],[nor existence]],nor[Full path],0)),"")))</f>
        <v>[date]</v>
      </c>
      <c r="S1269" s="9" t="str">
        <f>IF(AND(NOT(ISBLANK(Infra[[#This Row],[Attribute]])),LEFT(Infra[[#This Row],[Value]],1)="[",OR(Infra[[#This Row],[railml 2.4 existence]]=TRUE,Infra[[#This Row],[nor existence]]=TRUE)),IF(Infra[[#This Row],[Value]]=Infra[[#This Row],[type]],"OK","Wrong type"),"")</f>
        <v/>
      </c>
      <c r="T1269" s="7" t="str">
        <f>IF(ISBLANK(Infra[[#This Row],[Attribute]]),"",
IF(Infra[[#This Row],[railml 2.4 existence]]=TRUE, INDEX(core[Restriction],MATCH(Infra[[#This Row],[Full path]],core[Full path],0)),
IF(Infra[[#This Row],[nor existence]]&lt;&gt;"", INDEX(nor[Restriction],MATCH(Infra[[#This Row],[nor existence]],nor[Full path],0)),"")))</f>
        <v/>
      </c>
      <c r="U12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70" spans="1:21" x14ac:dyDescent="0.25">
      <c r="A12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infrastructure/tracks/track/trackElements/radiusChanges/radiusChange/states/state/@operatingPeriodRef</v>
      </c>
      <c r="B12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0" s="23" t="s">
        <v>1040</v>
      </c>
      <c r="E1270" s="49" t="s">
        <v>123</v>
      </c>
      <c r="F1270" s="7" t="s">
        <v>133</v>
      </c>
      <c r="G1270" s="9" t="s">
        <v>46</v>
      </c>
      <c r="H1270" s="9" t="s">
        <v>29</v>
      </c>
      <c r="I1270" s="32"/>
      <c r="J1270" s="1" t="s">
        <v>134</v>
      </c>
      <c r="K1270" s="29"/>
      <c r="L1270" s="29"/>
      <c r="M1270" s="57"/>
      <c r="N127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0" s="7" t="str">
        <f>IF(Infra[[#This Row],[railml 2.4 existence]]=TRUE, INDEX(core[Constraints],MATCH(Infra[[#This Row],[Full path]],core[Full path],0)),
IF(Infra[[#This Row],[nor existence]]&lt;&gt;"",INDEX(nor[Constraints],MATCH(Infra[[#This Row],[nor existence]],nor[Full path],0)),""))</f>
        <v>optional</v>
      </c>
      <c r="Q12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70" s="7" t="str">
        <f>IF(ISBLANK(Infra[[#This Row],[Attribute]]),"",
IF(Infra[[#This Row],[railml 2.4 existence]]=TRUE, INDEX(core[Excel type],MATCH(Infra[[#This Row],[Full path]],core[Full path],0)),
IF(Infra[[#This Row],[nor existence]]&lt;&gt;"", INDEX(nor[Excel type],MATCH(Infra[[#This Row],[nor existence]],nor[Full path],0)),"")))</f>
        <v>[reference]</v>
      </c>
      <c r="S1270" s="9" t="str">
        <f>IF(AND(NOT(ISBLANK(Infra[[#This Row],[Attribute]])),LEFT(Infra[[#This Row],[Value]],1)="[",OR(Infra[[#This Row],[railml 2.4 existence]]=TRUE,Infra[[#This Row],[nor existence]]=TRUE)),IF(Infra[[#This Row],[Value]]=Infra[[#This Row],[type]],"OK","Wrong type"),"")</f>
        <v>OK</v>
      </c>
      <c r="T1270" s="7" t="str">
        <f>IF(ISBLANK(Infra[[#This Row],[Attribute]]),"",
IF(Infra[[#This Row],[railml 2.4 existence]]=TRUE, INDEX(core[Restriction],MATCH(Infra[[#This Row],[Full path]],core[Full path],0)),
IF(Infra[[#This Row],[nor existence]]&lt;&gt;"", INDEX(nor[Restriction],MATCH(Infra[[#This Row],[nor existence]],nor[Full path],0)),"")))</f>
        <v/>
      </c>
      <c r="U12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71" spans="1:21" x14ac:dyDescent="0.25">
      <c r="A127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infrastructure/tracks/track/trackElements/radiusChanges/radiusChange/states/state/@status</v>
      </c>
      <c r="B12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1" s="23" t="s">
        <v>1040</v>
      </c>
      <c r="E1271" s="49" t="s">
        <v>123</v>
      </c>
      <c r="F1271" s="7" t="s">
        <v>135</v>
      </c>
      <c r="G1271" s="9" t="s">
        <v>37</v>
      </c>
      <c r="H1271" s="9" t="s">
        <v>29</v>
      </c>
      <c r="I1271" s="32"/>
      <c r="K1271" s="29"/>
      <c r="L1271" s="29"/>
      <c r="M1271" s="57"/>
      <c r="N127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1" s="7" t="str">
        <f>IF(Infra[[#This Row],[railml 2.4 existence]]=TRUE, INDEX(core[Constraints],MATCH(Infra[[#This Row],[Full path]],core[Full path],0)),
IF(Infra[[#This Row],[nor existence]]&lt;&gt;"",INDEX(nor[Constraints],MATCH(Infra[[#This Row],[nor existence]],nor[Full path],0)),""))</f>
        <v>optional</v>
      </c>
      <c r="Q12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71" s="7" t="str">
        <f>IF(ISBLANK(Infra[[#This Row],[Attribute]]),"",
IF(Infra[[#This Row],[railml 2.4 existence]]=TRUE, INDEX(core[Excel type],MATCH(Infra[[#This Row],[Full path]],core[Full path],0)),
IF(Infra[[#This Row],[nor existence]]&lt;&gt;"", INDEX(nor[Excel type],MATCH(Infra[[#This Row],[nor existence]],nor[Full path],0)),"")))</f>
        <v>[enum]</v>
      </c>
      <c r="S1271" s="9" t="str">
        <f>IF(AND(NOT(ISBLANK(Infra[[#This Row],[Attribute]])),LEFT(Infra[[#This Row],[Value]],1)="[",OR(Infra[[#This Row],[railml 2.4 existence]]=TRUE,Infra[[#This Row],[nor existence]]=TRUE)),IF(Infra[[#This Row],[Value]]=Infra[[#This Row],[type]],"OK","Wrong type"),"")</f>
        <v>OK</v>
      </c>
      <c r="T127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72" spans="1:21" x14ac:dyDescent="0.25">
      <c r="A127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infrastructure/tracks/track/trackElements/radiusChanges/radiusChange/states/state/@status</v>
      </c>
      <c r="B12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2" s="23" t="s">
        <v>1040</v>
      </c>
      <c r="E1272" s="49" t="s">
        <v>123</v>
      </c>
      <c r="F1272" s="7" t="s">
        <v>135</v>
      </c>
      <c r="G1272" s="9" t="s">
        <v>136</v>
      </c>
      <c r="H1272" s="9"/>
      <c r="I1272" s="32"/>
      <c r="K1272" s="29"/>
      <c r="L1272" s="29"/>
      <c r="M1272" s="57"/>
      <c r="N127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2" s="7" t="str">
        <f>IF(Infra[[#This Row],[railml 2.4 existence]]=TRUE, INDEX(core[Constraints],MATCH(Infra[[#This Row],[Full path]],core[Full path],0)),
IF(Infra[[#This Row],[nor existence]]&lt;&gt;"",INDEX(nor[Constraints],MATCH(Infra[[#This Row],[nor existence]],nor[Full path],0)),""))</f>
        <v>optional</v>
      </c>
      <c r="Q12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72" s="7" t="str">
        <f>IF(ISBLANK(Infra[[#This Row],[Attribute]]),"",
IF(Infra[[#This Row],[railml 2.4 existence]]=TRUE, INDEX(core[Excel type],MATCH(Infra[[#This Row],[Full path]],core[Full path],0)),
IF(Infra[[#This Row],[nor existence]]&lt;&gt;"", INDEX(nor[Excel type],MATCH(Infra[[#This Row],[nor existence]],nor[Full path],0)),"")))</f>
        <v>[enum]</v>
      </c>
      <c r="S1272" s="9" t="str">
        <f>IF(AND(NOT(ISBLANK(Infra[[#This Row],[Attribute]])),LEFT(Infra[[#This Row],[Value]],1)="[",OR(Infra[[#This Row],[railml 2.4 existence]]=TRUE,Infra[[#This Row],[nor existence]]=TRUE)),IF(Infra[[#This Row],[Value]]=Infra[[#This Row],[type]],"OK","Wrong type"),"")</f>
        <v/>
      </c>
      <c r="T127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73" spans="1:21" ht="105" x14ac:dyDescent="0.25">
      <c r="A127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infrastructure/tracks/track/trackElements/radiusChanges/radiusChange/states/state/@status</v>
      </c>
      <c r="B12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3" s="23" t="s">
        <v>1040</v>
      </c>
      <c r="E1273" s="49" t="s">
        <v>123</v>
      </c>
      <c r="F1273" s="7" t="s">
        <v>135</v>
      </c>
      <c r="G1273" s="9" t="s">
        <v>137</v>
      </c>
      <c r="H1273" s="9"/>
      <c r="I1273" s="32"/>
      <c r="J1273" s="1" t="s">
        <v>138</v>
      </c>
      <c r="K1273" s="29"/>
      <c r="L1273" s="29"/>
      <c r="M1273" s="57"/>
      <c r="N127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3" s="7" t="str">
        <f>IF(Infra[[#This Row],[railml 2.4 existence]]=TRUE, INDEX(core[Constraints],MATCH(Infra[[#This Row],[Full path]],core[Full path],0)),
IF(Infra[[#This Row],[nor existence]]&lt;&gt;"",INDEX(nor[Constraints],MATCH(Infra[[#This Row],[nor existence]],nor[Full path],0)),""))</f>
        <v>optional</v>
      </c>
      <c r="Q12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73" s="7" t="str">
        <f>IF(ISBLANK(Infra[[#This Row],[Attribute]]),"",
IF(Infra[[#This Row],[railml 2.4 existence]]=TRUE, INDEX(core[Excel type],MATCH(Infra[[#This Row],[Full path]],core[Full path],0)),
IF(Infra[[#This Row],[nor existence]]&lt;&gt;"", INDEX(nor[Excel type],MATCH(Infra[[#This Row],[nor existence]],nor[Full path],0)),"")))</f>
        <v>[enum]</v>
      </c>
      <c r="S1273" s="9" t="str">
        <f>IF(AND(NOT(ISBLANK(Infra[[#This Row],[Attribute]])),LEFT(Infra[[#This Row],[Value]],1)="[",OR(Infra[[#This Row],[railml 2.4 existence]]=TRUE,Infra[[#This Row],[nor existence]]=TRUE)),IF(Infra[[#This Row],[Value]]=Infra[[#This Row],[type]],"OK","Wrong type"),"")</f>
        <v/>
      </c>
      <c r="T127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74" spans="1:21" ht="30" x14ac:dyDescent="0.25">
      <c r="A127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infrastructure/tracks/track/trackElements/radiusChanges/radiusChange/states/state/@status</v>
      </c>
      <c r="B12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4" s="23" t="s">
        <v>1040</v>
      </c>
      <c r="E1274" s="49" t="s">
        <v>123</v>
      </c>
      <c r="F1274" s="7" t="s">
        <v>135</v>
      </c>
      <c r="G1274" s="9" t="s">
        <v>139</v>
      </c>
      <c r="H1274" s="9"/>
      <c r="I1274" s="32"/>
      <c r="J1274" s="1" t="s">
        <v>140</v>
      </c>
      <c r="K1274" s="29"/>
      <c r="L1274" s="29"/>
      <c r="M1274" s="57"/>
      <c r="N127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4" s="7" t="str">
        <f>IF(Infra[[#This Row],[railml 2.4 existence]]=TRUE, INDEX(core[Constraints],MATCH(Infra[[#This Row],[Full path]],core[Full path],0)),
IF(Infra[[#This Row],[nor existence]]&lt;&gt;"",INDEX(nor[Constraints],MATCH(Infra[[#This Row],[nor existence]],nor[Full path],0)),""))</f>
        <v>optional</v>
      </c>
      <c r="Q12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74" s="7" t="str">
        <f>IF(ISBLANK(Infra[[#This Row],[Attribute]]),"",
IF(Infra[[#This Row],[railml 2.4 existence]]=TRUE, INDEX(core[Excel type],MATCH(Infra[[#This Row],[Full path]],core[Full path],0)),
IF(Infra[[#This Row],[nor existence]]&lt;&gt;"", INDEX(nor[Excel type],MATCH(Infra[[#This Row],[nor existence]],nor[Full path],0)),"")))</f>
        <v>[enum]</v>
      </c>
      <c r="S1274" s="9" t="str">
        <f>IF(AND(NOT(ISBLANK(Infra[[#This Row],[Attribute]])),LEFT(Infra[[#This Row],[Value]],1)="[",OR(Infra[[#This Row],[railml 2.4 existence]]=TRUE,Infra[[#This Row],[nor existence]]=TRUE)),IF(Infra[[#This Row],[Value]]=Infra[[#This Row],[type]],"OK","Wrong type"),"")</f>
        <v/>
      </c>
      <c r="T127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75" spans="1:21" ht="75" x14ac:dyDescent="0.25">
      <c r="A127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infrastructure/tracks/track/trackElements/radiusChanges/radiusChange/states/state/@status</v>
      </c>
      <c r="B12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5" s="23" t="s">
        <v>1040</v>
      </c>
      <c r="E1275" s="49" t="s">
        <v>123</v>
      </c>
      <c r="F1275" s="7" t="s">
        <v>135</v>
      </c>
      <c r="G1275" s="9" t="s">
        <v>124</v>
      </c>
      <c r="H1275" s="9"/>
      <c r="I1275" s="32"/>
      <c r="J1275" s="1" t="s">
        <v>141</v>
      </c>
      <c r="K1275" s="29"/>
      <c r="L1275" s="29"/>
      <c r="M1275" s="57"/>
      <c r="N12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5" s="7" t="str">
        <f>IF(Infra[[#This Row],[railml 2.4 existence]]=TRUE, INDEX(core[Constraints],MATCH(Infra[[#This Row],[Full path]],core[Full path],0)),
IF(Infra[[#This Row],[nor existence]]&lt;&gt;"",INDEX(nor[Constraints],MATCH(Infra[[#This Row],[nor existence]],nor[Full path],0)),""))</f>
        <v>optional</v>
      </c>
      <c r="Q12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75" s="7" t="str">
        <f>IF(ISBLANK(Infra[[#This Row],[Attribute]]),"",
IF(Infra[[#This Row],[railml 2.4 existence]]=TRUE, INDEX(core[Excel type],MATCH(Infra[[#This Row],[Full path]],core[Full path],0)),
IF(Infra[[#This Row],[nor existence]]&lt;&gt;"", INDEX(nor[Excel type],MATCH(Infra[[#This Row],[nor existence]],nor[Full path],0)),"")))</f>
        <v>[enum]</v>
      </c>
      <c r="S1275" s="9" t="str">
        <f>IF(AND(NOT(ISBLANK(Infra[[#This Row],[Attribute]])),LEFT(Infra[[#This Row],[Value]],1)="[",OR(Infra[[#This Row],[railml 2.4 existence]]=TRUE,Infra[[#This Row],[nor existence]]=TRUE)),IF(Infra[[#This Row],[Value]]=Infra[[#This Row],[type]],"OK","Wrong type"),"")</f>
        <v/>
      </c>
      <c r="T127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76" spans="1:21" ht="60" x14ac:dyDescent="0.25">
      <c r="A127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infrastructure/tracks/track/trackElements/radiusChanges/radiusChange/states/state/@status</v>
      </c>
      <c r="B12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6" s="23" t="s">
        <v>1040</v>
      </c>
      <c r="E1276" s="49" t="s">
        <v>123</v>
      </c>
      <c r="F1276" s="7" t="s">
        <v>135</v>
      </c>
      <c r="G1276" s="9" t="s">
        <v>142</v>
      </c>
      <c r="H1276" s="9"/>
      <c r="I1276" s="32"/>
      <c r="J1276" s="1" t="s">
        <v>143</v>
      </c>
      <c r="K1276" s="29"/>
      <c r="L1276" s="29"/>
      <c r="M1276" s="57"/>
      <c r="N127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6" s="7" t="str">
        <f>IF(Infra[[#This Row],[railml 2.4 existence]]=TRUE, INDEX(core[Constraints],MATCH(Infra[[#This Row],[Full path]],core[Full path],0)),
IF(Infra[[#This Row],[nor existence]]&lt;&gt;"",INDEX(nor[Constraints],MATCH(Infra[[#This Row],[nor existence]],nor[Full path],0)),""))</f>
        <v>optional</v>
      </c>
      <c r="Q12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76" s="7" t="str">
        <f>IF(ISBLANK(Infra[[#This Row],[Attribute]]),"",
IF(Infra[[#This Row],[railml 2.4 existence]]=TRUE, INDEX(core[Excel type],MATCH(Infra[[#This Row],[Full path]],core[Full path],0)),
IF(Infra[[#This Row],[nor existence]]&lt;&gt;"", INDEX(nor[Excel type],MATCH(Infra[[#This Row],[nor existence]],nor[Full path],0)),"")))</f>
        <v>[enum]</v>
      </c>
      <c r="S1276" s="9" t="str">
        <f>IF(AND(NOT(ISBLANK(Infra[[#This Row],[Attribute]])),LEFT(Infra[[#This Row],[Value]],1)="[",OR(Infra[[#This Row],[railml 2.4 existence]]=TRUE,Infra[[#This Row],[nor existence]]=TRUE)),IF(Infra[[#This Row],[Value]]=Infra[[#This Row],[type]],"OK","Wrong type"),"")</f>
        <v/>
      </c>
      <c r="T127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77" spans="1:21" x14ac:dyDescent="0.25">
      <c r="A127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infrastructure/tracks/track/trackElements/radiusChanges/radiusChange/states/state/@status</v>
      </c>
      <c r="B12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7" s="23" t="s">
        <v>1040</v>
      </c>
      <c r="E1277" s="49" t="s">
        <v>123</v>
      </c>
      <c r="F1277" s="7" t="s">
        <v>135</v>
      </c>
      <c r="G1277" s="9" t="s">
        <v>144</v>
      </c>
      <c r="H1277" s="9"/>
      <c r="I1277" s="32"/>
      <c r="K1277" s="29"/>
      <c r="L1277" s="29"/>
      <c r="M1277" s="57"/>
      <c r="N127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7" s="7" t="str">
        <f>IF(Infra[[#This Row],[railml 2.4 existence]]=TRUE, INDEX(core[Constraints],MATCH(Infra[[#This Row],[Full path]],core[Full path],0)),
IF(Infra[[#This Row],[nor existence]]&lt;&gt;"",INDEX(nor[Constraints],MATCH(Infra[[#This Row],[nor existence]],nor[Full path],0)),""))</f>
        <v>optional</v>
      </c>
      <c r="Q12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77" s="7" t="str">
        <f>IF(ISBLANK(Infra[[#This Row],[Attribute]]),"",
IF(Infra[[#This Row],[railml 2.4 existence]]=TRUE, INDEX(core[Excel type],MATCH(Infra[[#This Row],[Full path]],core[Full path],0)),
IF(Infra[[#This Row],[nor existence]]&lt;&gt;"", INDEX(nor[Excel type],MATCH(Infra[[#This Row],[nor existence]],nor[Full path],0)),"")))</f>
        <v>[enum]</v>
      </c>
      <c r="S1277" s="9" t="str">
        <f>IF(AND(NOT(ISBLANK(Infra[[#This Row],[Attribute]])),LEFT(Infra[[#This Row],[Value]],1)="[",OR(Infra[[#This Row],[railml 2.4 existence]]=TRUE,Infra[[#This Row],[nor existence]]=TRUE)),IF(Infra[[#This Row],[Value]]=Infra[[#This Row],[type]],"OK","Wrong type"),"")</f>
        <v/>
      </c>
      <c r="T127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2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278" spans="1:21" ht="30" x14ac:dyDescent="0.25">
      <c r="A127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v>
      </c>
      <c r="B12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8" s="24" t="s">
        <v>1041</v>
      </c>
      <c r="E1278" s="17" t="s">
        <v>1042</v>
      </c>
      <c r="F1278" s="14"/>
      <c r="G1278" s="9"/>
      <c r="H1278" s="9" t="s">
        <v>23</v>
      </c>
      <c r="I1278" s="32"/>
      <c r="J1278" s="8" t="s">
        <v>1043</v>
      </c>
      <c r="K1278" s="38" t="s">
        <v>1044</v>
      </c>
      <c r="L1278" s="29"/>
      <c r="M1278" s="29"/>
      <c r="N127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8" s="7" t="str">
        <f>IF(Infra[[#This Row],[railml 2.4 existence]]=TRUE, INDEX(core[Constraints],MATCH(Infra[[#This Row],[Full path]],core[Full path],0)),
IF(Infra[[#This Row],[nor existence]]&lt;&gt;"",INDEX(nor[Constraints],MATCH(Infra[[#This Row],[nor existence]],nor[Full path],0)),""))</f>
        <v>optional</v>
      </c>
      <c r="Q12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78" s="7" t="str">
        <f>IF(ISBLANK(Infra[[#This Row],[Attribute]]),"",
IF(Infra[[#This Row],[railml 2.4 existence]]=TRUE, INDEX(core[Excel type],MATCH(Infra[[#This Row],[Full path]],core[Full path],0)),
IF(Infra[[#This Row],[nor existence]]&lt;&gt;"", INDEX(nor[Excel type],MATCH(Infra[[#This Row],[nor existence]],nor[Full path],0)),"")))</f>
        <v/>
      </c>
      <c r="S1278" s="7" t="str">
        <f>IF(AND(NOT(ISBLANK(Infra[[#This Row],[Attribute]])),LEFT(Infra[[#This Row],[Value]],1)="[",OR(Infra[[#This Row],[railml 2.4 existence]]=TRUE,Infra[[#This Row],[nor existence]]=TRUE)),IF(Infra[[#This Row],[Value]]=Infra[[#This Row],[type]],"OK","Wrong type"),"")</f>
        <v/>
      </c>
      <c r="T1278" s="7" t="str">
        <f>IF(ISBLANK(Infra[[#This Row],[Attribute]]),"",
IF(Infra[[#This Row],[railml 2.4 existence]]=TRUE, INDEX(core[Restriction],MATCH(Infra[[#This Row],[Full path]],core[Full path],0)),
IF(Infra[[#This Row],[nor existence]]&lt;&gt;"", INDEX(nor[Restriction],MATCH(Infra[[#This Row],[nor existence]],nor[Full path],0)),"")))</f>
        <v/>
      </c>
      <c r="U12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79" spans="1:21" ht="45" x14ac:dyDescent="0.25">
      <c r="A127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infrastructure/tracks/track/trackElements/serviceSections/serviceSection/@absPos</v>
      </c>
      <c r="B12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79" s="23" t="s">
        <v>1041</v>
      </c>
      <c r="E1279" s="49" t="s">
        <v>1042</v>
      </c>
      <c r="F1279" s="7" t="s">
        <v>478</v>
      </c>
      <c r="G1279" s="9" t="s">
        <v>233</v>
      </c>
      <c r="H1279" s="9" t="s">
        <v>479</v>
      </c>
      <c r="I1279" s="32"/>
      <c r="J1279" s="8" t="s">
        <v>480</v>
      </c>
      <c r="K1279" s="29" t="s">
        <v>481</v>
      </c>
      <c r="L1279" s="29"/>
      <c r="M1279" s="57"/>
      <c r="N127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79" s="7" t="str">
        <f>IF(Infra[[#This Row],[railml 2.4 existence]]=TRUE, INDEX(core[Constraints],MATCH(Infra[[#This Row],[Full path]],core[Full path],0)),
IF(Infra[[#This Row],[nor existence]]&lt;&gt;"",INDEX(nor[Constraints],MATCH(Infra[[#This Row],[nor existence]],nor[Full path],0)),""))</f>
        <v>optional</v>
      </c>
      <c r="Q12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79" s="9" t="str">
        <f>IF(ISBLANK(Infra[[#This Row],[Attribute]]),"",
IF(Infra[[#This Row],[railml 2.4 existence]]=TRUE, INDEX(core[Excel type],MATCH(Infra[[#This Row],[Full path]],core[Full path],0)),
IF(Infra[[#This Row],[nor existence]]&lt;&gt;"", INDEX(nor[Excel type],MATCH(Infra[[#This Row],[nor existence]],nor[Full path],0)),"")))</f>
        <v>[decimal]</v>
      </c>
      <c r="S1279" s="7" t="str">
        <f>IF(AND(NOT(ISBLANK(Infra[[#This Row],[Attribute]])),LEFT(Infra[[#This Row],[Value]],1)="[",OR(Infra[[#This Row],[railml 2.4 existence]]=TRUE,Infra[[#This Row],[nor existence]]=TRUE)),IF(Infra[[#This Row],[Value]]=Infra[[#This Row],[type]],"OK","Wrong type"),"")</f>
        <v>OK</v>
      </c>
      <c r="T1279" s="7" t="str">
        <f>IF(ISBLANK(Infra[[#This Row],[Attribute]]),"",
IF(Infra[[#This Row],[railml 2.4 existence]]=TRUE, INDEX(core[Restriction],MATCH(Infra[[#This Row],[Full path]],core[Full path],0)),
IF(Infra[[#This Row],[nor existence]]&lt;&gt;"", INDEX(nor[Restriction],MATCH(Infra[[#This Row],[nor existence]],nor[Full path],0)),"")))</f>
        <v>xs:fractionDigits=6</v>
      </c>
      <c r="U12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0" spans="1:21" x14ac:dyDescent="0.25">
      <c r="A128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infrastructure/tracks/track/trackElements/serviceSections/serviceSection/@cleaning</v>
      </c>
      <c r="B12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0" s="24" t="s">
        <v>1041</v>
      </c>
      <c r="E1280" s="17" t="s">
        <v>1042</v>
      </c>
      <c r="F1280" s="7" t="s">
        <v>1045</v>
      </c>
      <c r="G1280" s="9" t="s">
        <v>125</v>
      </c>
      <c r="H1280" s="9" t="s">
        <v>29</v>
      </c>
      <c r="I1280" s="32"/>
      <c r="J1280" s="8" t="s">
        <v>1046</v>
      </c>
      <c r="K1280" s="38"/>
      <c r="L1280" s="29"/>
      <c r="M1280" s="29"/>
      <c r="N128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0" s="7" t="str">
        <f>IF(Infra[[#This Row],[railml 2.4 existence]]=TRUE, INDEX(core[Constraints],MATCH(Infra[[#This Row],[Full path]],core[Full path],0)),
IF(Infra[[#This Row],[nor existence]]&lt;&gt;"",INDEX(nor[Constraints],MATCH(Infra[[#This Row],[nor existence]],nor[Full path],0)),""))</f>
        <v>optional</v>
      </c>
      <c r="Q12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0" s="7" t="str">
        <f>IF(ISBLANK(Infra[[#This Row],[Attribute]]),"",
IF(Infra[[#This Row],[railml 2.4 existence]]=TRUE, INDEX(core[Excel type],MATCH(Infra[[#This Row],[Full path]],core[Full path],0)),
IF(Infra[[#This Row],[nor existence]]&lt;&gt;"", INDEX(nor[Excel type],MATCH(Infra[[#This Row],[nor existence]],nor[Full path],0)),"")))</f>
        <v>[boolean]</v>
      </c>
      <c r="S1280" s="7" t="str">
        <f>IF(AND(NOT(ISBLANK(Infra[[#This Row],[Attribute]])),LEFT(Infra[[#This Row],[Value]],1)="[",OR(Infra[[#This Row],[railml 2.4 existence]]=TRUE,Infra[[#This Row],[nor existence]]=TRUE)),IF(Infra[[#This Row],[Value]]=Infra[[#This Row],[type]],"OK","Wrong type"),"")</f>
        <v>OK</v>
      </c>
      <c r="T1280" s="7" t="str">
        <f>IF(ISBLANK(Infra[[#This Row],[Attribute]]),"",
IF(Infra[[#This Row],[railml 2.4 existence]]=TRUE, INDEX(core[Restriction],MATCH(Infra[[#This Row],[Full path]],core[Full path],0)),
IF(Infra[[#This Row],[nor existence]]&lt;&gt;"", INDEX(nor[Restriction],MATCH(Infra[[#This Row],[nor existence]],nor[Full path],0)),"")))</f>
        <v/>
      </c>
      <c r="U12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1" spans="1:21" ht="135" x14ac:dyDescent="0.25">
      <c r="A128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infrastructure/tracks/track/trackElements/serviceSections/serviceSection/@code</v>
      </c>
      <c r="B12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1" s="23" t="s">
        <v>1041</v>
      </c>
      <c r="E1281" s="49" t="s">
        <v>1042</v>
      </c>
      <c r="F1281" s="7" t="s">
        <v>24</v>
      </c>
      <c r="G1281" s="9" t="s">
        <v>25</v>
      </c>
      <c r="H1281" s="9" t="s">
        <v>26</v>
      </c>
      <c r="I1281" s="32"/>
      <c r="J1281" s="8" t="s">
        <v>27</v>
      </c>
      <c r="K1281" s="29"/>
      <c r="L1281" s="29"/>
      <c r="M1281" s="57"/>
      <c r="N128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1" s="7" t="str">
        <f>IF(Infra[[#This Row],[railml 2.4 existence]]=TRUE, INDEX(core[Constraints],MATCH(Infra[[#This Row],[Full path]],core[Full path],0)),
IF(Infra[[#This Row],[nor existence]]&lt;&gt;"",INDEX(nor[Constraints],MATCH(Infra[[#This Row],[nor existence]],nor[Full path],0)),""))</f>
        <v>optional</v>
      </c>
      <c r="Q12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1" s="9" t="str">
        <f>IF(ISBLANK(Infra[[#This Row],[Attribute]]),"",
IF(Infra[[#This Row],[railml 2.4 existence]]=TRUE, INDEX(core[Excel type],MATCH(Infra[[#This Row],[Full path]],core[Full path],0)),
IF(Infra[[#This Row],[nor existence]]&lt;&gt;"", INDEX(nor[Excel type],MATCH(Infra[[#This Row],[nor existence]],nor[Full path],0)),"")))</f>
        <v>[string]</v>
      </c>
      <c r="S1281" s="7" t="str">
        <f>IF(AND(NOT(ISBLANK(Infra[[#This Row],[Attribute]])),LEFT(Infra[[#This Row],[Value]],1)="[",OR(Infra[[#This Row],[railml 2.4 existence]]=TRUE,Infra[[#This Row],[nor existence]]=TRUE)),IF(Infra[[#This Row],[Value]]=Infra[[#This Row],[type]],"OK","Wrong type"),"")</f>
        <v>OK</v>
      </c>
      <c r="T1281" s="7" t="str">
        <f>IF(ISBLANK(Infra[[#This Row],[Attribute]]),"",
IF(Infra[[#This Row],[railml 2.4 existence]]=TRUE, INDEX(core[Restriction],MATCH(Infra[[#This Row],[Full path]],core[Full path],0)),
IF(Infra[[#This Row],[nor existence]]&lt;&gt;"", INDEX(nor[Restriction],MATCH(Infra[[#This Row],[nor existence]],nor[Full path],0)),"")))</f>
        <v/>
      </c>
      <c r="U12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2" spans="1:21" ht="45" x14ac:dyDescent="0.25">
      <c r="A128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infrastructure/tracks/track/trackElements/serviceSections/serviceSection/@description</v>
      </c>
      <c r="B12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2" s="23" t="s">
        <v>1041</v>
      </c>
      <c r="E1282" s="49" t="s">
        <v>1042</v>
      </c>
      <c r="F1282" s="7" t="s">
        <v>28</v>
      </c>
      <c r="G1282" s="9" t="s">
        <v>25</v>
      </c>
      <c r="H1282" s="9" t="s">
        <v>29</v>
      </c>
      <c r="I1282" s="32"/>
      <c r="J1282" s="8" t="s">
        <v>30</v>
      </c>
      <c r="K1282" s="29" t="s">
        <v>31</v>
      </c>
      <c r="L1282" s="29"/>
      <c r="M1282" s="57"/>
      <c r="N128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2" s="7" t="str">
        <f>IF(Infra[[#This Row],[railml 2.4 existence]]=TRUE, INDEX(core[Constraints],MATCH(Infra[[#This Row],[Full path]],core[Full path],0)),
IF(Infra[[#This Row],[nor existence]]&lt;&gt;"",INDEX(nor[Constraints],MATCH(Infra[[#This Row],[nor existence]],nor[Full path],0)),""))</f>
        <v>optional</v>
      </c>
      <c r="Q12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2" s="9" t="str">
        <f>IF(ISBLANK(Infra[[#This Row],[Attribute]]),"",
IF(Infra[[#This Row],[railml 2.4 existence]]=TRUE, INDEX(core[Excel type],MATCH(Infra[[#This Row],[Full path]],core[Full path],0)),
IF(Infra[[#This Row],[nor existence]]&lt;&gt;"", INDEX(nor[Excel type],MATCH(Infra[[#This Row],[nor existence]],nor[Full path],0)),"")))</f>
        <v>[string]</v>
      </c>
      <c r="S1282" s="7" t="str">
        <f>IF(AND(NOT(ISBLANK(Infra[[#This Row],[Attribute]])),LEFT(Infra[[#This Row],[Value]],1)="[",OR(Infra[[#This Row],[railml 2.4 existence]]=TRUE,Infra[[#This Row],[nor existence]]=TRUE)),IF(Infra[[#This Row],[Value]]=Infra[[#This Row],[type]],"OK","Wrong type"),"")</f>
        <v>OK</v>
      </c>
      <c r="T1282" s="7" t="str">
        <f>IF(ISBLANK(Infra[[#This Row],[Attribute]]),"",
IF(Infra[[#This Row],[railml 2.4 existence]]=TRUE, INDEX(core[Restriction],MATCH(Infra[[#This Row],[Full path]],core[Full path],0)),
IF(Infra[[#This Row],[nor existence]]&lt;&gt;"", INDEX(nor[Restriction],MATCH(Infra[[#This Row],[nor existence]],nor[Full path],0)),"")))</f>
        <v/>
      </c>
      <c r="U12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3" spans="1:21" x14ac:dyDescent="0.25">
      <c r="A128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infrastructure/tracks/track/trackElements/serviceSections/serviceSection/@fueling</v>
      </c>
      <c r="B12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3" s="24" t="s">
        <v>1041</v>
      </c>
      <c r="E1283" s="17" t="s">
        <v>1042</v>
      </c>
      <c r="F1283" s="7" t="s">
        <v>1047</v>
      </c>
      <c r="G1283" s="9" t="s">
        <v>125</v>
      </c>
      <c r="H1283" s="9" t="s">
        <v>29</v>
      </c>
      <c r="I1283" s="32"/>
      <c r="J1283" s="8" t="s">
        <v>1048</v>
      </c>
      <c r="K1283" s="38"/>
      <c r="L1283" s="29"/>
      <c r="M1283" s="29"/>
      <c r="N128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3" s="7" t="str">
        <f>IF(Infra[[#This Row],[railml 2.4 existence]]=TRUE, INDEX(core[Constraints],MATCH(Infra[[#This Row],[Full path]],core[Full path],0)),
IF(Infra[[#This Row],[nor existence]]&lt;&gt;"",INDEX(nor[Constraints],MATCH(Infra[[#This Row],[nor existence]],nor[Full path],0)),""))</f>
        <v>optional</v>
      </c>
      <c r="Q12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3" s="7" t="str">
        <f>IF(ISBLANK(Infra[[#This Row],[Attribute]]),"",
IF(Infra[[#This Row],[railml 2.4 existence]]=TRUE, INDEX(core[Excel type],MATCH(Infra[[#This Row],[Full path]],core[Full path],0)),
IF(Infra[[#This Row],[nor existence]]&lt;&gt;"", INDEX(nor[Excel type],MATCH(Infra[[#This Row],[nor existence]],nor[Full path],0)),"")))</f>
        <v>[boolean]</v>
      </c>
      <c r="S1283" s="7" t="str">
        <f>IF(AND(NOT(ISBLANK(Infra[[#This Row],[Attribute]])),LEFT(Infra[[#This Row],[Value]],1)="[",OR(Infra[[#This Row],[railml 2.4 existence]]=TRUE,Infra[[#This Row],[nor existence]]=TRUE)),IF(Infra[[#This Row],[Value]]=Infra[[#This Row],[type]],"OK","Wrong type"),"")</f>
        <v>OK</v>
      </c>
      <c r="T1283" s="7" t="str">
        <f>IF(ISBLANK(Infra[[#This Row],[Attribute]]),"",
IF(Infra[[#This Row],[railml 2.4 existence]]=TRUE, INDEX(core[Restriction],MATCH(Infra[[#This Row],[Full path]],core[Full path],0)),
IF(Infra[[#This Row],[nor existence]]&lt;&gt;"", INDEX(nor[Restriction],MATCH(Infra[[#This Row],[nor existence]],nor[Full path],0)),"")))</f>
        <v/>
      </c>
      <c r="U12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4" spans="1:21" x14ac:dyDescent="0.25">
      <c r="A128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infrastructure/tracks/track/trackElements/serviceSections/serviceSection/@height</v>
      </c>
      <c r="B12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4" s="24" t="s">
        <v>1041</v>
      </c>
      <c r="E1284" s="17" t="s">
        <v>1042</v>
      </c>
      <c r="F1284" s="7" t="s">
        <v>1022</v>
      </c>
      <c r="G1284" s="7" t="s">
        <v>233</v>
      </c>
      <c r="H1284" s="9" t="s">
        <v>29</v>
      </c>
      <c r="I1284" s="32"/>
      <c r="J1284" s="8" t="s">
        <v>1049</v>
      </c>
      <c r="K1284" s="38"/>
      <c r="L1284" s="29"/>
      <c r="M1284" s="29"/>
      <c r="N128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4" s="7" t="str">
        <f>IF(Infra[[#This Row],[railml 2.4 existence]]=TRUE, INDEX(core[Constraints],MATCH(Infra[[#This Row],[Full path]],core[Full path],0)),
IF(Infra[[#This Row],[nor existence]]&lt;&gt;"",INDEX(nor[Constraints],MATCH(Infra[[#This Row],[nor existence]],nor[Full path],0)),""))</f>
        <v>optional</v>
      </c>
      <c r="Q12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4" s="7" t="str">
        <f>IF(ISBLANK(Infra[[#This Row],[Attribute]]),"",
IF(Infra[[#This Row],[railml 2.4 existence]]=TRUE, INDEX(core[Excel type],MATCH(Infra[[#This Row],[Full path]],core[Full path],0)),
IF(Infra[[#This Row],[nor existence]]&lt;&gt;"", INDEX(nor[Excel type],MATCH(Infra[[#This Row],[nor existence]],nor[Full path],0)),"")))</f>
        <v>[decimal]</v>
      </c>
      <c r="S1284" s="7" t="str">
        <f>IF(AND(NOT(ISBLANK(Infra[[#This Row],[Attribute]])),LEFT(Infra[[#This Row],[Value]],1)="[",OR(Infra[[#This Row],[railml 2.4 existence]]=TRUE,Infra[[#This Row],[nor existence]]=TRUE)),IF(Infra[[#This Row],[Value]]=Infra[[#This Row],[type]],"OK","Wrong type"),"")</f>
        <v>OK</v>
      </c>
      <c r="T1284" s="7" t="str">
        <f>IF(ISBLANK(Infra[[#This Row],[Attribute]]),"",
IF(Infra[[#This Row],[railml 2.4 existence]]=TRUE, INDEX(core[Restriction],MATCH(Infra[[#This Row],[Full path]],core[Full path],0)),
IF(Infra[[#This Row],[nor existence]]&lt;&gt;"", INDEX(nor[Restriction],MATCH(Infra[[#This Row],[nor existence]],nor[Full path],0)),"")))</f>
        <v>xs:fractionDigits=6</v>
      </c>
      <c r="U12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5" spans="1:21" x14ac:dyDescent="0.25">
      <c r="A128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infrastructure/tracks/track/trackElements/serviceSections/serviceSection/@id</v>
      </c>
      <c r="B12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5" s="23" t="s">
        <v>1041</v>
      </c>
      <c r="E1285" s="49" t="s">
        <v>1042</v>
      </c>
      <c r="F1285" s="7" t="s">
        <v>32</v>
      </c>
      <c r="G1285" s="9" t="s">
        <v>25</v>
      </c>
      <c r="H1285" s="9" t="s">
        <v>23</v>
      </c>
      <c r="I1285" s="32"/>
      <c r="J1285" s="8" t="s">
        <v>33</v>
      </c>
      <c r="K1285" s="29"/>
      <c r="L1285" s="29"/>
      <c r="M1285" s="57"/>
      <c r="N128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5" s="7" t="str">
        <f>IF(Infra[[#This Row],[railml 2.4 existence]]=TRUE, INDEX(core[Constraints],MATCH(Infra[[#This Row],[Full path]],core[Full path],0)),
IF(Infra[[#This Row],[nor existence]]&lt;&gt;"",INDEX(nor[Constraints],MATCH(Infra[[#This Row],[nor existence]],nor[Full path],0)),""))</f>
        <v>mandatory</v>
      </c>
      <c r="Q12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5" s="9" t="str">
        <f>IF(ISBLANK(Infra[[#This Row],[Attribute]]),"",
IF(Infra[[#This Row],[railml 2.4 existence]]=TRUE, INDEX(core[Excel type],MATCH(Infra[[#This Row],[Full path]],core[Full path],0)),
IF(Infra[[#This Row],[nor existence]]&lt;&gt;"", INDEX(nor[Excel type],MATCH(Infra[[#This Row],[nor existence]],nor[Full path],0)),"")))</f>
        <v>[string]</v>
      </c>
      <c r="S1285" s="7" t="str">
        <f>IF(AND(NOT(ISBLANK(Infra[[#This Row],[Attribute]])),LEFT(Infra[[#This Row],[Value]],1)="[",OR(Infra[[#This Row],[railml 2.4 existence]]=TRUE,Infra[[#This Row],[nor existence]]=TRUE)),IF(Infra[[#This Row],[Value]]=Infra[[#This Row],[type]],"OK","Wrong type"),"")</f>
        <v>OK</v>
      </c>
      <c r="T1285" s="7" t="str">
        <f>IF(ISBLANK(Infra[[#This Row],[Attribute]]),"",
IF(Infra[[#This Row],[railml 2.4 existence]]=TRUE, INDEX(core[Restriction],MATCH(Infra[[#This Row],[Full path]],core[Full path],0)),
IF(Infra[[#This Row],[nor existence]]&lt;&gt;"", INDEX(nor[Restriction],MATCH(Infra[[#This Row],[nor existence]],nor[Full path],0)),"")))</f>
        <v/>
      </c>
      <c r="U12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6" spans="1:21" ht="30" x14ac:dyDescent="0.25">
      <c r="A128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infrastructure/tracks/track/trackElements/serviceSections/serviceSection/@length</v>
      </c>
      <c r="B12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6" s="24" t="s">
        <v>1041</v>
      </c>
      <c r="E1286" s="17" t="s">
        <v>1042</v>
      </c>
      <c r="F1286" s="7" t="s">
        <v>936</v>
      </c>
      <c r="G1286" s="7" t="s">
        <v>233</v>
      </c>
      <c r="H1286" s="9" t="s">
        <v>29</v>
      </c>
      <c r="I1286" s="32"/>
      <c r="J1286" s="8" t="s">
        <v>1050</v>
      </c>
      <c r="K1286" s="38"/>
      <c r="L1286" s="29"/>
      <c r="M1286" s="29"/>
      <c r="N128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6" s="7" t="str">
        <f>IF(Infra[[#This Row],[railml 2.4 existence]]=TRUE, INDEX(core[Constraints],MATCH(Infra[[#This Row],[Full path]],core[Full path],0)),
IF(Infra[[#This Row],[nor existence]]&lt;&gt;"",INDEX(nor[Constraints],MATCH(Infra[[#This Row],[nor existence]],nor[Full path],0)),""))</f>
        <v>optional</v>
      </c>
      <c r="Q12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6" s="7" t="str">
        <f>IF(ISBLANK(Infra[[#This Row],[Attribute]]),"",
IF(Infra[[#This Row],[railml 2.4 existence]]=TRUE, INDEX(core[Excel type],MATCH(Infra[[#This Row],[Full path]],core[Full path],0)),
IF(Infra[[#This Row],[nor existence]]&lt;&gt;"", INDEX(nor[Excel type],MATCH(Infra[[#This Row],[nor existence]],nor[Full path],0)),"")))</f>
        <v>[decimal]</v>
      </c>
      <c r="S1286" s="7" t="str">
        <f>IF(AND(NOT(ISBLANK(Infra[[#This Row],[Attribute]])),LEFT(Infra[[#This Row],[Value]],1)="[",OR(Infra[[#This Row],[railml 2.4 existence]]=TRUE,Infra[[#This Row],[nor existence]]=TRUE)),IF(Infra[[#This Row],[Value]]=Infra[[#This Row],[type]],"OK","Wrong type"),"")</f>
        <v>OK</v>
      </c>
      <c r="T1286" s="7" t="str">
        <f>IF(ISBLANK(Infra[[#This Row],[Attribute]]),"",
IF(Infra[[#This Row],[railml 2.4 existence]]=TRUE, INDEX(core[Restriction],MATCH(Infra[[#This Row],[Full path]],core[Full path],0)),
IF(Infra[[#This Row],[nor existence]]&lt;&gt;"", INDEX(nor[Restriction],MATCH(Infra[[#This Row],[nor existence]],nor[Full path],0)),"")))</f>
        <v>xs:fractionDigits=6</v>
      </c>
      <c r="U12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7" spans="1:21" ht="30" x14ac:dyDescent="0.25">
      <c r="A128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infrastructure/tracks/track/trackElements/serviceSections/serviceSection/@loadingFacility</v>
      </c>
      <c r="B12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7" s="24" t="s">
        <v>1041</v>
      </c>
      <c r="E1287" s="17" t="s">
        <v>1042</v>
      </c>
      <c r="F1287" s="7" t="s">
        <v>1051</v>
      </c>
      <c r="G1287" s="9" t="s">
        <v>125</v>
      </c>
      <c r="H1287" s="9" t="s">
        <v>29</v>
      </c>
      <c r="I1287" s="32"/>
      <c r="J1287" s="8" t="s">
        <v>1052</v>
      </c>
      <c r="K1287" s="38"/>
      <c r="L1287" s="29"/>
      <c r="M1287" s="29"/>
      <c r="N128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7" s="7" t="str">
        <f>IF(Infra[[#This Row],[railml 2.4 existence]]=TRUE, INDEX(core[Constraints],MATCH(Infra[[#This Row],[Full path]],core[Full path],0)),
IF(Infra[[#This Row],[nor existence]]&lt;&gt;"",INDEX(nor[Constraints],MATCH(Infra[[#This Row],[nor existence]],nor[Full path],0)),""))</f>
        <v>optional</v>
      </c>
      <c r="Q12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7" s="7" t="str">
        <f>IF(ISBLANK(Infra[[#This Row],[Attribute]]),"",
IF(Infra[[#This Row],[railml 2.4 existence]]=TRUE, INDEX(core[Excel type],MATCH(Infra[[#This Row],[Full path]],core[Full path],0)),
IF(Infra[[#This Row],[nor existence]]&lt;&gt;"", INDEX(nor[Excel type],MATCH(Infra[[#This Row],[nor existence]],nor[Full path],0)),"")))</f>
        <v>[boolean]</v>
      </c>
      <c r="S1287" s="7" t="str">
        <f>IF(AND(NOT(ISBLANK(Infra[[#This Row],[Attribute]])),LEFT(Infra[[#This Row],[Value]],1)="[",OR(Infra[[#This Row],[railml 2.4 existence]]=TRUE,Infra[[#This Row],[nor existence]]=TRUE)),IF(Infra[[#This Row],[Value]]=Infra[[#This Row],[type]],"OK","Wrong type"),"")</f>
        <v>OK</v>
      </c>
      <c r="T1287" s="7" t="str">
        <f>IF(ISBLANK(Infra[[#This Row],[Attribute]]),"",
IF(Infra[[#This Row],[railml 2.4 existence]]=TRUE, INDEX(core[Restriction],MATCH(Infra[[#This Row],[Full path]],core[Full path],0)),
IF(Infra[[#This Row],[nor existence]]&lt;&gt;"", INDEX(nor[Restriction],MATCH(Infra[[#This Row],[nor existence]],nor[Full path],0)),"")))</f>
        <v/>
      </c>
      <c r="U12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8" spans="1:21" x14ac:dyDescent="0.25">
      <c r="A128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infrastructure/tracks/track/trackElements/serviceSections/serviceSection/@maintenance</v>
      </c>
      <c r="B12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8" s="24" t="s">
        <v>1041</v>
      </c>
      <c r="E1288" s="17" t="s">
        <v>1042</v>
      </c>
      <c r="F1288" s="7" t="s">
        <v>1053</v>
      </c>
      <c r="G1288" s="9" t="s">
        <v>125</v>
      </c>
      <c r="H1288" s="9" t="s">
        <v>29</v>
      </c>
      <c r="I1288" s="32"/>
      <c r="J1288" s="8" t="s">
        <v>1054</v>
      </c>
      <c r="K1288" s="38"/>
      <c r="L1288" s="29"/>
      <c r="M1288" s="29"/>
      <c r="N12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8" s="7" t="str">
        <f>IF(Infra[[#This Row],[railml 2.4 existence]]=TRUE, INDEX(core[Constraints],MATCH(Infra[[#This Row],[Full path]],core[Full path],0)),
IF(Infra[[#This Row],[nor existence]]&lt;&gt;"",INDEX(nor[Constraints],MATCH(Infra[[#This Row],[nor existence]],nor[Full path],0)),""))</f>
        <v>optional</v>
      </c>
      <c r="Q12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8" s="7" t="str">
        <f>IF(ISBLANK(Infra[[#This Row],[Attribute]]),"",
IF(Infra[[#This Row],[railml 2.4 existence]]=TRUE, INDEX(core[Excel type],MATCH(Infra[[#This Row],[Full path]],core[Full path],0)),
IF(Infra[[#This Row],[nor existence]]&lt;&gt;"", INDEX(nor[Excel type],MATCH(Infra[[#This Row],[nor existence]],nor[Full path],0)),"")))</f>
        <v>[boolean]</v>
      </c>
      <c r="S1288" s="7" t="str">
        <f>IF(AND(NOT(ISBLANK(Infra[[#This Row],[Attribute]])),LEFT(Infra[[#This Row],[Value]],1)="[",OR(Infra[[#This Row],[railml 2.4 existence]]=TRUE,Infra[[#This Row],[nor existence]]=TRUE)),IF(Infra[[#This Row],[Value]]=Infra[[#This Row],[type]],"OK","Wrong type"),"")</f>
        <v>OK</v>
      </c>
      <c r="T1288" s="7" t="str">
        <f>IF(ISBLANK(Infra[[#This Row],[Attribute]]),"",
IF(Infra[[#This Row],[railml 2.4 existence]]=TRUE, INDEX(core[Restriction],MATCH(Infra[[#This Row],[Full path]],core[Full path],0)),
IF(Infra[[#This Row],[nor existence]]&lt;&gt;"", INDEX(nor[Restriction],MATCH(Infra[[#This Row],[nor existence]],nor[Full path],0)),"")))</f>
        <v/>
      </c>
      <c r="U12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89" spans="1:21" x14ac:dyDescent="0.25">
      <c r="A128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infrastructure/tracks/track/trackElements/serviceSections/serviceSection/@name</v>
      </c>
      <c r="B12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89" s="24" t="s">
        <v>1041</v>
      </c>
      <c r="E1289" s="17" t="s">
        <v>1042</v>
      </c>
      <c r="F1289" s="7" t="s">
        <v>34</v>
      </c>
      <c r="G1289" s="7" t="s">
        <v>25</v>
      </c>
      <c r="H1289" s="9" t="s">
        <v>29</v>
      </c>
      <c r="I1289" s="35"/>
      <c r="J1289" s="8" t="s">
        <v>1055</v>
      </c>
      <c r="K1289" s="29"/>
      <c r="L1289" s="29"/>
      <c r="M1289" s="29"/>
      <c r="N128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89" s="7" t="str">
        <f>IF(Infra[[#This Row],[railml 2.4 existence]]=TRUE, INDEX(core[Constraints],MATCH(Infra[[#This Row],[Full path]],core[Full path],0)),
IF(Infra[[#This Row],[nor existence]]&lt;&gt;"",INDEX(nor[Constraints],MATCH(Infra[[#This Row],[nor existence]],nor[Full path],0)),""))</f>
        <v>optional</v>
      </c>
      <c r="Q12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89" s="7" t="str">
        <f>IF(ISBLANK(Infra[[#This Row],[Attribute]]),"",
IF(Infra[[#This Row],[railml 2.4 existence]]=TRUE, INDEX(core[Excel type],MATCH(Infra[[#This Row],[Full path]],core[Full path],0)),
IF(Infra[[#This Row],[nor existence]]&lt;&gt;"", INDEX(nor[Excel type],MATCH(Infra[[#This Row],[nor existence]],nor[Full path],0)),"")))</f>
        <v>[string]</v>
      </c>
      <c r="S1289" s="7" t="str">
        <f>IF(AND(NOT(ISBLANK(Infra[[#This Row],[Attribute]])),LEFT(Infra[[#This Row],[Value]],1)="[",OR(Infra[[#This Row],[railml 2.4 existence]]=TRUE,Infra[[#This Row],[nor existence]]=TRUE)),IF(Infra[[#This Row],[Value]]=Infra[[#This Row],[type]],"OK","Wrong type"),"")</f>
        <v>OK</v>
      </c>
      <c r="T1289" s="7" t="str">
        <f>IF(ISBLANK(Infra[[#This Row],[Attribute]]),"",
IF(Infra[[#This Row],[railml 2.4 existence]]=TRUE, INDEX(core[Restriction],MATCH(Infra[[#This Row],[Full path]],core[Full path],0)),
IF(Infra[[#This Row],[nor existence]]&lt;&gt;"", INDEX(nor[Restriction],MATCH(Infra[[#This Row],[nor existence]],nor[Full path],0)),"")))</f>
        <v/>
      </c>
      <c r="U12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0" spans="1:21" ht="30" x14ac:dyDescent="0.25">
      <c r="A129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infrastructure/tracks/track/trackElements/serviceSections/serviceSection/@nor:change</v>
      </c>
      <c r="B12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0" s="23" t="s">
        <v>1041</v>
      </c>
      <c r="E1290" s="49" t="s">
        <v>1042</v>
      </c>
      <c r="F1290" s="7" t="s">
        <v>36</v>
      </c>
      <c r="G1290" s="9" t="s">
        <v>37</v>
      </c>
      <c r="H1290" s="9" t="s">
        <v>29</v>
      </c>
      <c r="I1290" s="32"/>
      <c r="J1290" s="8" t="s">
        <v>38</v>
      </c>
      <c r="K1290" s="29"/>
      <c r="L1290" s="29"/>
      <c r="M1290" s="57"/>
      <c r="N129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90" s="7" t="str">
        <f>IF(Infra[[#This Row],[railml 2.4 existence]]=TRUE, INDEX(core[Constraints],MATCH(Infra[[#This Row],[Full path]],core[Full path],0)),
IF(Infra[[#This Row],[nor existence]]&lt;&gt;"",INDEX(nor[Constraints],MATCH(Infra[[#This Row],[nor existence]],nor[Full path],0)),""))</f>
        <v>optional</v>
      </c>
      <c r="Q12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90" s="9" t="str">
        <f>IF(ISBLANK(Infra[[#This Row],[Attribute]]),"",
IF(Infra[[#This Row],[railml 2.4 existence]]=TRUE, INDEX(core[Excel type],MATCH(Infra[[#This Row],[Full path]],core[Full path],0)),
IF(Infra[[#This Row],[nor existence]]&lt;&gt;"", INDEX(nor[Excel type],MATCH(Infra[[#This Row],[nor existence]],nor[Full path],0)),"")))</f>
        <v>[enum]</v>
      </c>
      <c r="S1290" s="7" t="str">
        <f>IF(AND(NOT(ISBLANK(Infra[[#This Row],[Attribute]])),LEFT(Infra[[#This Row],[Value]],1)="[",OR(Infra[[#This Row],[railml 2.4 existence]]=TRUE,Infra[[#This Row],[nor existence]]=TRUE)),IF(Infra[[#This Row],[Value]]=Infra[[#This Row],[type]],"OK","Wrong type"),"")</f>
        <v/>
      </c>
      <c r="T1290" s="7" t="str">
        <f>IF(ISBLANK(Infra[[#This Row],[Attribute]]),"",
IF(Infra[[#This Row],[railml 2.4 existence]]=TRUE, INDEX(core[Restriction],MATCH(Infra[[#This Row],[Full path]],core[Full path],0)),
IF(Infra[[#This Row],[nor existence]]&lt;&gt;"", INDEX(nor[Restriction],MATCH(Infra[[#This Row],[nor existence]],nor[Full path],0)),"")))</f>
        <v>"new", "modified", "removed"</v>
      </c>
      <c r="U12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1" spans="1:21" ht="30" x14ac:dyDescent="0.25">
      <c r="A129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infrastructure/tracks/track/trackElements/serviceSections/serviceSection/@nor:change</v>
      </c>
      <c r="B12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1" s="23" t="s">
        <v>1041</v>
      </c>
      <c r="E1291" s="49" t="s">
        <v>1042</v>
      </c>
      <c r="F1291" s="7" t="s">
        <v>36</v>
      </c>
      <c r="G1291" s="9" t="s">
        <v>39</v>
      </c>
      <c r="H1291" s="9"/>
      <c r="I1291" s="32"/>
      <c r="J1291" s="8" t="s">
        <v>40</v>
      </c>
      <c r="K1291" s="29"/>
      <c r="L1291" s="29"/>
      <c r="M1291" s="57"/>
      <c r="N129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91" s="7" t="str">
        <f>IF(Infra[[#This Row],[railml 2.4 existence]]=TRUE, INDEX(core[Constraints],MATCH(Infra[[#This Row],[Full path]],core[Full path],0)),
IF(Infra[[#This Row],[nor existence]]&lt;&gt;"",INDEX(nor[Constraints],MATCH(Infra[[#This Row],[nor existence]],nor[Full path],0)),""))</f>
        <v>optional</v>
      </c>
      <c r="Q12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91" s="9" t="str">
        <f>IF(ISBLANK(Infra[[#This Row],[Attribute]]),"",
IF(Infra[[#This Row],[railml 2.4 existence]]=TRUE, INDEX(core[Excel type],MATCH(Infra[[#This Row],[Full path]],core[Full path],0)),
IF(Infra[[#This Row],[nor existence]]&lt;&gt;"", INDEX(nor[Excel type],MATCH(Infra[[#This Row],[nor existence]],nor[Full path],0)),"")))</f>
        <v>[enum]</v>
      </c>
      <c r="S1291" s="7" t="str">
        <f>IF(AND(NOT(ISBLANK(Infra[[#This Row],[Attribute]])),LEFT(Infra[[#This Row],[Value]],1)="[",OR(Infra[[#This Row],[railml 2.4 existence]]=TRUE,Infra[[#This Row],[nor existence]]=TRUE)),IF(Infra[[#This Row],[Value]]=Infra[[#This Row],[type]],"OK","Wrong type"),"")</f>
        <v/>
      </c>
      <c r="T1291" s="7" t="str">
        <f>IF(ISBLANK(Infra[[#This Row],[Attribute]]),"",
IF(Infra[[#This Row],[railml 2.4 existence]]=TRUE, INDEX(core[Restriction],MATCH(Infra[[#This Row],[Full path]],core[Full path],0)),
IF(Infra[[#This Row],[nor existence]]&lt;&gt;"", INDEX(nor[Restriction],MATCH(Infra[[#This Row],[nor existence]],nor[Full path],0)),"")))</f>
        <v>"new", "modified", "removed"</v>
      </c>
      <c r="U12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2" spans="1:21" ht="30" x14ac:dyDescent="0.25">
      <c r="A129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infrastructure/tracks/track/trackElements/serviceSections/serviceSection/@nor:change</v>
      </c>
      <c r="B12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2" s="23" t="s">
        <v>1041</v>
      </c>
      <c r="E1292" s="49" t="s">
        <v>1042</v>
      </c>
      <c r="F1292" s="7" t="s">
        <v>36</v>
      </c>
      <c r="G1292" s="9" t="s">
        <v>41</v>
      </c>
      <c r="H1292" s="9"/>
      <c r="I1292" s="32"/>
      <c r="J1292" s="8" t="s">
        <v>42</v>
      </c>
      <c r="K1292" s="29"/>
      <c r="L1292" s="29"/>
      <c r="M1292" s="57"/>
      <c r="N129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92" s="7" t="str">
        <f>IF(Infra[[#This Row],[railml 2.4 existence]]=TRUE, INDEX(core[Constraints],MATCH(Infra[[#This Row],[Full path]],core[Full path],0)),
IF(Infra[[#This Row],[nor existence]]&lt;&gt;"",INDEX(nor[Constraints],MATCH(Infra[[#This Row],[nor existence]],nor[Full path],0)),""))</f>
        <v>optional</v>
      </c>
      <c r="Q12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92" s="9" t="str">
        <f>IF(ISBLANK(Infra[[#This Row],[Attribute]]),"",
IF(Infra[[#This Row],[railml 2.4 existence]]=TRUE, INDEX(core[Excel type],MATCH(Infra[[#This Row],[Full path]],core[Full path],0)),
IF(Infra[[#This Row],[nor existence]]&lt;&gt;"", INDEX(nor[Excel type],MATCH(Infra[[#This Row],[nor existence]],nor[Full path],0)),"")))</f>
        <v>[enum]</v>
      </c>
      <c r="S1292" s="7" t="str">
        <f>IF(AND(NOT(ISBLANK(Infra[[#This Row],[Attribute]])),LEFT(Infra[[#This Row],[Value]],1)="[",OR(Infra[[#This Row],[railml 2.4 existence]]=TRUE,Infra[[#This Row],[nor existence]]=TRUE)),IF(Infra[[#This Row],[Value]]=Infra[[#This Row],[type]],"OK","Wrong type"),"")</f>
        <v/>
      </c>
      <c r="T1292" s="7" t="str">
        <f>IF(ISBLANK(Infra[[#This Row],[Attribute]]),"",
IF(Infra[[#This Row],[railml 2.4 existence]]=TRUE, INDEX(core[Restriction],MATCH(Infra[[#This Row],[Full path]],core[Full path],0)),
IF(Infra[[#This Row],[nor existence]]&lt;&gt;"", INDEX(nor[Restriction],MATCH(Infra[[#This Row],[nor existence]],nor[Full path],0)),"")))</f>
        <v>"new", "modified", "removed"</v>
      </c>
      <c r="U12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3" spans="1:21" x14ac:dyDescent="0.25">
      <c r="A12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infrastructure/tracks/track/trackElements/serviceSections/serviceSection/@nor:change</v>
      </c>
      <c r="B12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3" s="23" t="s">
        <v>1041</v>
      </c>
      <c r="E1293" s="49" t="s">
        <v>1042</v>
      </c>
      <c r="F1293" s="7" t="s">
        <v>36</v>
      </c>
      <c r="G1293" s="9" t="s">
        <v>43</v>
      </c>
      <c r="H1293" s="9"/>
      <c r="I1293" s="32"/>
      <c r="J1293" s="8" t="s">
        <v>44</v>
      </c>
      <c r="K1293" s="29"/>
      <c r="L1293" s="29"/>
      <c r="M1293" s="57"/>
      <c r="N129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293" s="7" t="str">
        <f>IF(Infra[[#This Row],[railml 2.4 existence]]=TRUE, INDEX(core[Constraints],MATCH(Infra[[#This Row],[Full path]],core[Full path],0)),
IF(Infra[[#This Row],[nor existence]]&lt;&gt;"",INDEX(nor[Constraints],MATCH(Infra[[#This Row],[nor existence]],nor[Full path],0)),""))</f>
        <v>optional</v>
      </c>
      <c r="Q12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293" s="9" t="str">
        <f>IF(ISBLANK(Infra[[#This Row],[Attribute]]),"",
IF(Infra[[#This Row],[railml 2.4 existence]]=TRUE, INDEX(core[Excel type],MATCH(Infra[[#This Row],[Full path]],core[Full path],0)),
IF(Infra[[#This Row],[nor existence]]&lt;&gt;"", INDEX(nor[Excel type],MATCH(Infra[[#This Row],[nor existence]],nor[Full path],0)),"")))</f>
        <v>[enum]</v>
      </c>
      <c r="S1293" s="7" t="str">
        <f>IF(AND(NOT(ISBLANK(Infra[[#This Row],[Attribute]])),LEFT(Infra[[#This Row],[Value]],1)="[",OR(Infra[[#This Row],[railml 2.4 existence]]=TRUE,Infra[[#This Row],[nor existence]]=TRUE)),IF(Infra[[#This Row],[Value]]=Infra[[#This Row],[type]],"OK","Wrong type"),"")</f>
        <v/>
      </c>
      <c r="T1293" s="7" t="str">
        <f>IF(ISBLANK(Infra[[#This Row],[Attribute]]),"",
IF(Infra[[#This Row],[railml 2.4 existence]]=TRUE, INDEX(core[Restriction],MATCH(Infra[[#This Row],[Full path]],core[Full path],0)),
IF(Infra[[#This Row],[nor existence]]&lt;&gt;"", INDEX(nor[Restriction],MATCH(Infra[[#This Row],[nor existence]],nor[Full path],0)),"")))</f>
        <v>"new", "modified", "removed"</v>
      </c>
      <c r="U12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4" spans="1:21" x14ac:dyDescent="0.25">
      <c r="A12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infrastructure/tracks/track/trackElements/serviceSections/serviceSection/@nor:ruleRef</v>
      </c>
      <c r="B12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4" s="23" t="s">
        <v>1041</v>
      </c>
      <c r="E1294" s="49" t="s">
        <v>1042</v>
      </c>
      <c r="F1294" s="7" t="s">
        <v>45</v>
      </c>
      <c r="G1294" s="9" t="s">
        <v>46</v>
      </c>
      <c r="H1294" s="9" t="s">
        <v>29</v>
      </c>
      <c r="I1294" s="33"/>
      <c r="J1294" s="8" t="s">
        <v>47</v>
      </c>
      <c r="K1294" s="29"/>
      <c r="L1294" s="29"/>
      <c r="M1294" s="57"/>
      <c r="N129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2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294" s="7" t="str">
        <f>IF(Infra[[#This Row],[railml 2.4 existence]]=TRUE, INDEX(core[Constraints],MATCH(Infra[[#This Row],[Full path]],core[Full path],0)),
IF(Infra[[#This Row],[nor existence]]&lt;&gt;"",INDEX(nor[Constraints],MATCH(Infra[[#This Row],[nor existence]],nor[Full path],0)),""))</f>
        <v>optional</v>
      </c>
      <c r="Q12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94" s="9" t="str">
        <f>IF(ISBLANK(Infra[[#This Row],[Attribute]]),"",
IF(Infra[[#This Row],[railml 2.4 existence]]=TRUE, INDEX(core[Excel type],MATCH(Infra[[#This Row],[Full path]],core[Full path],0)),
IF(Infra[[#This Row],[nor existence]]&lt;&gt;"", INDEX(nor[Excel type],MATCH(Infra[[#This Row],[nor existence]],nor[Full path],0)),"")))</f>
        <v>[reference]</v>
      </c>
      <c r="S1294" s="7" t="str">
        <f>IF(AND(NOT(ISBLANK(Infra[[#This Row],[Attribute]])),LEFT(Infra[[#This Row],[Value]],1)="[",OR(Infra[[#This Row],[railml 2.4 existence]]=TRUE,Infra[[#This Row],[nor existence]]=TRUE)),IF(Infra[[#This Row],[Value]]=Infra[[#This Row],[type]],"OK","Wrong type"),"")</f>
        <v/>
      </c>
      <c r="T1294" s="7" t="str">
        <f>IF(ISBLANK(Infra[[#This Row],[Attribute]]),"",
IF(Infra[[#This Row],[railml 2.4 existence]]=TRUE, INDEX(core[Restriction],MATCH(Infra[[#This Row],[Full path]],core[Full path],0)),
IF(Infra[[#This Row],[nor existence]]&lt;&gt;"", INDEX(nor[Restriction],MATCH(Infra[[#This Row],[nor existence]],nor[Full path],0)),"")))</f>
        <v/>
      </c>
      <c r="U12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5" spans="1:21" x14ac:dyDescent="0.25">
      <c r="A12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infrastructure/tracks/track/trackElements/serviceSections/serviceSection/@parking</v>
      </c>
      <c r="B12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5" s="24" t="s">
        <v>1041</v>
      </c>
      <c r="E1295" s="17" t="s">
        <v>1042</v>
      </c>
      <c r="F1295" s="7" t="s">
        <v>1056</v>
      </c>
      <c r="G1295" s="9" t="s">
        <v>125</v>
      </c>
      <c r="H1295" s="9" t="s">
        <v>29</v>
      </c>
      <c r="I1295" s="32"/>
      <c r="J1295" s="8" t="s">
        <v>1057</v>
      </c>
      <c r="K1295" s="38"/>
      <c r="L1295" s="29"/>
      <c r="M1295" s="29"/>
      <c r="N129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95" s="7" t="str">
        <f>IF(Infra[[#This Row],[railml 2.4 existence]]=TRUE, INDEX(core[Constraints],MATCH(Infra[[#This Row],[Full path]],core[Full path],0)),
IF(Infra[[#This Row],[nor existence]]&lt;&gt;"",INDEX(nor[Constraints],MATCH(Infra[[#This Row],[nor existence]],nor[Full path],0)),""))</f>
        <v>optional</v>
      </c>
      <c r="Q12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95" s="7" t="str">
        <f>IF(ISBLANK(Infra[[#This Row],[Attribute]]),"",
IF(Infra[[#This Row],[railml 2.4 existence]]=TRUE, INDEX(core[Excel type],MATCH(Infra[[#This Row],[Full path]],core[Full path],0)),
IF(Infra[[#This Row],[nor existence]]&lt;&gt;"", INDEX(nor[Excel type],MATCH(Infra[[#This Row],[nor existence]],nor[Full path],0)),"")))</f>
        <v>[boolean]</v>
      </c>
      <c r="S1295" s="7" t="str">
        <f>IF(AND(NOT(ISBLANK(Infra[[#This Row],[Attribute]])),LEFT(Infra[[#This Row],[Value]],1)="[",OR(Infra[[#This Row],[railml 2.4 existence]]=TRUE,Infra[[#This Row],[nor existence]]=TRUE)),IF(Infra[[#This Row],[Value]]=Infra[[#This Row],[type]],"OK","Wrong type"),"")</f>
        <v>OK</v>
      </c>
      <c r="T1295" s="7" t="str">
        <f>IF(ISBLANK(Infra[[#This Row],[Attribute]]),"",
IF(Infra[[#This Row],[railml 2.4 existence]]=TRUE, INDEX(core[Restriction],MATCH(Infra[[#This Row],[Full path]],core[Full path],0)),
IF(Infra[[#This Row],[nor existence]]&lt;&gt;"", INDEX(nor[Restriction],MATCH(Infra[[#This Row],[nor existence]],nor[Full path],0)),"")))</f>
        <v/>
      </c>
      <c r="U12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6" spans="1:21" ht="45" x14ac:dyDescent="0.25">
      <c r="A12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infrastructure/tracks/track/trackElements/serviceSections/serviceSection/@pos</v>
      </c>
      <c r="B12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6" s="23" t="s">
        <v>1041</v>
      </c>
      <c r="E1296" s="49" t="s">
        <v>1042</v>
      </c>
      <c r="F1296" s="7" t="s">
        <v>494</v>
      </c>
      <c r="G1296" s="9" t="s">
        <v>233</v>
      </c>
      <c r="H1296" s="9" t="s">
        <v>23</v>
      </c>
      <c r="I1296" s="32"/>
      <c r="J1296" s="8" t="s">
        <v>495</v>
      </c>
      <c r="K1296" s="29" t="s">
        <v>496</v>
      </c>
      <c r="L1296" s="29"/>
      <c r="M1296" s="57"/>
      <c r="N129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96" s="7" t="str">
        <f>IF(Infra[[#This Row],[railml 2.4 existence]]=TRUE, INDEX(core[Constraints],MATCH(Infra[[#This Row],[Full path]],core[Full path],0)),
IF(Infra[[#This Row],[nor existence]]&lt;&gt;"",INDEX(nor[Constraints],MATCH(Infra[[#This Row],[nor existence]],nor[Full path],0)),""))</f>
        <v>mandatory</v>
      </c>
      <c r="Q12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96" s="9" t="str">
        <f>IF(ISBLANK(Infra[[#This Row],[Attribute]]),"",
IF(Infra[[#This Row],[railml 2.4 existence]]=TRUE, INDEX(core[Excel type],MATCH(Infra[[#This Row],[Full path]],core[Full path],0)),
IF(Infra[[#This Row],[nor existence]]&lt;&gt;"", INDEX(nor[Excel type],MATCH(Infra[[#This Row],[nor existence]],nor[Full path],0)),"")))</f>
        <v>[decimal]</v>
      </c>
      <c r="S1296" s="7" t="str">
        <f>IF(AND(NOT(ISBLANK(Infra[[#This Row],[Attribute]])),LEFT(Infra[[#This Row],[Value]],1)="[",OR(Infra[[#This Row],[railml 2.4 existence]]=TRUE,Infra[[#This Row],[nor existence]]=TRUE)),IF(Infra[[#This Row],[Value]]=Infra[[#This Row],[type]],"OK","Wrong type"),"")</f>
        <v>OK</v>
      </c>
      <c r="T1296" s="7" t="str">
        <f>IF(ISBLANK(Infra[[#This Row],[Attribute]]),"",
IF(Infra[[#This Row],[railml 2.4 existence]]=TRUE, INDEX(core[Restriction],MATCH(Infra[[#This Row],[Full path]],core[Full path],0)),
IF(Infra[[#This Row],[nor existence]]&lt;&gt;"", INDEX(nor[Restriction],MATCH(Infra[[#This Row],[nor existence]],nor[Full path],0)),"")))</f>
        <v>xs:fractionDigits=6</v>
      </c>
      <c r="U12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7" spans="1:21" ht="30" x14ac:dyDescent="0.25">
      <c r="A12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infrastructure/tracks/track/trackElements/serviceSections/serviceSection/@preheating</v>
      </c>
      <c r="B12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7" s="24" t="s">
        <v>1041</v>
      </c>
      <c r="E1297" s="17" t="s">
        <v>1042</v>
      </c>
      <c r="F1297" s="7" t="s">
        <v>1058</v>
      </c>
      <c r="G1297" s="9" t="s">
        <v>125</v>
      </c>
      <c r="H1297" s="9" t="s">
        <v>29</v>
      </c>
      <c r="I1297" s="32"/>
      <c r="J1297" s="8" t="s">
        <v>1059</v>
      </c>
      <c r="K1297" s="38"/>
      <c r="L1297" s="29"/>
      <c r="M1297" s="29"/>
      <c r="N129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97" s="7" t="str">
        <f>IF(Infra[[#This Row],[railml 2.4 existence]]=TRUE, INDEX(core[Constraints],MATCH(Infra[[#This Row],[Full path]],core[Full path],0)),
IF(Infra[[#This Row],[nor existence]]&lt;&gt;"",INDEX(nor[Constraints],MATCH(Infra[[#This Row],[nor existence]],nor[Full path],0)),""))</f>
        <v>optional</v>
      </c>
      <c r="Q12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97" s="7" t="str">
        <f>IF(ISBLANK(Infra[[#This Row],[Attribute]]),"",
IF(Infra[[#This Row],[railml 2.4 existence]]=TRUE, INDEX(core[Excel type],MATCH(Infra[[#This Row],[Full path]],core[Full path],0)),
IF(Infra[[#This Row],[nor existence]]&lt;&gt;"", INDEX(nor[Excel type],MATCH(Infra[[#This Row],[nor existence]],nor[Full path],0)),"")))</f>
        <v>[boolean]</v>
      </c>
      <c r="S1297" s="7" t="str">
        <f>IF(AND(NOT(ISBLANK(Infra[[#This Row],[Attribute]])),LEFT(Infra[[#This Row],[Value]],1)="[",OR(Infra[[#This Row],[railml 2.4 existence]]=TRUE,Infra[[#This Row],[nor existence]]=TRUE)),IF(Infra[[#This Row],[Value]]=Infra[[#This Row],[type]],"OK","Wrong type"),"")</f>
        <v>OK</v>
      </c>
      <c r="T1297" s="7" t="str">
        <f>IF(ISBLANK(Infra[[#This Row],[Attribute]]),"",
IF(Infra[[#This Row],[railml 2.4 existence]]=TRUE, INDEX(core[Restriction],MATCH(Infra[[#This Row],[Full path]],core[Full path],0)),
IF(Infra[[#This Row],[nor existence]]&lt;&gt;"", INDEX(nor[Restriction],MATCH(Infra[[#This Row],[nor existence]],nor[Full path],0)),"")))</f>
        <v/>
      </c>
      <c r="U12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8" spans="1:21" x14ac:dyDescent="0.25">
      <c r="A12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infrastructure/tracks/track/trackElements/serviceSections/serviceSection/@ramp</v>
      </c>
      <c r="B12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8"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8" s="24" t="s">
        <v>1041</v>
      </c>
      <c r="E1298" s="17" t="s">
        <v>1042</v>
      </c>
      <c r="F1298" s="7" t="s">
        <v>1060</v>
      </c>
      <c r="G1298" s="9" t="s">
        <v>125</v>
      </c>
      <c r="H1298" s="9" t="s">
        <v>29</v>
      </c>
      <c r="I1298" s="32"/>
      <c r="J1298" s="8" t="s">
        <v>1061</v>
      </c>
      <c r="K1298" s="38"/>
      <c r="L1298" s="29"/>
      <c r="M1298" s="29"/>
      <c r="N1298"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98"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98" s="15" t="str">
        <f>IF(Infra[[#This Row],[railml 2.4 existence]]=TRUE, INDEX(core[Constraints],MATCH(Infra[[#This Row],[Full path]],core[Full path],0)),
IF(Infra[[#This Row],[nor existence]]&lt;&gt;"",INDEX(nor[Constraints],MATCH(Infra[[#This Row],[nor existence]],nor[Full path],0)),""))</f>
        <v>optional</v>
      </c>
      <c r="Q1298"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98" s="15" t="str">
        <f>IF(ISBLANK(Infra[[#This Row],[Attribute]]),"",
IF(Infra[[#This Row],[railml 2.4 existence]]=TRUE, INDEX(core[Excel type],MATCH(Infra[[#This Row],[Full path]],core[Full path],0)),
IF(Infra[[#This Row],[nor existence]]&lt;&gt;"", INDEX(nor[Excel type],MATCH(Infra[[#This Row],[nor existence]],nor[Full path],0)),"")))</f>
        <v>[boolean]</v>
      </c>
      <c r="S1298" s="15" t="str">
        <f>IF(AND(NOT(ISBLANK(Infra[[#This Row],[Attribute]])),LEFT(Infra[[#This Row],[Value]],1)="[",OR(Infra[[#This Row],[railml 2.4 existence]]=TRUE,Infra[[#This Row],[nor existence]]=TRUE)),IF(Infra[[#This Row],[Value]]=Infra[[#This Row],[type]],"OK","Wrong type"),"")</f>
        <v>OK</v>
      </c>
      <c r="T1298" s="15" t="str">
        <f>IF(ISBLANK(Infra[[#This Row],[Attribute]]),"",
IF(Infra[[#This Row],[railml 2.4 existence]]=TRUE, INDEX(core[Restriction],MATCH(Infra[[#This Row],[Full path]],core[Full path],0)),
IF(Infra[[#This Row],[nor existence]]&lt;&gt;"", INDEX(nor[Restriction],MATCH(Infra[[#This Row],[nor existence]],nor[Full path],0)),"")))</f>
        <v/>
      </c>
      <c r="U1298"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299" spans="1:21" ht="45" x14ac:dyDescent="0.25">
      <c r="A12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infrastructure/tracks/track/trackElements/serviceSections/serviceSection/@side</v>
      </c>
      <c r="B12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299"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299" s="24" t="s">
        <v>1041</v>
      </c>
      <c r="E1299" s="17" t="s">
        <v>1042</v>
      </c>
      <c r="F1299" s="7" t="s">
        <v>1028</v>
      </c>
      <c r="G1299" s="9" t="s">
        <v>37</v>
      </c>
      <c r="H1299" s="9" t="s">
        <v>29</v>
      </c>
      <c r="I1299" s="32"/>
      <c r="J1299" s="8" t="s">
        <v>1062</v>
      </c>
      <c r="K1299" s="38"/>
      <c r="L1299" s="29"/>
      <c r="M1299" s="29"/>
      <c r="N1299"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299"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299" s="15" t="str">
        <f>IF(Infra[[#This Row],[railml 2.4 existence]]=TRUE, INDEX(core[Constraints],MATCH(Infra[[#This Row],[Full path]],core[Full path],0)),
IF(Infra[[#This Row],[nor existence]]&lt;&gt;"",INDEX(nor[Constraints],MATCH(Infra[[#This Row],[nor existence]],nor[Full path],0)),""))</f>
        <v>optional</v>
      </c>
      <c r="Q1299"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299" s="15" t="str">
        <f>IF(ISBLANK(Infra[[#This Row],[Attribute]]),"",
IF(Infra[[#This Row],[railml 2.4 existence]]=TRUE, INDEX(core[Excel type],MATCH(Infra[[#This Row],[Full path]],core[Full path],0)),
IF(Infra[[#This Row],[nor existence]]&lt;&gt;"", INDEX(nor[Excel type],MATCH(Infra[[#This Row],[nor existence]],nor[Full path],0)),"")))</f>
        <v>[enum]</v>
      </c>
      <c r="S1299" s="15" t="str">
        <f>IF(AND(NOT(ISBLANK(Infra[[#This Row],[Attribute]])),LEFT(Infra[[#This Row],[Value]],1)="[",OR(Infra[[#This Row],[railml 2.4 existence]]=TRUE,Infra[[#This Row],[nor existence]]=TRUE)),IF(Infra[[#This Row],[Value]]=Infra[[#This Row],[type]],"OK","Wrong type"),"")</f>
        <v>OK</v>
      </c>
      <c r="T1299" s="15" t="str">
        <f>IF(ISBLANK(Infra[[#This Row],[Attribute]]),"",
IF(Infra[[#This Row],[railml 2.4 existence]]=TRUE, INDEX(core[Restriction],MATCH(Infra[[#This Row],[Full path]],core[Full path],0)),
IF(Infra[[#This Row],[nor existence]]&lt;&gt;"", INDEX(nor[Restriction],MATCH(Infra[[#This Row],[nor existence]],nor[Full path],0)),"")))</f>
        <v>"left", "right"</v>
      </c>
      <c r="U1299"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0" spans="1:21" ht="45" x14ac:dyDescent="0.25">
      <c r="A13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v>
      </c>
      <c r="B13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0"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0" s="24" t="s">
        <v>1063</v>
      </c>
      <c r="E1300" s="17" t="s">
        <v>65</v>
      </c>
      <c r="F1300" s="7"/>
      <c r="G1300" s="9"/>
      <c r="H1300" s="13" t="s">
        <v>66</v>
      </c>
      <c r="I1300" s="32"/>
      <c r="J1300" s="58" t="s">
        <v>67</v>
      </c>
      <c r="K1300" s="7"/>
      <c r="L1300" s="29"/>
      <c r="M1300" s="29"/>
      <c r="N1300"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00"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00" s="15" t="str">
        <f>IF(Infra[[#This Row],[railml 2.4 existence]]=TRUE, INDEX(core[Constraints],MATCH(Infra[[#This Row],[Full path]],core[Full path],0)),
IF(Infra[[#This Row],[nor existence]]&lt;&gt;"",INDEX(nor[Constraints],MATCH(Infra[[#This Row],[nor existence]],nor[Full path],0)),""))</f>
        <v>optional</v>
      </c>
      <c r="Q1300"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0" s="15" t="str">
        <f>IF(ISBLANK(Infra[[#This Row],[Attribute]]),"",
IF(Infra[[#This Row],[railml 2.4 existence]]=TRUE, INDEX(core[Excel type],MATCH(Infra[[#This Row],[Full path]],core[Full path],0)),
IF(Infra[[#This Row],[nor existence]]&lt;&gt;"", INDEX(nor[Excel type],MATCH(Infra[[#This Row],[nor existence]],nor[Full path],0)),"")))</f>
        <v/>
      </c>
      <c r="S1300" s="15" t="str">
        <f>IF(AND(NOT(ISBLANK(Infra[[#This Row],[Attribute]])),LEFT(Infra[[#This Row],[Value]],1)="[",OR(Infra[[#This Row],[railml 2.4 existence]]=TRUE,Infra[[#This Row],[nor existence]]=TRUE)),IF(Infra[[#This Row],[Value]]=Infra[[#This Row],[type]],"OK","Wrong type"),"")</f>
        <v/>
      </c>
      <c r="T1300" s="15" t="str">
        <f>IF(ISBLANK(Infra[[#This Row],[Attribute]]),"",
IF(Infra[[#This Row],[railml 2.4 existence]]=TRUE, INDEX(core[Restriction],MATCH(Infra[[#This Row],[Full path]],core[Full path],0)),
IF(Infra[[#This Row],[nor existence]]&lt;&gt;"", INDEX(nor[Restriction],MATCH(Infra[[#This Row],[nor existence]],nor[Full path],0)),"")))</f>
        <v/>
      </c>
      <c r="U1300"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1" spans="1:21" x14ac:dyDescent="0.25">
      <c r="A13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v>
      </c>
      <c r="B13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1"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1" s="24" t="s">
        <v>1064</v>
      </c>
      <c r="E1301" s="17" t="s">
        <v>123</v>
      </c>
      <c r="F1301" s="7"/>
      <c r="G1301" s="9"/>
      <c r="H1301" s="9" t="s">
        <v>23</v>
      </c>
      <c r="I1301" s="32"/>
      <c r="J1301" s="8" t="s">
        <v>74</v>
      </c>
      <c r="K1301" s="7"/>
      <c r="L1301" s="29"/>
      <c r="M1301" s="29"/>
      <c r="N1301"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01"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01" s="15" t="str">
        <f>IF(Infra[[#This Row],[railml 2.4 existence]]=TRUE, INDEX(core[Constraints],MATCH(Infra[[#This Row],[Full path]],core[Full path],0)),
IF(Infra[[#This Row],[nor existence]]&lt;&gt;"",INDEX(nor[Constraints],MATCH(Infra[[#This Row],[nor existence]],nor[Full path],0)),""))</f>
        <v>mandatory</v>
      </c>
      <c r="Q1301"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1" s="15" t="str">
        <f>IF(ISBLANK(Infra[[#This Row],[Attribute]]),"",
IF(Infra[[#This Row],[railml 2.4 existence]]=TRUE, INDEX(core[Excel type],MATCH(Infra[[#This Row],[Full path]],core[Full path],0)),
IF(Infra[[#This Row],[nor existence]]&lt;&gt;"", INDEX(nor[Excel type],MATCH(Infra[[#This Row],[nor existence]],nor[Full path],0)),"")))</f>
        <v/>
      </c>
      <c r="S1301" s="15" t="str">
        <f>IF(AND(NOT(ISBLANK(Infra[[#This Row],[Attribute]])),LEFT(Infra[[#This Row],[Value]],1)="[",OR(Infra[[#This Row],[railml 2.4 existence]]=TRUE,Infra[[#This Row],[nor existence]]=TRUE)),IF(Infra[[#This Row],[Value]]=Infra[[#This Row],[type]],"OK","Wrong type"),"")</f>
        <v/>
      </c>
      <c r="T1301" s="15" t="str">
        <f>IF(ISBLANK(Infra[[#This Row],[Attribute]]),"",
IF(Infra[[#This Row],[railml 2.4 existence]]=TRUE, INDEX(core[Restriction],MATCH(Infra[[#This Row],[Full path]],core[Full path],0)),
IF(Infra[[#This Row],[nor existence]]&lt;&gt;"", INDEX(nor[Restriction],MATCH(Infra[[#This Row],[nor existence]],nor[Full path],0)),"")))</f>
        <v/>
      </c>
      <c r="U1301"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2" spans="1:21" ht="45" x14ac:dyDescent="0.25">
      <c r="A13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infrastructure/tracks/track/trackElements/serviceSections/serviceSection/states/state/@disabled</v>
      </c>
      <c r="B13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2" s="23" t="s">
        <v>1064</v>
      </c>
      <c r="E1302" s="49" t="s">
        <v>123</v>
      </c>
      <c r="F1302" s="7" t="s">
        <v>124</v>
      </c>
      <c r="G1302" s="9" t="s">
        <v>125</v>
      </c>
      <c r="H1302" s="9" t="s">
        <v>23</v>
      </c>
      <c r="I1302" s="32"/>
      <c r="J1302" s="8" t="s">
        <v>126</v>
      </c>
      <c r="K1302" s="29"/>
      <c r="L1302" s="29"/>
      <c r="M1302" s="57"/>
      <c r="N130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02" s="7" t="str">
        <f>IF(Infra[[#This Row],[railml 2.4 existence]]=TRUE, INDEX(core[Constraints],MATCH(Infra[[#This Row],[Full path]],core[Full path],0)),
IF(Infra[[#This Row],[nor existence]]&lt;&gt;"",INDEX(nor[Constraints],MATCH(Infra[[#This Row],[nor existence]],nor[Full path],0)),""))</f>
        <v>mandatory</v>
      </c>
      <c r="Q13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2" s="7" t="str">
        <f>IF(ISBLANK(Infra[[#This Row],[Attribute]]),"",
IF(Infra[[#This Row],[railml 2.4 existence]]=TRUE, INDEX(core[Excel type],MATCH(Infra[[#This Row],[Full path]],core[Full path],0)),
IF(Infra[[#This Row],[nor existence]]&lt;&gt;"", INDEX(nor[Excel type],MATCH(Infra[[#This Row],[nor existence]],nor[Full path],0)),"")))</f>
        <v>[boolean]</v>
      </c>
      <c r="S1302" s="9" t="str">
        <f>IF(AND(NOT(ISBLANK(Infra[[#This Row],[Attribute]])),LEFT(Infra[[#This Row],[Value]],1)="[",OR(Infra[[#This Row],[railml 2.4 existence]]=TRUE,Infra[[#This Row],[nor existence]]=TRUE)),IF(Infra[[#This Row],[Value]]=Infra[[#This Row],[type]],"OK","Wrong type"),"")</f>
        <v>OK</v>
      </c>
      <c r="T1302" s="7" t="str">
        <f>IF(ISBLANK(Infra[[#This Row],[Attribute]]),"",
IF(Infra[[#This Row],[railml 2.4 existence]]=TRUE, INDEX(core[Restriction],MATCH(Infra[[#This Row],[Full path]],core[Full path],0)),
IF(Infra[[#This Row],[nor existence]]&lt;&gt;"", INDEX(nor[Restriction],MATCH(Infra[[#This Row],[nor existence]],nor[Full path],0)),"")))</f>
        <v/>
      </c>
      <c r="U13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3" spans="1:21" ht="30" x14ac:dyDescent="0.25">
      <c r="A13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infrastructure/tracks/track/trackElements/serviceSections/serviceSection/states/state/@nor:change</v>
      </c>
      <c r="B13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3" s="23" t="s">
        <v>1064</v>
      </c>
      <c r="E1303" s="49" t="s">
        <v>123</v>
      </c>
      <c r="F1303" s="7" t="s">
        <v>36</v>
      </c>
      <c r="G1303" s="9" t="s">
        <v>37</v>
      </c>
      <c r="H1303" s="9" t="s">
        <v>29</v>
      </c>
      <c r="I1303" s="32"/>
      <c r="J1303" s="1" t="s">
        <v>38</v>
      </c>
      <c r="K1303" s="29"/>
      <c r="L1303" s="29"/>
      <c r="M1303" s="57"/>
      <c r="N130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03" s="7" t="str">
        <f>IF(Infra[[#This Row],[railml 2.4 existence]]=TRUE, INDEX(core[Constraints],MATCH(Infra[[#This Row],[Full path]],core[Full path],0)),
IF(Infra[[#This Row],[nor existence]]&lt;&gt;"",INDEX(nor[Constraints],MATCH(Infra[[#This Row],[nor existence]],nor[Full path],0)),""))</f>
        <v>optional</v>
      </c>
      <c r="Q13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3" s="7" t="str">
        <f>IF(ISBLANK(Infra[[#This Row],[Attribute]]),"",
IF(Infra[[#This Row],[railml 2.4 existence]]=TRUE, INDEX(core[Excel type],MATCH(Infra[[#This Row],[Full path]],core[Full path],0)),
IF(Infra[[#This Row],[nor existence]]&lt;&gt;"", INDEX(nor[Excel type],MATCH(Infra[[#This Row],[nor existence]],nor[Full path],0)),"")))</f>
        <v>[enum]</v>
      </c>
      <c r="S1303" s="9" t="str">
        <f>IF(AND(NOT(ISBLANK(Infra[[#This Row],[Attribute]])),LEFT(Infra[[#This Row],[Value]],1)="[",OR(Infra[[#This Row],[railml 2.4 existence]]=TRUE,Infra[[#This Row],[nor existence]]=TRUE)),IF(Infra[[#This Row],[Value]]=Infra[[#This Row],[type]],"OK","Wrong type"),"")</f>
        <v/>
      </c>
      <c r="T1303" s="7" t="str">
        <f>IF(ISBLANK(Infra[[#This Row],[Attribute]]),"",
IF(Infra[[#This Row],[railml 2.4 existence]]=TRUE, INDEX(core[Restriction],MATCH(Infra[[#This Row],[Full path]],core[Full path],0)),
IF(Infra[[#This Row],[nor existence]]&lt;&gt;"", INDEX(nor[Restriction],MATCH(Infra[[#This Row],[nor existence]],nor[Full path],0)),"")))</f>
        <v>"new", "modified", "removed"</v>
      </c>
      <c r="U13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4" spans="1:21" ht="30" x14ac:dyDescent="0.25">
      <c r="A13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infrastructure/tracks/track/trackElements/serviceSections/serviceSection/states/state/@nor:change</v>
      </c>
      <c r="B13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4" s="23" t="s">
        <v>1064</v>
      </c>
      <c r="E1304" s="49" t="s">
        <v>123</v>
      </c>
      <c r="F1304" s="7" t="s">
        <v>36</v>
      </c>
      <c r="G1304" s="9" t="s">
        <v>39</v>
      </c>
      <c r="H1304" s="9"/>
      <c r="I1304" s="32"/>
      <c r="J1304" s="1" t="s">
        <v>40</v>
      </c>
      <c r="K1304" s="29"/>
      <c r="L1304" s="29"/>
      <c r="M1304" s="57"/>
      <c r="N130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04" s="7" t="str">
        <f>IF(Infra[[#This Row],[railml 2.4 existence]]=TRUE, INDEX(core[Constraints],MATCH(Infra[[#This Row],[Full path]],core[Full path],0)),
IF(Infra[[#This Row],[nor existence]]&lt;&gt;"",INDEX(nor[Constraints],MATCH(Infra[[#This Row],[nor existence]],nor[Full path],0)),""))</f>
        <v>optional</v>
      </c>
      <c r="Q13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04" s="7" t="str">
        <f>IF(ISBLANK(Infra[[#This Row],[Attribute]]),"",
IF(Infra[[#This Row],[railml 2.4 existence]]=TRUE, INDEX(core[Excel type],MATCH(Infra[[#This Row],[Full path]],core[Full path],0)),
IF(Infra[[#This Row],[nor existence]]&lt;&gt;"", INDEX(nor[Excel type],MATCH(Infra[[#This Row],[nor existence]],nor[Full path],0)),"")))</f>
        <v>[enum]</v>
      </c>
      <c r="S1304" s="9" t="str">
        <f>IF(AND(NOT(ISBLANK(Infra[[#This Row],[Attribute]])),LEFT(Infra[[#This Row],[Value]],1)="[",OR(Infra[[#This Row],[railml 2.4 existence]]=TRUE,Infra[[#This Row],[nor existence]]=TRUE)),IF(Infra[[#This Row],[Value]]=Infra[[#This Row],[type]],"OK","Wrong type"),"")</f>
        <v/>
      </c>
      <c r="T1304" s="7" t="str">
        <f>IF(ISBLANK(Infra[[#This Row],[Attribute]]),"",
IF(Infra[[#This Row],[railml 2.4 existence]]=TRUE, INDEX(core[Restriction],MATCH(Infra[[#This Row],[Full path]],core[Full path],0)),
IF(Infra[[#This Row],[nor existence]]&lt;&gt;"", INDEX(nor[Restriction],MATCH(Infra[[#This Row],[nor existence]],nor[Full path],0)),"")))</f>
        <v>"new", "modified", "removed"</v>
      </c>
      <c r="U13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5" spans="1:21" ht="30" x14ac:dyDescent="0.25">
      <c r="A13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infrastructure/tracks/track/trackElements/serviceSections/serviceSection/states/state/@nor:change</v>
      </c>
      <c r="B13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5" s="23" t="s">
        <v>1064</v>
      </c>
      <c r="E1305" s="49" t="s">
        <v>123</v>
      </c>
      <c r="F1305" s="7" t="s">
        <v>36</v>
      </c>
      <c r="G1305" s="9" t="s">
        <v>41</v>
      </c>
      <c r="H1305" s="9"/>
      <c r="I1305" s="32"/>
      <c r="J1305" s="1" t="s">
        <v>42</v>
      </c>
      <c r="K1305" s="29"/>
      <c r="L1305" s="29"/>
      <c r="M1305" s="57"/>
      <c r="N130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05" s="7" t="str">
        <f>IF(Infra[[#This Row],[railml 2.4 existence]]=TRUE, INDEX(core[Constraints],MATCH(Infra[[#This Row],[Full path]],core[Full path],0)),
IF(Infra[[#This Row],[nor existence]]&lt;&gt;"",INDEX(nor[Constraints],MATCH(Infra[[#This Row],[nor existence]],nor[Full path],0)),""))</f>
        <v>optional</v>
      </c>
      <c r="Q13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05" s="7" t="str">
        <f>IF(ISBLANK(Infra[[#This Row],[Attribute]]),"",
IF(Infra[[#This Row],[railml 2.4 existence]]=TRUE, INDEX(core[Excel type],MATCH(Infra[[#This Row],[Full path]],core[Full path],0)),
IF(Infra[[#This Row],[nor existence]]&lt;&gt;"", INDEX(nor[Excel type],MATCH(Infra[[#This Row],[nor existence]],nor[Full path],0)),"")))</f>
        <v>[enum]</v>
      </c>
      <c r="S1305" s="9" t="str">
        <f>IF(AND(NOT(ISBLANK(Infra[[#This Row],[Attribute]])),LEFT(Infra[[#This Row],[Value]],1)="[",OR(Infra[[#This Row],[railml 2.4 existence]]=TRUE,Infra[[#This Row],[nor existence]]=TRUE)),IF(Infra[[#This Row],[Value]]=Infra[[#This Row],[type]],"OK","Wrong type"),"")</f>
        <v/>
      </c>
      <c r="T1305" s="7" t="str">
        <f>IF(ISBLANK(Infra[[#This Row],[Attribute]]),"",
IF(Infra[[#This Row],[railml 2.4 existence]]=TRUE, INDEX(core[Restriction],MATCH(Infra[[#This Row],[Full path]],core[Full path],0)),
IF(Infra[[#This Row],[nor existence]]&lt;&gt;"", INDEX(nor[Restriction],MATCH(Infra[[#This Row],[nor existence]],nor[Full path],0)),"")))</f>
        <v>"new", "modified", "removed"</v>
      </c>
      <c r="U13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6" spans="1:21" x14ac:dyDescent="0.25">
      <c r="A13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infrastructure/tracks/track/trackElements/serviceSections/serviceSection/states/state/@nor:change</v>
      </c>
      <c r="B13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6" s="23" t="s">
        <v>1064</v>
      </c>
      <c r="E1306" s="49" t="s">
        <v>123</v>
      </c>
      <c r="F1306" s="7" t="s">
        <v>36</v>
      </c>
      <c r="G1306" s="9" t="s">
        <v>43</v>
      </c>
      <c r="H1306" s="9"/>
      <c r="I1306" s="32"/>
      <c r="J1306" s="1" t="s">
        <v>44</v>
      </c>
      <c r="K1306" s="29"/>
      <c r="L1306" s="29"/>
      <c r="M1306" s="57"/>
      <c r="N130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06" s="7" t="str">
        <f>IF(Infra[[#This Row],[railml 2.4 existence]]=TRUE, INDEX(core[Constraints],MATCH(Infra[[#This Row],[Full path]],core[Full path],0)),
IF(Infra[[#This Row],[nor existence]]&lt;&gt;"",INDEX(nor[Constraints],MATCH(Infra[[#This Row],[nor existence]],nor[Full path],0)),""))</f>
        <v>optional</v>
      </c>
      <c r="Q13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06" s="7" t="str">
        <f>IF(ISBLANK(Infra[[#This Row],[Attribute]]),"",
IF(Infra[[#This Row],[railml 2.4 existence]]=TRUE, INDEX(core[Excel type],MATCH(Infra[[#This Row],[Full path]],core[Full path],0)),
IF(Infra[[#This Row],[nor existence]]&lt;&gt;"", INDEX(nor[Excel type],MATCH(Infra[[#This Row],[nor existence]],nor[Full path],0)),"")))</f>
        <v>[enum]</v>
      </c>
      <c r="S1306" s="9" t="str">
        <f>IF(AND(NOT(ISBLANK(Infra[[#This Row],[Attribute]])),LEFT(Infra[[#This Row],[Value]],1)="[",OR(Infra[[#This Row],[railml 2.4 existence]]=TRUE,Infra[[#This Row],[nor existence]]=TRUE)),IF(Infra[[#This Row],[Value]]=Infra[[#This Row],[type]],"OK","Wrong type"),"")</f>
        <v/>
      </c>
      <c r="T1306" s="7" t="str">
        <f>IF(ISBLANK(Infra[[#This Row],[Attribute]]),"",
IF(Infra[[#This Row],[railml 2.4 existence]]=TRUE, INDEX(core[Restriction],MATCH(Infra[[#This Row],[Full path]],core[Full path],0)),
IF(Infra[[#This Row],[nor existence]]&lt;&gt;"", INDEX(nor[Restriction],MATCH(Infra[[#This Row],[nor existence]],nor[Full path],0)),"")))</f>
        <v>"new", "modified", "removed"</v>
      </c>
      <c r="U13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7" spans="1:21" x14ac:dyDescent="0.25">
      <c r="A13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infrastructure/tracks/track/trackElements/serviceSections/serviceSection/states/state/@nor:endDate</v>
      </c>
      <c r="B13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7" s="23" t="s">
        <v>1064</v>
      </c>
      <c r="E1307" s="49" t="s">
        <v>123</v>
      </c>
      <c r="F1307" s="7" t="s">
        <v>127</v>
      </c>
      <c r="G1307" s="9" t="s">
        <v>128</v>
      </c>
      <c r="H1307" s="9" t="s">
        <v>29</v>
      </c>
      <c r="I1307" s="32"/>
      <c r="J1307" s="1" t="s">
        <v>129</v>
      </c>
      <c r="K1307" s="29"/>
      <c r="L1307" s="29"/>
      <c r="M1307" s="57"/>
      <c r="N130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307" s="7" t="str">
        <f>IF(Infra[[#This Row],[railml 2.4 existence]]=TRUE, INDEX(core[Constraints],MATCH(Infra[[#This Row],[Full path]],core[Full path],0)),
IF(Infra[[#This Row],[nor existence]]&lt;&gt;"",INDEX(nor[Constraints],MATCH(Infra[[#This Row],[nor existence]],nor[Full path],0)),""))</f>
        <v>optional</v>
      </c>
      <c r="Q13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7" s="7" t="str">
        <f>IF(ISBLANK(Infra[[#This Row],[Attribute]]),"",
IF(Infra[[#This Row],[railml 2.4 existence]]=TRUE, INDEX(core[Excel type],MATCH(Infra[[#This Row],[Full path]],core[Full path],0)),
IF(Infra[[#This Row],[nor existence]]&lt;&gt;"", INDEX(nor[Excel type],MATCH(Infra[[#This Row],[nor existence]],nor[Full path],0)),"")))</f>
        <v>[date]</v>
      </c>
      <c r="S1307" s="9" t="str">
        <f>IF(AND(NOT(ISBLANK(Infra[[#This Row],[Attribute]])),LEFT(Infra[[#This Row],[Value]],1)="[",OR(Infra[[#This Row],[railml 2.4 existence]]=TRUE,Infra[[#This Row],[nor existence]]=TRUE)),IF(Infra[[#This Row],[Value]]=Infra[[#This Row],[type]],"OK","Wrong type"),"")</f>
        <v/>
      </c>
      <c r="T1307" s="7" t="str">
        <f>IF(ISBLANK(Infra[[#This Row],[Attribute]]),"",
IF(Infra[[#This Row],[railml 2.4 existence]]=TRUE, INDEX(core[Restriction],MATCH(Infra[[#This Row],[Full path]],core[Full path],0)),
IF(Infra[[#This Row],[nor existence]]&lt;&gt;"", INDEX(nor[Restriction],MATCH(Infra[[#This Row],[nor existence]],nor[Full path],0)),"")))</f>
        <v/>
      </c>
      <c r="U13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8" spans="1:21" x14ac:dyDescent="0.25">
      <c r="A13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infrastructure/tracks/track/trackElements/serviceSections/serviceSection/states/state/@nor:projectRef</v>
      </c>
      <c r="B13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8" s="23" t="s">
        <v>1064</v>
      </c>
      <c r="E1308" s="49" t="s">
        <v>123</v>
      </c>
      <c r="F1308" s="7" t="s">
        <v>130</v>
      </c>
      <c r="G1308" s="9" t="s">
        <v>46</v>
      </c>
      <c r="H1308" s="9" t="s">
        <v>29</v>
      </c>
      <c r="I1308" s="32"/>
      <c r="J1308" s="1" t="s">
        <v>131</v>
      </c>
      <c r="K1308" s="29"/>
      <c r="L1308" s="29"/>
      <c r="M1308" s="57"/>
      <c r="N130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308" s="7" t="str">
        <f>IF(Infra[[#This Row],[railml 2.4 existence]]=TRUE, INDEX(core[Constraints],MATCH(Infra[[#This Row],[Full path]],core[Full path],0)),
IF(Infra[[#This Row],[nor existence]]&lt;&gt;"",INDEX(nor[Constraints],MATCH(Infra[[#This Row],[nor existence]],nor[Full path],0)),""))</f>
        <v>optional</v>
      </c>
      <c r="Q13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8" s="7" t="str">
        <f>IF(ISBLANK(Infra[[#This Row],[Attribute]]),"",
IF(Infra[[#This Row],[railml 2.4 existence]]=TRUE, INDEX(core[Excel type],MATCH(Infra[[#This Row],[Full path]],core[Full path],0)),
IF(Infra[[#This Row],[nor existence]]&lt;&gt;"", INDEX(nor[Excel type],MATCH(Infra[[#This Row],[nor existence]],nor[Full path],0)),"")))</f>
        <v>[reference]</v>
      </c>
      <c r="S1308" s="9" t="str">
        <f>IF(AND(NOT(ISBLANK(Infra[[#This Row],[Attribute]])),LEFT(Infra[[#This Row],[Value]],1)="[",OR(Infra[[#This Row],[railml 2.4 existence]]=TRUE,Infra[[#This Row],[nor existence]]=TRUE)),IF(Infra[[#This Row],[Value]]=Infra[[#This Row],[type]],"OK","Wrong type"),"")</f>
        <v/>
      </c>
      <c r="T1308" s="7" t="str">
        <f>IF(ISBLANK(Infra[[#This Row],[Attribute]]),"",
IF(Infra[[#This Row],[railml 2.4 existence]]=TRUE, INDEX(core[Restriction],MATCH(Infra[[#This Row],[Full path]],core[Full path],0)),
IF(Infra[[#This Row],[nor existence]]&lt;&gt;"", INDEX(nor[Restriction],MATCH(Infra[[#This Row],[nor existence]],nor[Full path],0)),"")))</f>
        <v/>
      </c>
      <c r="U13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09" spans="1:21" x14ac:dyDescent="0.25">
      <c r="A13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infrastructure/tracks/track/trackElements/serviceSections/serviceSection/states/state/@nor:ruleRef</v>
      </c>
      <c r="B13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09" s="23" t="s">
        <v>1064</v>
      </c>
      <c r="E1309" s="49" t="s">
        <v>123</v>
      </c>
      <c r="F1309" s="7" t="s">
        <v>45</v>
      </c>
      <c r="G1309" s="9" t="s">
        <v>46</v>
      </c>
      <c r="H1309" s="9" t="s">
        <v>29</v>
      </c>
      <c r="I1309" s="33"/>
      <c r="J1309" s="8" t="s">
        <v>47</v>
      </c>
      <c r="K1309" s="29"/>
      <c r="L1309" s="29"/>
      <c r="M1309" s="57"/>
      <c r="N130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309" s="7" t="str">
        <f>IF(Infra[[#This Row],[railml 2.4 existence]]=TRUE, INDEX(core[Constraints],MATCH(Infra[[#This Row],[Full path]],core[Full path],0)),
IF(Infra[[#This Row],[nor existence]]&lt;&gt;"",INDEX(nor[Constraints],MATCH(Infra[[#This Row],[nor existence]],nor[Full path],0)),""))</f>
        <v>optional</v>
      </c>
      <c r="Q13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09" s="7" t="str">
        <f>IF(ISBLANK(Infra[[#This Row],[Attribute]]),"",
IF(Infra[[#This Row],[railml 2.4 existence]]=TRUE, INDEX(core[Excel type],MATCH(Infra[[#This Row],[Full path]],core[Full path],0)),
IF(Infra[[#This Row],[nor existence]]&lt;&gt;"", INDEX(nor[Excel type],MATCH(Infra[[#This Row],[nor existence]],nor[Full path],0)),"")))</f>
        <v>[reference]</v>
      </c>
      <c r="S1309" s="9" t="str">
        <f>IF(AND(NOT(ISBLANK(Infra[[#This Row],[Attribute]])),LEFT(Infra[[#This Row],[Value]],1)="[",OR(Infra[[#This Row],[railml 2.4 existence]]=TRUE,Infra[[#This Row],[nor existence]]=TRUE)),IF(Infra[[#This Row],[Value]]=Infra[[#This Row],[type]],"OK","Wrong type"),"")</f>
        <v/>
      </c>
      <c r="T1309" s="7" t="str">
        <f>IF(ISBLANK(Infra[[#This Row],[Attribute]]),"",
IF(Infra[[#This Row],[railml 2.4 existence]]=TRUE, INDEX(core[Restriction],MATCH(Infra[[#This Row],[Full path]],core[Full path],0)),
IF(Infra[[#This Row],[nor existence]]&lt;&gt;"", INDEX(nor[Restriction],MATCH(Infra[[#This Row],[nor existence]],nor[Full path],0)),"")))</f>
        <v/>
      </c>
      <c r="U13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10" spans="1:21" x14ac:dyDescent="0.25">
      <c r="A13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infrastructure/tracks/track/trackElements/serviceSections/serviceSection/states/state/@nor:startDate</v>
      </c>
      <c r="B13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0" s="23" t="s">
        <v>1064</v>
      </c>
      <c r="E1310" s="49" t="s">
        <v>123</v>
      </c>
      <c r="F1310" s="7" t="s">
        <v>132</v>
      </c>
      <c r="G1310" s="9" t="s">
        <v>128</v>
      </c>
      <c r="H1310" s="9" t="s">
        <v>29</v>
      </c>
      <c r="I1310" s="32"/>
      <c r="J1310" s="1" t="s">
        <v>129</v>
      </c>
      <c r="K1310" s="29"/>
      <c r="L1310" s="29"/>
      <c r="M1310" s="57"/>
      <c r="N131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310" s="7" t="str">
        <f>IF(Infra[[#This Row],[railml 2.4 existence]]=TRUE, INDEX(core[Constraints],MATCH(Infra[[#This Row],[Full path]],core[Full path],0)),
IF(Infra[[#This Row],[nor existence]]&lt;&gt;"",INDEX(nor[Constraints],MATCH(Infra[[#This Row],[nor existence]],nor[Full path],0)),""))</f>
        <v>optional</v>
      </c>
      <c r="Q13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10" s="7" t="str">
        <f>IF(ISBLANK(Infra[[#This Row],[Attribute]]),"",
IF(Infra[[#This Row],[railml 2.4 existence]]=TRUE, INDEX(core[Excel type],MATCH(Infra[[#This Row],[Full path]],core[Full path],0)),
IF(Infra[[#This Row],[nor existence]]&lt;&gt;"", INDEX(nor[Excel type],MATCH(Infra[[#This Row],[nor existence]],nor[Full path],0)),"")))</f>
        <v>[date]</v>
      </c>
      <c r="S1310" s="9" t="str">
        <f>IF(AND(NOT(ISBLANK(Infra[[#This Row],[Attribute]])),LEFT(Infra[[#This Row],[Value]],1)="[",OR(Infra[[#This Row],[railml 2.4 existence]]=TRUE,Infra[[#This Row],[nor existence]]=TRUE)),IF(Infra[[#This Row],[Value]]=Infra[[#This Row],[type]],"OK","Wrong type"),"")</f>
        <v/>
      </c>
      <c r="T1310" s="7" t="str">
        <f>IF(ISBLANK(Infra[[#This Row],[Attribute]]),"",
IF(Infra[[#This Row],[railml 2.4 existence]]=TRUE, INDEX(core[Restriction],MATCH(Infra[[#This Row],[Full path]],core[Full path],0)),
IF(Infra[[#This Row],[nor existence]]&lt;&gt;"", INDEX(nor[Restriction],MATCH(Infra[[#This Row],[nor existence]],nor[Full path],0)),"")))</f>
        <v/>
      </c>
      <c r="U13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11" spans="1:21" x14ac:dyDescent="0.25">
      <c r="A13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infrastructure/tracks/track/trackElements/serviceSections/serviceSection/states/state/@operatingPeriodRef</v>
      </c>
      <c r="B13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1" s="23" t="s">
        <v>1064</v>
      </c>
      <c r="E1311" s="49" t="s">
        <v>123</v>
      </c>
      <c r="F1311" s="7" t="s">
        <v>133</v>
      </c>
      <c r="G1311" s="9" t="s">
        <v>46</v>
      </c>
      <c r="H1311" s="9" t="s">
        <v>29</v>
      </c>
      <c r="I1311" s="32"/>
      <c r="J1311" s="1" t="s">
        <v>134</v>
      </c>
      <c r="K1311" s="29"/>
      <c r="L1311" s="29"/>
      <c r="M1311" s="57"/>
      <c r="N131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1" s="7" t="str">
        <f>IF(Infra[[#This Row],[railml 2.4 existence]]=TRUE, INDEX(core[Constraints],MATCH(Infra[[#This Row],[Full path]],core[Full path],0)),
IF(Infra[[#This Row],[nor existence]]&lt;&gt;"",INDEX(nor[Constraints],MATCH(Infra[[#This Row],[nor existence]],nor[Full path],0)),""))</f>
        <v>optional</v>
      </c>
      <c r="Q13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11" s="7" t="str">
        <f>IF(ISBLANK(Infra[[#This Row],[Attribute]]),"",
IF(Infra[[#This Row],[railml 2.4 existence]]=TRUE, INDEX(core[Excel type],MATCH(Infra[[#This Row],[Full path]],core[Full path],0)),
IF(Infra[[#This Row],[nor existence]]&lt;&gt;"", INDEX(nor[Excel type],MATCH(Infra[[#This Row],[nor existence]],nor[Full path],0)),"")))</f>
        <v>[reference]</v>
      </c>
      <c r="S1311" s="9" t="str">
        <f>IF(AND(NOT(ISBLANK(Infra[[#This Row],[Attribute]])),LEFT(Infra[[#This Row],[Value]],1)="[",OR(Infra[[#This Row],[railml 2.4 existence]]=TRUE,Infra[[#This Row],[nor existence]]=TRUE)),IF(Infra[[#This Row],[Value]]=Infra[[#This Row],[type]],"OK","Wrong type"),"")</f>
        <v>OK</v>
      </c>
      <c r="T1311" s="7" t="str">
        <f>IF(ISBLANK(Infra[[#This Row],[Attribute]]),"",
IF(Infra[[#This Row],[railml 2.4 existence]]=TRUE, INDEX(core[Restriction],MATCH(Infra[[#This Row],[Full path]],core[Full path],0)),
IF(Infra[[#This Row],[nor existence]]&lt;&gt;"", INDEX(nor[Restriction],MATCH(Infra[[#This Row],[nor existence]],nor[Full path],0)),"")))</f>
        <v/>
      </c>
      <c r="U13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12" spans="1:21" x14ac:dyDescent="0.25">
      <c r="A131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infrastructure/tracks/track/trackElements/serviceSections/serviceSection/states/state/@status</v>
      </c>
      <c r="B13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2" s="23" t="s">
        <v>1064</v>
      </c>
      <c r="E1312" s="49" t="s">
        <v>123</v>
      </c>
      <c r="F1312" s="7" t="s">
        <v>135</v>
      </c>
      <c r="G1312" s="9" t="s">
        <v>37</v>
      </c>
      <c r="H1312" s="9" t="s">
        <v>29</v>
      </c>
      <c r="I1312" s="32"/>
      <c r="K1312" s="29"/>
      <c r="L1312" s="29"/>
      <c r="M1312" s="57"/>
      <c r="N131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2" s="7" t="str">
        <f>IF(Infra[[#This Row],[railml 2.4 existence]]=TRUE, INDEX(core[Constraints],MATCH(Infra[[#This Row],[Full path]],core[Full path],0)),
IF(Infra[[#This Row],[nor existence]]&lt;&gt;"",INDEX(nor[Constraints],MATCH(Infra[[#This Row],[nor existence]],nor[Full path],0)),""))</f>
        <v>optional</v>
      </c>
      <c r="Q13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12" s="7" t="str">
        <f>IF(ISBLANK(Infra[[#This Row],[Attribute]]),"",
IF(Infra[[#This Row],[railml 2.4 existence]]=TRUE, INDEX(core[Excel type],MATCH(Infra[[#This Row],[Full path]],core[Full path],0)),
IF(Infra[[#This Row],[nor existence]]&lt;&gt;"", INDEX(nor[Excel type],MATCH(Infra[[#This Row],[nor existence]],nor[Full path],0)),"")))</f>
        <v>[enum]</v>
      </c>
      <c r="S1312" s="9" t="str">
        <f>IF(AND(NOT(ISBLANK(Infra[[#This Row],[Attribute]])),LEFT(Infra[[#This Row],[Value]],1)="[",OR(Infra[[#This Row],[railml 2.4 existence]]=TRUE,Infra[[#This Row],[nor existence]]=TRUE)),IF(Infra[[#This Row],[Value]]=Infra[[#This Row],[type]],"OK","Wrong type"),"")</f>
        <v>OK</v>
      </c>
      <c r="T131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13" spans="1:21" x14ac:dyDescent="0.25">
      <c r="A131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infrastructure/tracks/track/trackElements/serviceSections/serviceSection/states/state/@status</v>
      </c>
      <c r="B13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3" s="23" t="s">
        <v>1064</v>
      </c>
      <c r="E1313" s="49" t="s">
        <v>123</v>
      </c>
      <c r="F1313" s="7" t="s">
        <v>135</v>
      </c>
      <c r="G1313" s="9" t="s">
        <v>136</v>
      </c>
      <c r="H1313" s="9"/>
      <c r="I1313" s="32"/>
      <c r="K1313" s="29"/>
      <c r="L1313" s="29"/>
      <c r="M1313" s="57"/>
      <c r="N131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3" s="7" t="str">
        <f>IF(Infra[[#This Row],[railml 2.4 existence]]=TRUE, INDEX(core[Constraints],MATCH(Infra[[#This Row],[Full path]],core[Full path],0)),
IF(Infra[[#This Row],[nor existence]]&lt;&gt;"",INDEX(nor[Constraints],MATCH(Infra[[#This Row],[nor existence]],nor[Full path],0)),""))</f>
        <v>optional</v>
      </c>
      <c r="Q13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13" s="7" t="str">
        <f>IF(ISBLANK(Infra[[#This Row],[Attribute]]),"",
IF(Infra[[#This Row],[railml 2.4 existence]]=TRUE, INDEX(core[Excel type],MATCH(Infra[[#This Row],[Full path]],core[Full path],0)),
IF(Infra[[#This Row],[nor existence]]&lt;&gt;"", INDEX(nor[Excel type],MATCH(Infra[[#This Row],[nor existence]],nor[Full path],0)),"")))</f>
        <v>[enum]</v>
      </c>
      <c r="S1313" s="9" t="str">
        <f>IF(AND(NOT(ISBLANK(Infra[[#This Row],[Attribute]])),LEFT(Infra[[#This Row],[Value]],1)="[",OR(Infra[[#This Row],[railml 2.4 existence]]=TRUE,Infra[[#This Row],[nor existence]]=TRUE)),IF(Infra[[#This Row],[Value]]=Infra[[#This Row],[type]],"OK","Wrong type"),"")</f>
        <v/>
      </c>
      <c r="T131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14" spans="1:21" ht="105" x14ac:dyDescent="0.25">
      <c r="A131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infrastructure/tracks/track/trackElements/serviceSections/serviceSection/states/state/@status</v>
      </c>
      <c r="B13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4" s="23" t="s">
        <v>1064</v>
      </c>
      <c r="E1314" s="49" t="s">
        <v>123</v>
      </c>
      <c r="F1314" s="7" t="s">
        <v>135</v>
      </c>
      <c r="G1314" s="9" t="s">
        <v>137</v>
      </c>
      <c r="H1314" s="9"/>
      <c r="I1314" s="32"/>
      <c r="J1314" s="1" t="s">
        <v>138</v>
      </c>
      <c r="K1314" s="29"/>
      <c r="L1314" s="29"/>
      <c r="M1314" s="57"/>
      <c r="N131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4" s="7" t="str">
        <f>IF(Infra[[#This Row],[railml 2.4 existence]]=TRUE, INDEX(core[Constraints],MATCH(Infra[[#This Row],[Full path]],core[Full path],0)),
IF(Infra[[#This Row],[nor existence]]&lt;&gt;"",INDEX(nor[Constraints],MATCH(Infra[[#This Row],[nor existence]],nor[Full path],0)),""))</f>
        <v>optional</v>
      </c>
      <c r="Q13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14" s="7" t="str">
        <f>IF(ISBLANK(Infra[[#This Row],[Attribute]]),"",
IF(Infra[[#This Row],[railml 2.4 existence]]=TRUE, INDEX(core[Excel type],MATCH(Infra[[#This Row],[Full path]],core[Full path],0)),
IF(Infra[[#This Row],[nor existence]]&lt;&gt;"", INDEX(nor[Excel type],MATCH(Infra[[#This Row],[nor existence]],nor[Full path],0)),"")))</f>
        <v>[enum]</v>
      </c>
      <c r="S1314" s="9" t="str">
        <f>IF(AND(NOT(ISBLANK(Infra[[#This Row],[Attribute]])),LEFT(Infra[[#This Row],[Value]],1)="[",OR(Infra[[#This Row],[railml 2.4 existence]]=TRUE,Infra[[#This Row],[nor existence]]=TRUE)),IF(Infra[[#This Row],[Value]]=Infra[[#This Row],[type]],"OK","Wrong type"),"")</f>
        <v/>
      </c>
      <c r="T131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15" spans="1:21" ht="30" x14ac:dyDescent="0.25">
      <c r="A131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infrastructure/tracks/track/trackElements/serviceSections/serviceSection/states/state/@status</v>
      </c>
      <c r="B13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5" s="23" t="s">
        <v>1064</v>
      </c>
      <c r="E1315" s="49" t="s">
        <v>123</v>
      </c>
      <c r="F1315" s="7" t="s">
        <v>135</v>
      </c>
      <c r="G1315" s="9" t="s">
        <v>139</v>
      </c>
      <c r="H1315" s="9"/>
      <c r="I1315" s="32"/>
      <c r="J1315" s="1" t="s">
        <v>140</v>
      </c>
      <c r="K1315" s="29"/>
      <c r="L1315" s="29"/>
      <c r="M1315" s="57"/>
      <c r="N131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5" s="7" t="str">
        <f>IF(Infra[[#This Row],[railml 2.4 existence]]=TRUE, INDEX(core[Constraints],MATCH(Infra[[#This Row],[Full path]],core[Full path],0)),
IF(Infra[[#This Row],[nor existence]]&lt;&gt;"",INDEX(nor[Constraints],MATCH(Infra[[#This Row],[nor existence]],nor[Full path],0)),""))</f>
        <v>optional</v>
      </c>
      <c r="Q13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15" s="7" t="str">
        <f>IF(ISBLANK(Infra[[#This Row],[Attribute]]),"",
IF(Infra[[#This Row],[railml 2.4 existence]]=TRUE, INDEX(core[Excel type],MATCH(Infra[[#This Row],[Full path]],core[Full path],0)),
IF(Infra[[#This Row],[nor existence]]&lt;&gt;"", INDEX(nor[Excel type],MATCH(Infra[[#This Row],[nor existence]],nor[Full path],0)),"")))</f>
        <v>[enum]</v>
      </c>
      <c r="S1315" s="9" t="str">
        <f>IF(AND(NOT(ISBLANK(Infra[[#This Row],[Attribute]])),LEFT(Infra[[#This Row],[Value]],1)="[",OR(Infra[[#This Row],[railml 2.4 existence]]=TRUE,Infra[[#This Row],[nor existence]]=TRUE)),IF(Infra[[#This Row],[Value]]=Infra[[#This Row],[type]],"OK","Wrong type"),"")</f>
        <v/>
      </c>
      <c r="T131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16" spans="1:21" ht="75" x14ac:dyDescent="0.25">
      <c r="A131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infrastructure/tracks/track/trackElements/serviceSections/serviceSection/states/state/@status</v>
      </c>
      <c r="B13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6" s="23" t="s">
        <v>1064</v>
      </c>
      <c r="E1316" s="49" t="s">
        <v>123</v>
      </c>
      <c r="F1316" s="7" t="s">
        <v>135</v>
      </c>
      <c r="G1316" s="9" t="s">
        <v>124</v>
      </c>
      <c r="H1316" s="9"/>
      <c r="I1316" s="32"/>
      <c r="J1316" s="1" t="s">
        <v>141</v>
      </c>
      <c r="K1316" s="29"/>
      <c r="L1316" s="29"/>
      <c r="M1316" s="57"/>
      <c r="N131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6" s="7" t="str">
        <f>IF(Infra[[#This Row],[railml 2.4 existence]]=TRUE, INDEX(core[Constraints],MATCH(Infra[[#This Row],[Full path]],core[Full path],0)),
IF(Infra[[#This Row],[nor existence]]&lt;&gt;"",INDEX(nor[Constraints],MATCH(Infra[[#This Row],[nor existence]],nor[Full path],0)),""))</f>
        <v>optional</v>
      </c>
      <c r="Q13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16" s="7" t="str">
        <f>IF(ISBLANK(Infra[[#This Row],[Attribute]]),"",
IF(Infra[[#This Row],[railml 2.4 existence]]=TRUE, INDEX(core[Excel type],MATCH(Infra[[#This Row],[Full path]],core[Full path],0)),
IF(Infra[[#This Row],[nor existence]]&lt;&gt;"", INDEX(nor[Excel type],MATCH(Infra[[#This Row],[nor existence]],nor[Full path],0)),"")))</f>
        <v>[enum]</v>
      </c>
      <c r="S1316" s="9" t="str">
        <f>IF(AND(NOT(ISBLANK(Infra[[#This Row],[Attribute]])),LEFT(Infra[[#This Row],[Value]],1)="[",OR(Infra[[#This Row],[railml 2.4 existence]]=TRUE,Infra[[#This Row],[nor existence]]=TRUE)),IF(Infra[[#This Row],[Value]]=Infra[[#This Row],[type]],"OK","Wrong type"),"")</f>
        <v/>
      </c>
      <c r="T131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17" spans="1:21" ht="60" x14ac:dyDescent="0.25">
      <c r="A131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infrastructure/tracks/track/trackElements/serviceSections/serviceSection/states/state/@status</v>
      </c>
      <c r="B13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7" s="23" t="s">
        <v>1064</v>
      </c>
      <c r="E1317" s="49" t="s">
        <v>123</v>
      </c>
      <c r="F1317" s="7" t="s">
        <v>135</v>
      </c>
      <c r="G1317" s="9" t="s">
        <v>142</v>
      </c>
      <c r="H1317" s="9"/>
      <c r="I1317" s="32"/>
      <c r="J1317" s="1" t="s">
        <v>143</v>
      </c>
      <c r="K1317" s="29"/>
      <c r="L1317" s="29"/>
      <c r="M1317" s="57"/>
      <c r="N131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7" s="7" t="str">
        <f>IF(Infra[[#This Row],[railml 2.4 existence]]=TRUE, INDEX(core[Constraints],MATCH(Infra[[#This Row],[Full path]],core[Full path],0)),
IF(Infra[[#This Row],[nor existence]]&lt;&gt;"",INDEX(nor[Constraints],MATCH(Infra[[#This Row],[nor existence]],nor[Full path],0)),""))</f>
        <v>optional</v>
      </c>
      <c r="Q13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17" s="7" t="str">
        <f>IF(ISBLANK(Infra[[#This Row],[Attribute]]),"",
IF(Infra[[#This Row],[railml 2.4 existence]]=TRUE, INDEX(core[Excel type],MATCH(Infra[[#This Row],[Full path]],core[Full path],0)),
IF(Infra[[#This Row],[nor existence]]&lt;&gt;"", INDEX(nor[Excel type],MATCH(Infra[[#This Row],[nor existence]],nor[Full path],0)),"")))</f>
        <v>[enum]</v>
      </c>
      <c r="S1317" s="9" t="str">
        <f>IF(AND(NOT(ISBLANK(Infra[[#This Row],[Attribute]])),LEFT(Infra[[#This Row],[Value]],1)="[",OR(Infra[[#This Row],[railml 2.4 existence]]=TRUE,Infra[[#This Row],[nor existence]]=TRUE)),IF(Infra[[#This Row],[Value]]=Infra[[#This Row],[type]],"OK","Wrong type"),"")</f>
        <v/>
      </c>
      <c r="T131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18" spans="1:21" x14ac:dyDescent="0.25">
      <c r="A131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infrastructure/tracks/track/trackElements/serviceSections/serviceSection/states/state/@status</v>
      </c>
      <c r="B13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8" s="23" t="s">
        <v>1064</v>
      </c>
      <c r="E1318" s="49" t="s">
        <v>123</v>
      </c>
      <c r="F1318" s="7" t="s">
        <v>135</v>
      </c>
      <c r="G1318" s="9" t="s">
        <v>144</v>
      </c>
      <c r="H1318" s="9"/>
      <c r="I1318" s="32"/>
      <c r="K1318" s="29"/>
      <c r="L1318" s="29"/>
      <c r="M1318" s="57"/>
      <c r="N131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8" s="7" t="str">
        <f>IF(Infra[[#This Row],[railml 2.4 existence]]=TRUE, INDEX(core[Constraints],MATCH(Infra[[#This Row],[Full path]],core[Full path],0)),
IF(Infra[[#This Row],[nor existence]]&lt;&gt;"",INDEX(nor[Constraints],MATCH(Infra[[#This Row],[nor existence]],nor[Full path],0)),""))</f>
        <v>optional</v>
      </c>
      <c r="Q13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18" s="7" t="str">
        <f>IF(ISBLANK(Infra[[#This Row],[Attribute]]),"",
IF(Infra[[#This Row],[railml 2.4 existence]]=TRUE, INDEX(core[Excel type],MATCH(Infra[[#This Row],[Full path]],core[Full path],0)),
IF(Infra[[#This Row],[nor existence]]&lt;&gt;"", INDEX(nor[Excel type],MATCH(Infra[[#This Row],[nor existence]],nor[Full path],0)),"")))</f>
        <v>[enum]</v>
      </c>
      <c r="S1318" s="9" t="str">
        <f>IF(AND(NOT(ISBLANK(Infra[[#This Row],[Attribute]])),LEFT(Infra[[#This Row],[Value]],1)="[",OR(Infra[[#This Row],[railml 2.4 existence]]=TRUE,Infra[[#This Row],[nor existence]]=TRUE)),IF(Infra[[#This Row],[Value]]=Infra[[#This Row],[type]],"OK","Wrong type"),"")</f>
        <v/>
      </c>
      <c r="T131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19" spans="1:21" x14ac:dyDescent="0.25">
      <c r="A131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infrastructure/tracks/track/trackElements/serviceSections/serviceSection/states/state/from</v>
      </c>
      <c r="B13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19" s="23" t="s">
        <v>1065</v>
      </c>
      <c r="E1319" s="49" t="s">
        <v>394</v>
      </c>
      <c r="F1319" s="7"/>
      <c r="G1319" s="9"/>
      <c r="H1319" s="9" t="s">
        <v>29</v>
      </c>
      <c r="I1319" s="32"/>
      <c r="J1319" s="8"/>
      <c r="K1319" s="29"/>
      <c r="L1319" s="29"/>
      <c r="M1319" s="57"/>
      <c r="N131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19" s="7" t="str">
        <f>IF(Infra[[#This Row],[railml 2.4 existence]]=TRUE, INDEX(core[Constraints],MATCH(Infra[[#This Row],[Full path]],core[Full path],0)),
IF(Infra[[#This Row],[nor existence]]&lt;&gt;"",INDEX(nor[Constraints],MATCH(Infra[[#This Row],[nor existence]],nor[Full path],0)),""))</f>
        <v>optional</v>
      </c>
      <c r="Q13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19" s="7" t="str">
        <f>IF(ISBLANK(Infra[[#This Row],[Attribute]]),"",
IF(Infra[[#This Row],[railml 2.4 existence]]=TRUE, INDEX(core[Excel type],MATCH(Infra[[#This Row],[Full path]],core[Full path],0)),
IF(Infra[[#This Row],[nor existence]]&lt;&gt;"", INDEX(nor[Excel type],MATCH(Infra[[#This Row],[nor existence]],nor[Full path],0)),"")))</f>
        <v/>
      </c>
      <c r="S1319" s="9" t="str">
        <f>IF(AND(NOT(ISBLANK(Infra[[#This Row],[Attribute]])),LEFT(Infra[[#This Row],[Value]],1)="[",OR(Infra[[#This Row],[railml 2.4 existence]]=TRUE,Infra[[#This Row],[nor existence]]=TRUE)),IF(Infra[[#This Row],[Value]]=Infra[[#This Row],[type]],"OK","Wrong type"),"")</f>
        <v/>
      </c>
      <c r="T1319" s="7" t="str">
        <f>IF(ISBLANK(Infra[[#This Row],[Attribute]]),"",
IF(Infra[[#This Row],[railml 2.4 existence]]=TRUE, INDEX(core[Restriction],MATCH(Infra[[#This Row],[Full path]],core[Full path],0)),
IF(Infra[[#This Row],[nor existence]]&lt;&gt;"", INDEX(nor[Restriction],MATCH(Infra[[#This Row],[nor existence]],nor[Full path],0)),"")))</f>
        <v/>
      </c>
      <c r="U13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0" spans="1:21" x14ac:dyDescent="0.25">
      <c r="A132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infrastructure/tracks/track/trackElements/serviceSections/serviceSection/states/state/from/@absPos</v>
      </c>
      <c r="B13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0" s="23" t="s">
        <v>1065</v>
      </c>
      <c r="E1320" s="49" t="s">
        <v>394</v>
      </c>
      <c r="F1320" s="7" t="s">
        <v>478</v>
      </c>
      <c r="G1320" s="9" t="s">
        <v>233</v>
      </c>
      <c r="H1320" s="9" t="s">
        <v>29</v>
      </c>
      <c r="I1320" s="32"/>
      <c r="J1320" s="8"/>
      <c r="K1320" s="29"/>
      <c r="L1320" s="29"/>
      <c r="M1320" s="57"/>
      <c r="N132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0" s="7" t="str">
        <f>IF(Infra[[#This Row],[railml 2.4 existence]]=TRUE, INDEX(core[Constraints],MATCH(Infra[[#This Row],[Full path]],core[Full path],0)),
IF(Infra[[#This Row],[nor existence]]&lt;&gt;"",INDEX(nor[Constraints],MATCH(Infra[[#This Row],[nor existence]],nor[Full path],0)),""))</f>
        <v>optional</v>
      </c>
      <c r="Q13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0" s="7" t="str">
        <f>IF(ISBLANK(Infra[[#This Row],[Attribute]]),"",
IF(Infra[[#This Row],[railml 2.4 existence]]=TRUE, INDEX(core[Excel type],MATCH(Infra[[#This Row],[Full path]],core[Full path],0)),
IF(Infra[[#This Row],[nor existence]]&lt;&gt;"", INDEX(nor[Excel type],MATCH(Infra[[#This Row],[nor existence]],nor[Full path],0)),"")))</f>
        <v>[decimal]</v>
      </c>
      <c r="S1320" s="9" t="str">
        <f>IF(AND(NOT(ISBLANK(Infra[[#This Row],[Attribute]])),LEFT(Infra[[#This Row],[Value]],1)="[",OR(Infra[[#This Row],[railml 2.4 existence]]=TRUE,Infra[[#This Row],[nor existence]]=TRUE)),IF(Infra[[#This Row],[Value]]=Infra[[#This Row],[type]],"OK","Wrong type"),"")</f>
        <v>OK</v>
      </c>
      <c r="T1320" s="7" t="str">
        <f>IF(ISBLANK(Infra[[#This Row],[Attribute]]),"",
IF(Infra[[#This Row],[railml 2.4 existence]]=TRUE, INDEX(core[Restriction],MATCH(Infra[[#This Row],[Full path]],core[Full path],0)),
IF(Infra[[#This Row],[nor existence]]&lt;&gt;"", INDEX(nor[Restriction],MATCH(Infra[[#This Row],[nor existence]],nor[Full path],0)),"")))</f>
        <v>xs:fractionDigits=6</v>
      </c>
      <c r="U13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1" spans="1:21" x14ac:dyDescent="0.25">
      <c r="A132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infrastructure/tracks/track/trackElements/serviceSections/serviceSection/states/state/from/@pos</v>
      </c>
      <c r="B13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1" s="23" t="s">
        <v>1065</v>
      </c>
      <c r="E1321" s="49" t="s">
        <v>394</v>
      </c>
      <c r="F1321" s="7" t="s">
        <v>494</v>
      </c>
      <c r="G1321" s="9" t="s">
        <v>233</v>
      </c>
      <c r="H1321" s="9" t="s">
        <v>23</v>
      </c>
      <c r="I1321" s="32"/>
      <c r="J1321" s="8"/>
      <c r="K1321" s="29"/>
      <c r="L1321" s="29"/>
      <c r="M1321" s="57"/>
      <c r="N132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1" s="7" t="str">
        <f>IF(Infra[[#This Row],[railml 2.4 existence]]=TRUE, INDEX(core[Constraints],MATCH(Infra[[#This Row],[Full path]],core[Full path],0)),
IF(Infra[[#This Row],[nor existence]]&lt;&gt;"",INDEX(nor[Constraints],MATCH(Infra[[#This Row],[nor existence]],nor[Full path],0)),""))</f>
        <v>mandatory</v>
      </c>
      <c r="Q13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1" s="7" t="str">
        <f>IF(ISBLANK(Infra[[#This Row],[Attribute]]),"",
IF(Infra[[#This Row],[railml 2.4 existence]]=TRUE, INDEX(core[Excel type],MATCH(Infra[[#This Row],[Full path]],core[Full path],0)),
IF(Infra[[#This Row],[nor existence]]&lt;&gt;"", INDEX(nor[Excel type],MATCH(Infra[[#This Row],[nor existence]],nor[Full path],0)),"")))</f>
        <v>[decimal]</v>
      </c>
      <c r="S1321" s="9" t="str">
        <f>IF(AND(NOT(ISBLANK(Infra[[#This Row],[Attribute]])),LEFT(Infra[[#This Row],[Value]],1)="[",OR(Infra[[#This Row],[railml 2.4 existence]]=TRUE,Infra[[#This Row],[nor existence]]=TRUE)),IF(Infra[[#This Row],[Value]]=Infra[[#This Row],[type]],"OK","Wrong type"),"")</f>
        <v>OK</v>
      </c>
      <c r="T1321" s="7" t="str">
        <f>IF(ISBLANK(Infra[[#This Row],[Attribute]]),"",
IF(Infra[[#This Row],[railml 2.4 existence]]=TRUE, INDEX(core[Restriction],MATCH(Infra[[#This Row],[Full path]],core[Full path],0)),
IF(Infra[[#This Row],[nor existence]]&lt;&gt;"", INDEX(nor[Restriction],MATCH(Infra[[#This Row],[nor existence]],nor[Full path],0)),"")))</f>
        <v>xs:fractionDigits=6</v>
      </c>
      <c r="U13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2" spans="1:21" x14ac:dyDescent="0.25">
      <c r="A132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infrastructure/tracks/track/trackElements/serviceSections/serviceSection/states/state/to</v>
      </c>
      <c r="B13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2" s="23" t="s">
        <v>1065</v>
      </c>
      <c r="E1322" s="49" t="s">
        <v>913</v>
      </c>
      <c r="F1322" s="7"/>
      <c r="G1322" s="9"/>
      <c r="H1322" s="9" t="s">
        <v>29</v>
      </c>
      <c r="I1322" s="32"/>
      <c r="J1322" s="8"/>
      <c r="K1322" s="29"/>
      <c r="L1322" s="29"/>
      <c r="M1322" s="57"/>
      <c r="N132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2" s="7" t="str">
        <f>IF(Infra[[#This Row],[railml 2.4 existence]]=TRUE, INDEX(core[Constraints],MATCH(Infra[[#This Row],[Full path]],core[Full path],0)),
IF(Infra[[#This Row],[nor existence]]&lt;&gt;"",INDEX(nor[Constraints],MATCH(Infra[[#This Row],[nor existence]],nor[Full path],0)),""))</f>
        <v>optional</v>
      </c>
      <c r="Q13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2" s="7" t="str">
        <f>IF(ISBLANK(Infra[[#This Row],[Attribute]]),"",
IF(Infra[[#This Row],[railml 2.4 existence]]=TRUE, INDEX(core[Excel type],MATCH(Infra[[#This Row],[Full path]],core[Full path],0)),
IF(Infra[[#This Row],[nor existence]]&lt;&gt;"", INDEX(nor[Excel type],MATCH(Infra[[#This Row],[nor existence]],nor[Full path],0)),"")))</f>
        <v/>
      </c>
      <c r="S1322" s="9" t="str">
        <f>IF(AND(NOT(ISBLANK(Infra[[#This Row],[Attribute]])),LEFT(Infra[[#This Row],[Value]],1)="[",OR(Infra[[#This Row],[railml 2.4 existence]]=TRUE,Infra[[#This Row],[nor existence]]=TRUE)),IF(Infra[[#This Row],[Value]]=Infra[[#This Row],[type]],"OK","Wrong type"),"")</f>
        <v/>
      </c>
      <c r="T1322" s="7" t="str">
        <f>IF(ISBLANK(Infra[[#This Row],[Attribute]]),"",
IF(Infra[[#This Row],[railml 2.4 existence]]=TRUE, INDEX(core[Restriction],MATCH(Infra[[#This Row],[Full path]],core[Full path],0)),
IF(Infra[[#This Row],[nor existence]]&lt;&gt;"", INDEX(nor[Restriction],MATCH(Infra[[#This Row],[nor existence]],nor[Full path],0)),"")))</f>
        <v/>
      </c>
      <c r="U13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3" spans="1:21" x14ac:dyDescent="0.25">
      <c r="A132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infrastructure/tracks/track/trackElements/serviceSections/serviceSection/states/state/to/@absPos</v>
      </c>
      <c r="B13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3" s="23" t="s">
        <v>1065</v>
      </c>
      <c r="E1323" s="49" t="s">
        <v>913</v>
      </c>
      <c r="F1323" s="7" t="s">
        <v>478</v>
      </c>
      <c r="G1323" s="9" t="s">
        <v>233</v>
      </c>
      <c r="H1323" s="9" t="s">
        <v>29</v>
      </c>
      <c r="I1323" s="32"/>
      <c r="J1323" s="8"/>
      <c r="K1323" s="29"/>
      <c r="L1323" s="29"/>
      <c r="M1323" s="57"/>
      <c r="N132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3" s="7" t="str">
        <f>IF(Infra[[#This Row],[railml 2.4 existence]]=TRUE, INDEX(core[Constraints],MATCH(Infra[[#This Row],[Full path]],core[Full path],0)),
IF(Infra[[#This Row],[nor existence]]&lt;&gt;"",INDEX(nor[Constraints],MATCH(Infra[[#This Row],[nor existence]],nor[Full path],0)),""))</f>
        <v>optional</v>
      </c>
      <c r="Q13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3" s="7" t="str">
        <f>IF(ISBLANK(Infra[[#This Row],[Attribute]]),"",
IF(Infra[[#This Row],[railml 2.4 existence]]=TRUE, INDEX(core[Excel type],MATCH(Infra[[#This Row],[Full path]],core[Full path],0)),
IF(Infra[[#This Row],[nor existence]]&lt;&gt;"", INDEX(nor[Excel type],MATCH(Infra[[#This Row],[nor existence]],nor[Full path],0)),"")))</f>
        <v>[decimal]</v>
      </c>
      <c r="S1323" s="9" t="str">
        <f>IF(AND(NOT(ISBLANK(Infra[[#This Row],[Attribute]])),LEFT(Infra[[#This Row],[Value]],1)="[",OR(Infra[[#This Row],[railml 2.4 existence]]=TRUE,Infra[[#This Row],[nor existence]]=TRUE)),IF(Infra[[#This Row],[Value]]=Infra[[#This Row],[type]],"OK","Wrong type"),"")</f>
        <v>OK</v>
      </c>
      <c r="T1323" s="7" t="str">
        <f>IF(ISBLANK(Infra[[#This Row],[Attribute]]),"",
IF(Infra[[#This Row],[railml 2.4 existence]]=TRUE, INDEX(core[Restriction],MATCH(Infra[[#This Row],[Full path]],core[Full path],0)),
IF(Infra[[#This Row],[nor existence]]&lt;&gt;"", INDEX(nor[Restriction],MATCH(Infra[[#This Row],[nor existence]],nor[Full path],0)),"")))</f>
        <v>xs:fractionDigits=6</v>
      </c>
      <c r="U13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4" spans="1:21" x14ac:dyDescent="0.25">
      <c r="A132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infrastructure/tracks/track/trackElements/serviceSections/serviceSection/states/state/to/@pos</v>
      </c>
      <c r="B13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4" s="23" t="s">
        <v>1065</v>
      </c>
      <c r="E1324" s="49" t="s">
        <v>913</v>
      </c>
      <c r="F1324" s="7" t="s">
        <v>494</v>
      </c>
      <c r="G1324" s="9" t="s">
        <v>233</v>
      </c>
      <c r="H1324" s="9" t="s">
        <v>23</v>
      </c>
      <c r="I1324" s="32"/>
      <c r="J1324" s="8"/>
      <c r="K1324" s="29"/>
      <c r="L1324" s="29"/>
      <c r="M1324" s="57"/>
      <c r="N132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4" s="7" t="str">
        <f>IF(Infra[[#This Row],[railml 2.4 existence]]=TRUE, INDEX(core[Constraints],MATCH(Infra[[#This Row],[Full path]],core[Full path],0)),
IF(Infra[[#This Row],[nor existence]]&lt;&gt;"",INDEX(nor[Constraints],MATCH(Infra[[#This Row],[nor existence]],nor[Full path],0)),""))</f>
        <v>mandatory</v>
      </c>
      <c r="Q13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4" s="7" t="str">
        <f>IF(ISBLANK(Infra[[#This Row],[Attribute]]),"",
IF(Infra[[#This Row],[railml 2.4 existence]]=TRUE, INDEX(core[Excel type],MATCH(Infra[[#This Row],[Full path]],core[Full path],0)),
IF(Infra[[#This Row],[nor existence]]&lt;&gt;"", INDEX(nor[Excel type],MATCH(Infra[[#This Row],[nor existence]],nor[Full path],0)),"")))</f>
        <v>[decimal]</v>
      </c>
      <c r="S1324" s="9" t="str">
        <f>IF(AND(NOT(ISBLANK(Infra[[#This Row],[Attribute]])),LEFT(Infra[[#This Row],[Value]],1)="[",OR(Infra[[#This Row],[railml 2.4 existence]]=TRUE,Infra[[#This Row],[nor existence]]=TRUE)),IF(Infra[[#This Row],[Value]]=Infra[[#This Row],[type]],"OK","Wrong type"),"")</f>
        <v>OK</v>
      </c>
      <c r="T1324" s="7" t="str">
        <f>IF(ISBLANK(Infra[[#This Row],[Attribute]]),"",
IF(Infra[[#This Row],[railml 2.4 existence]]=TRUE, INDEX(core[Restriction],MATCH(Infra[[#This Row],[Full path]],core[Full path],0)),
IF(Infra[[#This Row],[nor existence]]&lt;&gt;"", INDEX(nor[Restriction],MATCH(Infra[[#This Row],[nor existence]],nor[Full path],0)),"")))</f>
        <v>xs:fractionDigits=6</v>
      </c>
      <c r="U13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5" spans="1:21" x14ac:dyDescent="0.25">
      <c r="A132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v>
      </c>
      <c r="B13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5" s="24" t="s">
        <v>1066</v>
      </c>
      <c r="E1325" s="17" t="s">
        <v>1067</v>
      </c>
      <c r="F1325" s="7"/>
      <c r="G1325" s="30"/>
      <c r="H1325" s="9" t="s">
        <v>29</v>
      </c>
      <c r="I1325" s="35"/>
      <c r="J1325" s="8"/>
      <c r="K1325" s="7"/>
      <c r="L1325" s="29"/>
      <c r="M1325" s="29"/>
      <c r="N132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5" s="7" t="str">
        <f>IF(Infra[[#This Row],[railml 2.4 existence]]=TRUE, INDEX(core[Constraints],MATCH(Infra[[#This Row],[Full path]],core[Full path],0)),
IF(Infra[[#This Row],[nor existence]]&lt;&gt;"",INDEX(nor[Constraints],MATCH(Infra[[#This Row],[nor existence]],nor[Full path],0)),""))</f>
        <v>optional</v>
      </c>
      <c r="Q13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5" s="7" t="str">
        <f>IF(ISBLANK(Infra[[#This Row],[Attribute]]),"",
IF(Infra[[#This Row],[railml 2.4 existence]]=TRUE, INDEX(core[Excel type],MATCH(Infra[[#This Row],[Full path]],core[Full path],0)),
IF(Infra[[#This Row],[nor existence]]&lt;&gt;"", INDEX(nor[Excel type],MATCH(Infra[[#This Row],[nor existence]],nor[Full path],0)),"")))</f>
        <v/>
      </c>
      <c r="S1325" s="7" t="str">
        <f>IF(AND(NOT(ISBLANK(Infra[[#This Row],[Attribute]])),LEFT(Infra[[#This Row],[Value]],1)="[",OR(Infra[[#This Row],[railml 2.4 existence]]=TRUE,Infra[[#This Row],[nor existence]]=TRUE)),IF(Infra[[#This Row],[Value]]=Infra[[#This Row],[type]],"OK","Wrong type"),"")</f>
        <v/>
      </c>
      <c r="T1325" s="7" t="str">
        <f>IF(ISBLANK(Infra[[#This Row],[Attribute]]),"",
IF(Infra[[#This Row],[railml 2.4 existence]]=TRUE, INDEX(core[Restriction],MATCH(Infra[[#This Row],[Full path]],core[Full path],0)),
IF(Infra[[#This Row],[nor existence]]&lt;&gt;"", INDEX(nor[Restriction],MATCH(Infra[[#This Row],[nor existence]],nor[Full path],0)),"")))</f>
        <v/>
      </c>
      <c r="U13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6" spans="1:21" ht="45" x14ac:dyDescent="0.25">
      <c r="A132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infrastructure/tracks/track/trackElements/speedChanges/speedChange/@absPos</v>
      </c>
      <c r="B13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6" s="23" t="s">
        <v>1066</v>
      </c>
      <c r="E1326" s="49" t="s">
        <v>1067</v>
      </c>
      <c r="F1326" s="7" t="s">
        <v>478</v>
      </c>
      <c r="G1326" s="9" t="s">
        <v>233</v>
      </c>
      <c r="H1326" s="9" t="s">
        <v>479</v>
      </c>
      <c r="I1326" s="32"/>
      <c r="J1326" s="8" t="s">
        <v>480</v>
      </c>
      <c r="K1326" s="29" t="s">
        <v>481</v>
      </c>
      <c r="L1326" s="29"/>
      <c r="M1326" s="57"/>
      <c r="N132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6" s="7" t="str">
        <f>IF(Infra[[#This Row],[railml 2.4 existence]]=TRUE, INDEX(core[Constraints],MATCH(Infra[[#This Row],[Full path]],core[Full path],0)),
IF(Infra[[#This Row],[nor existence]]&lt;&gt;"",INDEX(nor[Constraints],MATCH(Infra[[#This Row],[nor existence]],nor[Full path],0)),""))</f>
        <v>optional</v>
      </c>
      <c r="Q13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6" s="9" t="str">
        <f>IF(ISBLANK(Infra[[#This Row],[Attribute]]),"",
IF(Infra[[#This Row],[railml 2.4 existence]]=TRUE, INDEX(core[Excel type],MATCH(Infra[[#This Row],[Full path]],core[Full path],0)),
IF(Infra[[#This Row],[nor existence]]&lt;&gt;"", INDEX(nor[Excel type],MATCH(Infra[[#This Row],[nor existence]],nor[Full path],0)),"")))</f>
        <v>[decimal]</v>
      </c>
      <c r="S1326" s="7" t="str">
        <f>IF(AND(NOT(ISBLANK(Infra[[#This Row],[Attribute]])),LEFT(Infra[[#This Row],[Value]],1)="[",OR(Infra[[#This Row],[railml 2.4 existence]]=TRUE,Infra[[#This Row],[nor existence]]=TRUE)),IF(Infra[[#This Row],[Value]]=Infra[[#This Row],[type]],"OK","Wrong type"),"")</f>
        <v>OK</v>
      </c>
      <c r="T1326" s="7" t="str">
        <f>IF(ISBLANK(Infra[[#This Row],[Attribute]]),"",
IF(Infra[[#This Row],[railml 2.4 existence]]=TRUE, INDEX(core[Restriction],MATCH(Infra[[#This Row],[Full path]],core[Full path],0)),
IF(Infra[[#This Row],[nor existence]]&lt;&gt;"", INDEX(nor[Restriction],MATCH(Infra[[#This Row],[nor existence]],nor[Full path],0)),"")))</f>
        <v>xs:fractionDigits=6</v>
      </c>
      <c r="U13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7" spans="1:21" ht="135" x14ac:dyDescent="0.25">
      <c r="A132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infrastructure/tracks/track/trackElements/speedChanges/speedChange/@code</v>
      </c>
      <c r="B13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7" s="23" t="s">
        <v>1066</v>
      </c>
      <c r="E1327" s="49" t="s">
        <v>1067</v>
      </c>
      <c r="F1327" s="7" t="s">
        <v>24</v>
      </c>
      <c r="G1327" s="9" t="s">
        <v>25</v>
      </c>
      <c r="H1327" s="9" t="s">
        <v>26</v>
      </c>
      <c r="I1327" s="32"/>
      <c r="J1327" s="8" t="s">
        <v>27</v>
      </c>
      <c r="K1327" s="29"/>
      <c r="L1327" s="29"/>
      <c r="M1327" s="57"/>
      <c r="N132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7" s="7" t="str">
        <f>IF(Infra[[#This Row],[railml 2.4 existence]]=TRUE, INDEX(core[Constraints],MATCH(Infra[[#This Row],[Full path]],core[Full path],0)),
IF(Infra[[#This Row],[nor existence]]&lt;&gt;"",INDEX(nor[Constraints],MATCH(Infra[[#This Row],[nor existence]],nor[Full path],0)),""))</f>
        <v>optional</v>
      </c>
      <c r="Q13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7" s="9" t="str">
        <f>IF(ISBLANK(Infra[[#This Row],[Attribute]]),"",
IF(Infra[[#This Row],[railml 2.4 existence]]=TRUE, INDEX(core[Excel type],MATCH(Infra[[#This Row],[Full path]],core[Full path],0)),
IF(Infra[[#This Row],[nor existence]]&lt;&gt;"", INDEX(nor[Excel type],MATCH(Infra[[#This Row],[nor existence]],nor[Full path],0)),"")))</f>
        <v>[string]</v>
      </c>
      <c r="S1327" s="7" t="str">
        <f>IF(AND(NOT(ISBLANK(Infra[[#This Row],[Attribute]])),LEFT(Infra[[#This Row],[Value]],1)="[",OR(Infra[[#This Row],[railml 2.4 existence]]=TRUE,Infra[[#This Row],[nor existence]]=TRUE)),IF(Infra[[#This Row],[Value]]=Infra[[#This Row],[type]],"OK","Wrong type"),"")</f>
        <v>OK</v>
      </c>
      <c r="T1327" s="7" t="str">
        <f>IF(ISBLANK(Infra[[#This Row],[Attribute]]),"",
IF(Infra[[#This Row],[railml 2.4 existence]]=TRUE, INDEX(core[Restriction],MATCH(Infra[[#This Row],[Full path]],core[Full path],0)),
IF(Infra[[#This Row],[nor existence]]&lt;&gt;"", INDEX(nor[Restriction],MATCH(Infra[[#This Row],[nor existence]],nor[Full path],0)),"")))</f>
        <v/>
      </c>
      <c r="U13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8" spans="1:21" ht="45" x14ac:dyDescent="0.25">
      <c r="A132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infrastructure/tracks/track/trackElements/speedChanges/speedChange/@description</v>
      </c>
      <c r="B13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8" s="23" t="s">
        <v>1066</v>
      </c>
      <c r="E1328" s="49" t="s">
        <v>1067</v>
      </c>
      <c r="F1328" s="7" t="s">
        <v>28</v>
      </c>
      <c r="G1328" s="9" t="s">
        <v>25</v>
      </c>
      <c r="H1328" s="9" t="s">
        <v>29</v>
      </c>
      <c r="I1328" s="32"/>
      <c r="J1328" s="8" t="s">
        <v>30</v>
      </c>
      <c r="K1328" s="29" t="s">
        <v>31</v>
      </c>
      <c r="L1328" s="29"/>
      <c r="M1328" s="57"/>
      <c r="N132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8" s="7" t="str">
        <f>IF(Infra[[#This Row],[railml 2.4 existence]]=TRUE, INDEX(core[Constraints],MATCH(Infra[[#This Row],[Full path]],core[Full path],0)),
IF(Infra[[#This Row],[nor existence]]&lt;&gt;"",INDEX(nor[Constraints],MATCH(Infra[[#This Row],[nor existence]],nor[Full path],0)),""))</f>
        <v>optional</v>
      </c>
      <c r="Q13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8" s="9" t="str">
        <f>IF(ISBLANK(Infra[[#This Row],[Attribute]]),"",
IF(Infra[[#This Row],[railml 2.4 existence]]=TRUE, INDEX(core[Excel type],MATCH(Infra[[#This Row],[Full path]],core[Full path],0)),
IF(Infra[[#This Row],[nor existence]]&lt;&gt;"", INDEX(nor[Excel type],MATCH(Infra[[#This Row],[nor existence]],nor[Full path],0)),"")))</f>
        <v>[string]</v>
      </c>
      <c r="S1328" s="7" t="str">
        <f>IF(AND(NOT(ISBLANK(Infra[[#This Row],[Attribute]])),LEFT(Infra[[#This Row],[Value]],1)="[",OR(Infra[[#This Row],[railml 2.4 existence]]=TRUE,Infra[[#This Row],[nor existence]]=TRUE)),IF(Infra[[#This Row],[Value]]=Infra[[#This Row],[type]],"OK","Wrong type"),"")</f>
        <v>OK</v>
      </c>
      <c r="T1328" s="7" t="str">
        <f>IF(ISBLANK(Infra[[#This Row],[Attribute]]),"",
IF(Infra[[#This Row],[railml 2.4 existence]]=TRUE, INDEX(core[Restriction],MATCH(Infra[[#This Row],[Full path]],core[Full path],0)),
IF(Infra[[#This Row],[nor existence]]&lt;&gt;"", INDEX(nor[Restriction],MATCH(Infra[[#This Row],[nor existence]],nor[Full path],0)),"")))</f>
        <v/>
      </c>
      <c r="U13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29" spans="1:21" ht="45" x14ac:dyDescent="0.25">
      <c r="A132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infrastructure/tracks/track/trackElements/speedChanges/speedChange/@dir</v>
      </c>
      <c r="B13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29" s="24" t="s">
        <v>1066</v>
      </c>
      <c r="E1329" s="17" t="s">
        <v>1067</v>
      </c>
      <c r="F1329" s="7" t="s">
        <v>482</v>
      </c>
      <c r="G1329" s="9" t="s">
        <v>37</v>
      </c>
      <c r="H1329" s="9" t="s">
        <v>23</v>
      </c>
      <c r="I1329" s="35"/>
      <c r="J1329" s="8" t="s">
        <v>1068</v>
      </c>
      <c r="K1329" s="7"/>
      <c r="L1329" s="29"/>
      <c r="M1329" s="29"/>
      <c r="N132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29" s="7" t="str">
        <f>IF(Infra[[#This Row],[railml 2.4 existence]]=TRUE, INDEX(core[Constraints],MATCH(Infra[[#This Row],[Full path]],core[Full path],0)),
IF(Infra[[#This Row],[nor existence]]&lt;&gt;"",INDEX(nor[Constraints],MATCH(Infra[[#This Row],[nor existence]],nor[Full path],0)),""))</f>
        <v>optional</v>
      </c>
      <c r="Q13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29" s="7" t="str">
        <f>IF(ISBLANK(Infra[[#This Row],[Attribute]]),"",
IF(Infra[[#This Row],[railml 2.4 existence]]=TRUE, INDEX(core[Excel type],MATCH(Infra[[#This Row],[Full path]],core[Full path],0)),
IF(Infra[[#This Row],[nor existence]]&lt;&gt;"", INDEX(nor[Excel type],MATCH(Infra[[#This Row],[nor existence]],nor[Full path],0)),"")))</f>
        <v>[enum]</v>
      </c>
      <c r="S1329" s="7" t="str">
        <f>IF(AND(NOT(ISBLANK(Infra[[#This Row],[Attribute]])),LEFT(Infra[[#This Row],[Value]],1)="[",OR(Infra[[#This Row],[railml 2.4 existence]]=TRUE,Infra[[#This Row],[nor existence]]=TRUE)),IF(Infra[[#This Row],[Value]]=Infra[[#This Row],[type]],"OK","Wrong type"),"")</f>
        <v>OK</v>
      </c>
      <c r="T1329" s="7" t="str">
        <f>IF(ISBLANK(Infra[[#This Row],[Attribute]]),"",
IF(Infra[[#This Row],[railml 2.4 existence]]=TRUE, INDEX(core[Restriction],MATCH(Infra[[#This Row],[Full path]],core[Full path],0)),
IF(Infra[[#This Row],[nor existence]]&lt;&gt;"", INDEX(nor[Restriction],MATCH(Infra[[#This Row],[nor existence]],nor[Full path],0)),"")))</f>
        <v>"up", "down", "unknown", "none", "both"</v>
      </c>
      <c r="U13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0" spans="1:21" x14ac:dyDescent="0.25">
      <c r="A133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infrastructure/tracks/track/trackElements/speedChanges/speedChange/@dir</v>
      </c>
      <c r="B13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0" s="24" t="s">
        <v>1066</v>
      </c>
      <c r="E1330" s="17" t="s">
        <v>1067</v>
      </c>
      <c r="F1330" s="7" t="s">
        <v>482</v>
      </c>
      <c r="G1330" s="9" t="s">
        <v>160</v>
      </c>
      <c r="H1330" s="9"/>
      <c r="I1330" s="35"/>
      <c r="J1330" s="8"/>
      <c r="K1330" s="7"/>
      <c r="L1330" s="29"/>
      <c r="M1330" s="29"/>
      <c r="N133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30" s="7" t="str">
        <f>IF(Infra[[#This Row],[railml 2.4 existence]]=TRUE, INDEX(core[Constraints],MATCH(Infra[[#This Row],[Full path]],core[Full path],0)),
IF(Infra[[#This Row],[nor existence]]&lt;&gt;"",INDEX(nor[Constraints],MATCH(Infra[[#This Row],[nor existence]],nor[Full path],0)),""))</f>
        <v>optional</v>
      </c>
      <c r="Q13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30" s="7" t="str">
        <f>IF(ISBLANK(Infra[[#This Row],[Attribute]]),"",
IF(Infra[[#This Row],[railml 2.4 existence]]=TRUE, INDEX(core[Excel type],MATCH(Infra[[#This Row],[Full path]],core[Full path],0)),
IF(Infra[[#This Row],[nor existence]]&lt;&gt;"", INDEX(nor[Excel type],MATCH(Infra[[#This Row],[nor existence]],nor[Full path],0)),"")))</f>
        <v>[enum]</v>
      </c>
      <c r="S1330" s="7" t="str">
        <f>IF(AND(NOT(ISBLANK(Infra[[#This Row],[Attribute]])),LEFT(Infra[[#This Row],[Value]],1)="[",OR(Infra[[#This Row],[railml 2.4 existence]]=TRUE,Infra[[#This Row],[nor existence]]=TRUE)),IF(Infra[[#This Row],[Value]]=Infra[[#This Row],[type]],"OK","Wrong type"),"")</f>
        <v/>
      </c>
      <c r="T1330" s="7" t="str">
        <f>IF(ISBLANK(Infra[[#This Row],[Attribute]]),"",
IF(Infra[[#This Row],[railml 2.4 existence]]=TRUE, INDEX(core[Restriction],MATCH(Infra[[#This Row],[Full path]],core[Full path],0)),
IF(Infra[[#This Row],[nor existence]]&lt;&gt;"", INDEX(nor[Restriction],MATCH(Infra[[#This Row],[nor existence]],nor[Full path],0)),"")))</f>
        <v>"up", "down", "unknown", "none", "both"</v>
      </c>
      <c r="U13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31" spans="1:21" x14ac:dyDescent="0.25">
      <c r="A133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infrastructure/tracks/track/trackElements/speedChanges/speedChange/@dir</v>
      </c>
      <c r="B13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1" s="24" t="s">
        <v>1066</v>
      </c>
      <c r="E1331" s="17" t="s">
        <v>1067</v>
      </c>
      <c r="F1331" s="7" t="s">
        <v>482</v>
      </c>
      <c r="G1331" s="9" t="s">
        <v>161</v>
      </c>
      <c r="H1331" s="9"/>
      <c r="I1331" s="35"/>
      <c r="J1331" s="8"/>
      <c r="K1331" s="7"/>
      <c r="L1331" s="29"/>
      <c r="M1331" s="29"/>
      <c r="N133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31" s="7" t="str">
        <f>IF(Infra[[#This Row],[railml 2.4 existence]]=TRUE, INDEX(core[Constraints],MATCH(Infra[[#This Row],[Full path]],core[Full path],0)),
IF(Infra[[#This Row],[nor existence]]&lt;&gt;"",INDEX(nor[Constraints],MATCH(Infra[[#This Row],[nor existence]],nor[Full path],0)),""))</f>
        <v>optional</v>
      </c>
      <c r="Q13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31" s="7" t="str">
        <f>IF(ISBLANK(Infra[[#This Row],[Attribute]]),"",
IF(Infra[[#This Row],[railml 2.4 existence]]=TRUE, INDEX(core[Excel type],MATCH(Infra[[#This Row],[Full path]],core[Full path],0)),
IF(Infra[[#This Row],[nor existence]]&lt;&gt;"", INDEX(nor[Excel type],MATCH(Infra[[#This Row],[nor existence]],nor[Full path],0)),"")))</f>
        <v>[enum]</v>
      </c>
      <c r="S1331" s="7" t="str">
        <f>IF(AND(NOT(ISBLANK(Infra[[#This Row],[Attribute]])),LEFT(Infra[[#This Row],[Value]],1)="[",OR(Infra[[#This Row],[railml 2.4 existence]]=TRUE,Infra[[#This Row],[nor existence]]=TRUE)),IF(Infra[[#This Row],[Value]]=Infra[[#This Row],[type]],"OK","Wrong type"),"")</f>
        <v/>
      </c>
      <c r="T1331" s="7" t="str">
        <f>IF(ISBLANK(Infra[[#This Row],[Attribute]]),"",
IF(Infra[[#This Row],[railml 2.4 existence]]=TRUE, INDEX(core[Restriction],MATCH(Infra[[#This Row],[Full path]],core[Full path],0)),
IF(Infra[[#This Row],[nor existence]]&lt;&gt;"", INDEX(nor[Restriction],MATCH(Infra[[#This Row],[nor existence]],nor[Full path],0)),"")))</f>
        <v>"up", "down", "unknown", "none", "both"</v>
      </c>
      <c r="U13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32" spans="1:21" ht="30" x14ac:dyDescent="0.25">
      <c r="A133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infrastructure/tracks/track/trackElements/speedChanges/speedChange/@etcsTrainCategory</v>
      </c>
      <c r="B13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2" s="24" t="s">
        <v>1066</v>
      </c>
      <c r="E1332" s="17" t="s">
        <v>1067</v>
      </c>
      <c r="F1332" s="7" t="s">
        <v>1069</v>
      </c>
      <c r="G1332" s="9" t="s">
        <v>432</v>
      </c>
      <c r="H1332" s="9" t="s">
        <v>29</v>
      </c>
      <c r="I1332" s="35"/>
      <c r="J1332" s="8" t="s">
        <v>1070</v>
      </c>
      <c r="K1332" s="7" t="s">
        <v>1071</v>
      </c>
      <c r="L1332" s="7"/>
      <c r="M1332" s="7"/>
      <c r="N133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32" s="7" t="str">
        <f>IF(Infra[[#This Row],[railml 2.4 existence]]=TRUE, INDEX(core[Constraints],MATCH(Infra[[#This Row],[Full path]],core[Full path],0)),
IF(Infra[[#This Row],[nor existence]]&lt;&gt;"",INDEX(nor[Constraints],MATCH(Infra[[#This Row],[nor existence]],nor[Full path],0)),""))</f>
        <v>optional</v>
      </c>
      <c r="Q13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32" s="7" t="str">
        <f>IF(ISBLANK(Infra[[#This Row],[Attribute]]),"",
IF(Infra[[#This Row],[railml 2.4 existence]]=TRUE, INDEX(core[Excel type],MATCH(Infra[[#This Row],[Full path]],core[Full path],0)),
IF(Infra[[#This Row],[nor existence]]&lt;&gt;"", INDEX(nor[Excel type],MATCH(Infra[[#This Row],[nor existence]],nor[Full path],0)),"")))</f>
        <v>[integer]</v>
      </c>
      <c r="S1332" s="7" t="str">
        <f>IF(AND(NOT(ISBLANK(Infra[[#This Row],[Attribute]])),LEFT(Infra[[#This Row],[Value]],1)="[",OR(Infra[[#This Row],[railml 2.4 existence]]=TRUE,Infra[[#This Row],[nor existence]]=TRUE)),IF(Infra[[#This Row],[Value]]=Infra[[#This Row],[type]],"OK","Wrong type"),"")</f>
        <v>OK</v>
      </c>
      <c r="T1332" s="7" t="str">
        <f>IF(ISBLANK(Infra[[#This Row],[Attribute]]),"",
IF(Infra[[#This Row],[railml 2.4 existence]]=TRUE, INDEX(core[Restriction],MATCH(Infra[[#This Row],[Full path]],core[Full path],0)),
IF(Infra[[#This Row],[nor existence]]&lt;&gt;"", INDEX(nor[Restriction],MATCH(Infra[[#This Row],[nor existence]],nor[Full path],0)),"")))</f>
        <v>xs:minInclusive=0, xs:maxInclusive=15</v>
      </c>
      <c r="U13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3" spans="1:21" x14ac:dyDescent="0.25">
      <c r="A133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infrastructure/tracks/track/trackElements/speedChanges/speedChange/@id</v>
      </c>
      <c r="B13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3" s="23" t="s">
        <v>1066</v>
      </c>
      <c r="E1333" s="49" t="s">
        <v>1067</v>
      </c>
      <c r="F1333" s="7" t="s">
        <v>32</v>
      </c>
      <c r="G1333" s="9" t="s">
        <v>25</v>
      </c>
      <c r="H1333" s="9" t="s">
        <v>23</v>
      </c>
      <c r="I1333" s="32"/>
      <c r="J1333" s="8" t="s">
        <v>33</v>
      </c>
      <c r="K1333" s="29"/>
      <c r="L1333" s="29"/>
      <c r="M1333" s="57"/>
      <c r="N133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33" s="7" t="str">
        <f>IF(Infra[[#This Row],[railml 2.4 existence]]=TRUE, INDEX(core[Constraints],MATCH(Infra[[#This Row],[Full path]],core[Full path],0)),
IF(Infra[[#This Row],[nor existence]]&lt;&gt;"",INDEX(nor[Constraints],MATCH(Infra[[#This Row],[nor existence]],nor[Full path],0)),""))</f>
        <v>mandatory</v>
      </c>
      <c r="Q13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33" s="9" t="str">
        <f>IF(ISBLANK(Infra[[#This Row],[Attribute]]),"",
IF(Infra[[#This Row],[railml 2.4 existence]]=TRUE, INDEX(core[Excel type],MATCH(Infra[[#This Row],[Full path]],core[Full path],0)),
IF(Infra[[#This Row],[nor existence]]&lt;&gt;"", INDEX(nor[Excel type],MATCH(Infra[[#This Row],[nor existence]],nor[Full path],0)),"")))</f>
        <v>[string]</v>
      </c>
      <c r="S1333" s="7" t="str">
        <f>IF(AND(NOT(ISBLANK(Infra[[#This Row],[Attribute]])),LEFT(Infra[[#This Row],[Value]],1)="[",OR(Infra[[#This Row],[railml 2.4 existence]]=TRUE,Infra[[#This Row],[nor existence]]=TRUE)),IF(Infra[[#This Row],[Value]]=Infra[[#This Row],[type]],"OK","Wrong type"),"")</f>
        <v>OK</v>
      </c>
      <c r="T1333" s="7" t="str">
        <f>IF(ISBLANK(Infra[[#This Row],[Attribute]]),"",
IF(Infra[[#This Row],[railml 2.4 existence]]=TRUE, INDEX(core[Restriction],MATCH(Infra[[#This Row],[Full path]],core[Full path],0)),
IF(Infra[[#This Row],[nor existence]]&lt;&gt;"", INDEX(nor[Restriction],MATCH(Infra[[#This Row],[nor existence]],nor[Full path],0)),"")))</f>
        <v/>
      </c>
      <c r="U13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4" spans="1:21" ht="30" x14ac:dyDescent="0.25">
      <c r="A133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infrastructure/tracks/track/trackElements/speedChanges/speedChange/@nor:change</v>
      </c>
      <c r="B13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4" s="23" t="s">
        <v>1066</v>
      </c>
      <c r="E1334" s="49" t="s">
        <v>1067</v>
      </c>
      <c r="F1334" s="7" t="s">
        <v>36</v>
      </c>
      <c r="G1334" s="9" t="s">
        <v>37</v>
      </c>
      <c r="H1334" s="9" t="s">
        <v>29</v>
      </c>
      <c r="I1334" s="32"/>
      <c r="J1334" s="8" t="s">
        <v>38</v>
      </c>
      <c r="K1334" s="29"/>
      <c r="L1334" s="29"/>
      <c r="M1334" s="57"/>
      <c r="N133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34" s="7" t="str">
        <f>IF(Infra[[#This Row],[railml 2.4 existence]]=TRUE, INDEX(core[Constraints],MATCH(Infra[[#This Row],[Full path]],core[Full path],0)),
IF(Infra[[#This Row],[nor existence]]&lt;&gt;"",INDEX(nor[Constraints],MATCH(Infra[[#This Row],[nor existence]],nor[Full path],0)),""))</f>
        <v>optional</v>
      </c>
      <c r="Q13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34" s="9" t="str">
        <f>IF(ISBLANK(Infra[[#This Row],[Attribute]]),"",
IF(Infra[[#This Row],[railml 2.4 existence]]=TRUE, INDEX(core[Excel type],MATCH(Infra[[#This Row],[Full path]],core[Full path],0)),
IF(Infra[[#This Row],[nor existence]]&lt;&gt;"", INDEX(nor[Excel type],MATCH(Infra[[#This Row],[nor existence]],nor[Full path],0)),"")))</f>
        <v>[enum]</v>
      </c>
      <c r="S1334" s="7" t="str">
        <f>IF(AND(NOT(ISBLANK(Infra[[#This Row],[Attribute]])),LEFT(Infra[[#This Row],[Value]],1)="[",OR(Infra[[#This Row],[railml 2.4 existence]]=TRUE,Infra[[#This Row],[nor existence]]=TRUE)),IF(Infra[[#This Row],[Value]]=Infra[[#This Row],[type]],"OK","Wrong type"),"")</f>
        <v/>
      </c>
      <c r="T1334" s="7" t="str">
        <f>IF(ISBLANK(Infra[[#This Row],[Attribute]]),"",
IF(Infra[[#This Row],[railml 2.4 existence]]=TRUE, INDEX(core[Restriction],MATCH(Infra[[#This Row],[Full path]],core[Full path],0)),
IF(Infra[[#This Row],[nor existence]]&lt;&gt;"", INDEX(nor[Restriction],MATCH(Infra[[#This Row],[nor existence]],nor[Full path],0)),"")))</f>
        <v>"new", "modified", "removed"</v>
      </c>
      <c r="U13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5" spans="1:21" ht="30" x14ac:dyDescent="0.25">
      <c r="A133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infrastructure/tracks/track/trackElements/speedChanges/speedChange/@nor:change</v>
      </c>
      <c r="B13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5" s="23" t="s">
        <v>1066</v>
      </c>
      <c r="E1335" s="49" t="s">
        <v>1067</v>
      </c>
      <c r="F1335" s="7" t="s">
        <v>36</v>
      </c>
      <c r="G1335" s="9" t="s">
        <v>39</v>
      </c>
      <c r="H1335" s="9"/>
      <c r="I1335" s="32"/>
      <c r="J1335" s="8" t="s">
        <v>40</v>
      </c>
      <c r="K1335" s="29"/>
      <c r="L1335" s="29"/>
      <c r="M1335" s="57"/>
      <c r="N133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35" s="7" t="str">
        <f>IF(Infra[[#This Row],[railml 2.4 existence]]=TRUE, INDEX(core[Constraints],MATCH(Infra[[#This Row],[Full path]],core[Full path],0)),
IF(Infra[[#This Row],[nor existence]]&lt;&gt;"",INDEX(nor[Constraints],MATCH(Infra[[#This Row],[nor existence]],nor[Full path],0)),""))</f>
        <v>optional</v>
      </c>
      <c r="Q13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35" s="9" t="str">
        <f>IF(ISBLANK(Infra[[#This Row],[Attribute]]),"",
IF(Infra[[#This Row],[railml 2.4 existence]]=TRUE, INDEX(core[Excel type],MATCH(Infra[[#This Row],[Full path]],core[Full path],0)),
IF(Infra[[#This Row],[nor existence]]&lt;&gt;"", INDEX(nor[Excel type],MATCH(Infra[[#This Row],[nor existence]],nor[Full path],0)),"")))</f>
        <v>[enum]</v>
      </c>
      <c r="S1335" s="7" t="str">
        <f>IF(AND(NOT(ISBLANK(Infra[[#This Row],[Attribute]])),LEFT(Infra[[#This Row],[Value]],1)="[",OR(Infra[[#This Row],[railml 2.4 existence]]=TRUE,Infra[[#This Row],[nor existence]]=TRUE)),IF(Infra[[#This Row],[Value]]=Infra[[#This Row],[type]],"OK","Wrong type"),"")</f>
        <v/>
      </c>
      <c r="T1335" s="7" t="str">
        <f>IF(ISBLANK(Infra[[#This Row],[Attribute]]),"",
IF(Infra[[#This Row],[railml 2.4 existence]]=TRUE, INDEX(core[Restriction],MATCH(Infra[[#This Row],[Full path]],core[Full path],0)),
IF(Infra[[#This Row],[nor existence]]&lt;&gt;"", INDEX(nor[Restriction],MATCH(Infra[[#This Row],[nor existence]],nor[Full path],0)),"")))</f>
        <v>"new", "modified", "removed"</v>
      </c>
      <c r="U13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6" spans="1:21" ht="30" x14ac:dyDescent="0.25">
      <c r="A133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infrastructure/tracks/track/trackElements/speedChanges/speedChange/@nor:change</v>
      </c>
      <c r="B13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6" s="23" t="s">
        <v>1066</v>
      </c>
      <c r="E1336" s="49" t="s">
        <v>1067</v>
      </c>
      <c r="F1336" s="7" t="s">
        <v>36</v>
      </c>
      <c r="G1336" s="9" t="s">
        <v>41</v>
      </c>
      <c r="H1336" s="9"/>
      <c r="I1336" s="32"/>
      <c r="J1336" s="8" t="s">
        <v>42</v>
      </c>
      <c r="K1336" s="29"/>
      <c r="L1336" s="29"/>
      <c r="M1336" s="57"/>
      <c r="N133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36" s="7" t="str">
        <f>IF(Infra[[#This Row],[railml 2.4 existence]]=TRUE, INDEX(core[Constraints],MATCH(Infra[[#This Row],[Full path]],core[Full path],0)),
IF(Infra[[#This Row],[nor existence]]&lt;&gt;"",INDEX(nor[Constraints],MATCH(Infra[[#This Row],[nor existence]],nor[Full path],0)),""))</f>
        <v>optional</v>
      </c>
      <c r="Q13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36" s="9" t="str">
        <f>IF(ISBLANK(Infra[[#This Row],[Attribute]]),"",
IF(Infra[[#This Row],[railml 2.4 existence]]=TRUE, INDEX(core[Excel type],MATCH(Infra[[#This Row],[Full path]],core[Full path],0)),
IF(Infra[[#This Row],[nor existence]]&lt;&gt;"", INDEX(nor[Excel type],MATCH(Infra[[#This Row],[nor existence]],nor[Full path],0)),"")))</f>
        <v>[enum]</v>
      </c>
      <c r="S1336" s="7" t="str">
        <f>IF(AND(NOT(ISBLANK(Infra[[#This Row],[Attribute]])),LEFT(Infra[[#This Row],[Value]],1)="[",OR(Infra[[#This Row],[railml 2.4 existence]]=TRUE,Infra[[#This Row],[nor existence]]=TRUE)),IF(Infra[[#This Row],[Value]]=Infra[[#This Row],[type]],"OK","Wrong type"),"")</f>
        <v/>
      </c>
      <c r="T1336" s="7" t="str">
        <f>IF(ISBLANK(Infra[[#This Row],[Attribute]]),"",
IF(Infra[[#This Row],[railml 2.4 existence]]=TRUE, INDEX(core[Restriction],MATCH(Infra[[#This Row],[Full path]],core[Full path],0)),
IF(Infra[[#This Row],[nor existence]]&lt;&gt;"", INDEX(nor[Restriction],MATCH(Infra[[#This Row],[nor existence]],nor[Full path],0)),"")))</f>
        <v>"new", "modified", "removed"</v>
      </c>
      <c r="U13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7" spans="1:21" x14ac:dyDescent="0.25">
      <c r="A133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infrastructure/tracks/track/trackElements/speedChanges/speedChange/@nor:change</v>
      </c>
      <c r="B13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7" s="23" t="s">
        <v>1066</v>
      </c>
      <c r="E1337" s="49" t="s">
        <v>1067</v>
      </c>
      <c r="F1337" s="7" t="s">
        <v>36</v>
      </c>
      <c r="G1337" s="9" t="s">
        <v>43</v>
      </c>
      <c r="H1337" s="9"/>
      <c r="I1337" s="32"/>
      <c r="J1337" s="8" t="s">
        <v>44</v>
      </c>
      <c r="K1337" s="29"/>
      <c r="L1337" s="29"/>
      <c r="M1337" s="57"/>
      <c r="N133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37" s="7" t="str">
        <f>IF(Infra[[#This Row],[railml 2.4 existence]]=TRUE, INDEX(core[Constraints],MATCH(Infra[[#This Row],[Full path]],core[Full path],0)),
IF(Infra[[#This Row],[nor existence]]&lt;&gt;"",INDEX(nor[Constraints],MATCH(Infra[[#This Row],[nor existence]],nor[Full path],0)),""))</f>
        <v>optional</v>
      </c>
      <c r="Q13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37" s="9" t="str">
        <f>IF(ISBLANK(Infra[[#This Row],[Attribute]]),"",
IF(Infra[[#This Row],[railml 2.4 existence]]=TRUE, INDEX(core[Excel type],MATCH(Infra[[#This Row],[Full path]],core[Full path],0)),
IF(Infra[[#This Row],[nor existence]]&lt;&gt;"", INDEX(nor[Excel type],MATCH(Infra[[#This Row],[nor existence]],nor[Full path],0)),"")))</f>
        <v>[enum]</v>
      </c>
      <c r="S1337" s="7" t="str">
        <f>IF(AND(NOT(ISBLANK(Infra[[#This Row],[Attribute]])),LEFT(Infra[[#This Row],[Value]],1)="[",OR(Infra[[#This Row],[railml 2.4 existence]]=TRUE,Infra[[#This Row],[nor existence]]=TRUE)),IF(Infra[[#This Row],[Value]]=Infra[[#This Row],[type]],"OK","Wrong type"),"")</f>
        <v/>
      </c>
      <c r="T1337" s="7" t="str">
        <f>IF(ISBLANK(Infra[[#This Row],[Attribute]]),"",
IF(Infra[[#This Row],[railml 2.4 existence]]=TRUE, INDEX(core[Restriction],MATCH(Infra[[#This Row],[Full path]],core[Full path],0)),
IF(Infra[[#This Row],[nor existence]]&lt;&gt;"", INDEX(nor[Restriction],MATCH(Infra[[#This Row],[nor existence]],nor[Full path],0)),"")))</f>
        <v>"new", "modified", "removed"</v>
      </c>
      <c r="U13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8" spans="1:21" x14ac:dyDescent="0.25">
      <c r="A133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infrastructure/tracks/track/trackElements/speedChanges/speedChange/@nor:ruleRef</v>
      </c>
      <c r="B13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8" s="23" t="s">
        <v>1066</v>
      </c>
      <c r="E1338" s="49" t="s">
        <v>1067</v>
      </c>
      <c r="F1338" s="7" t="s">
        <v>45</v>
      </c>
      <c r="G1338" s="9" t="s">
        <v>46</v>
      </c>
      <c r="H1338" s="9" t="s">
        <v>29</v>
      </c>
      <c r="I1338" s="33"/>
      <c r="J1338" s="8" t="s">
        <v>47</v>
      </c>
      <c r="K1338" s="29"/>
      <c r="L1338" s="29"/>
      <c r="M1338" s="57"/>
      <c r="N133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338" s="7" t="str">
        <f>IF(Infra[[#This Row],[railml 2.4 existence]]=TRUE, INDEX(core[Constraints],MATCH(Infra[[#This Row],[Full path]],core[Full path],0)),
IF(Infra[[#This Row],[nor existence]]&lt;&gt;"",INDEX(nor[Constraints],MATCH(Infra[[#This Row],[nor existence]],nor[Full path],0)),""))</f>
        <v>optional</v>
      </c>
      <c r="Q13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38" s="9" t="str">
        <f>IF(ISBLANK(Infra[[#This Row],[Attribute]]),"",
IF(Infra[[#This Row],[railml 2.4 existence]]=TRUE, INDEX(core[Excel type],MATCH(Infra[[#This Row],[Full path]],core[Full path],0)),
IF(Infra[[#This Row],[nor existence]]&lt;&gt;"", INDEX(nor[Excel type],MATCH(Infra[[#This Row],[nor existence]],nor[Full path],0)),"")))</f>
        <v>[reference]</v>
      </c>
      <c r="S1338" s="7" t="str">
        <f>IF(AND(NOT(ISBLANK(Infra[[#This Row],[Attribute]])),LEFT(Infra[[#This Row],[Value]],1)="[",OR(Infra[[#This Row],[railml 2.4 existence]]=TRUE,Infra[[#This Row],[nor existence]]=TRUE)),IF(Infra[[#This Row],[Value]]=Infra[[#This Row],[type]],"OK","Wrong type"),"")</f>
        <v/>
      </c>
      <c r="T1338" s="7" t="str">
        <f>IF(ISBLANK(Infra[[#This Row],[Attribute]]),"",
IF(Infra[[#This Row],[railml 2.4 existence]]=TRUE, INDEX(core[Restriction],MATCH(Infra[[#This Row],[Full path]],core[Full path],0)),
IF(Infra[[#This Row],[nor existence]]&lt;&gt;"", INDEX(nor[Restriction],MATCH(Infra[[#This Row],[nor existence]],nor[Full path],0)),"")))</f>
        <v/>
      </c>
      <c r="U13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39" spans="1:21" ht="45" x14ac:dyDescent="0.25">
      <c r="A133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infrastructure/tracks/track/trackElements/speedChanges/speedChange/@pos</v>
      </c>
      <c r="B13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39" s="23" t="s">
        <v>1066</v>
      </c>
      <c r="E1339" s="49" t="s">
        <v>1067</v>
      </c>
      <c r="F1339" s="7" t="s">
        <v>494</v>
      </c>
      <c r="G1339" s="9" t="s">
        <v>233</v>
      </c>
      <c r="H1339" s="9" t="s">
        <v>23</v>
      </c>
      <c r="I1339" s="32"/>
      <c r="J1339" s="8" t="s">
        <v>495</v>
      </c>
      <c r="K1339" s="29" t="s">
        <v>496</v>
      </c>
      <c r="L1339" s="29"/>
      <c r="M1339" s="57"/>
      <c r="N133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39" s="7" t="str">
        <f>IF(Infra[[#This Row],[railml 2.4 existence]]=TRUE, INDEX(core[Constraints],MATCH(Infra[[#This Row],[Full path]],core[Full path],0)),
IF(Infra[[#This Row],[nor existence]]&lt;&gt;"",INDEX(nor[Constraints],MATCH(Infra[[#This Row],[nor existence]],nor[Full path],0)),""))</f>
        <v>mandatory</v>
      </c>
      <c r="Q13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39" s="9" t="str">
        <f>IF(ISBLANK(Infra[[#This Row],[Attribute]]),"",
IF(Infra[[#This Row],[railml 2.4 existence]]=TRUE, INDEX(core[Excel type],MATCH(Infra[[#This Row],[Full path]],core[Full path],0)),
IF(Infra[[#This Row],[nor existence]]&lt;&gt;"", INDEX(nor[Excel type],MATCH(Infra[[#This Row],[nor existence]],nor[Full path],0)),"")))</f>
        <v>[decimal]</v>
      </c>
      <c r="S1339" s="7" t="str">
        <f>IF(AND(NOT(ISBLANK(Infra[[#This Row],[Attribute]])),LEFT(Infra[[#This Row],[Value]],1)="[",OR(Infra[[#This Row],[railml 2.4 existence]]=TRUE,Infra[[#This Row],[nor existence]]=TRUE)),IF(Infra[[#This Row],[Value]]=Infra[[#This Row],[type]],"OK","Wrong type"),"")</f>
        <v>OK</v>
      </c>
      <c r="T1339" s="7" t="str">
        <f>IF(ISBLANK(Infra[[#This Row],[Attribute]]),"",
IF(Infra[[#This Row],[railml 2.4 existence]]=TRUE, INDEX(core[Restriction],MATCH(Infra[[#This Row],[Full path]],core[Full path],0)),
IF(Infra[[#This Row],[nor existence]]&lt;&gt;"", INDEX(nor[Restriction],MATCH(Infra[[#This Row],[nor existence]],nor[Full path],0)),"")))</f>
        <v>xs:fractionDigits=6</v>
      </c>
      <c r="U13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0" spans="1:21" x14ac:dyDescent="0.25">
      <c r="A134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infrastructure/tracks/track/trackElements/speedChanges/speedChange/@profileRef</v>
      </c>
      <c r="B13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0" s="24" t="s">
        <v>1066</v>
      </c>
      <c r="E1340" s="17" t="s">
        <v>1067</v>
      </c>
      <c r="F1340" s="7" t="s">
        <v>1072</v>
      </c>
      <c r="G1340" s="9" t="s">
        <v>46</v>
      </c>
      <c r="H1340" s="9" t="s">
        <v>23</v>
      </c>
      <c r="I1340" s="35"/>
      <c r="J1340" s="1" t="s">
        <v>1073</v>
      </c>
      <c r="K1340" s="7"/>
      <c r="L1340" s="7"/>
      <c r="M1340" s="7"/>
      <c r="N134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40" s="7" t="str">
        <f>IF(Infra[[#This Row],[railml 2.4 existence]]=TRUE, INDEX(core[Constraints],MATCH(Infra[[#This Row],[Full path]],core[Full path],0)),
IF(Infra[[#This Row],[nor existence]]&lt;&gt;"",INDEX(nor[Constraints],MATCH(Infra[[#This Row],[nor existence]],nor[Full path],0)),""))</f>
        <v>optional</v>
      </c>
      <c r="Q13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0" s="7" t="str">
        <f>IF(ISBLANK(Infra[[#This Row],[Attribute]]),"",
IF(Infra[[#This Row],[railml 2.4 existence]]=TRUE, INDEX(core[Excel type],MATCH(Infra[[#This Row],[Full path]],core[Full path],0)),
IF(Infra[[#This Row],[nor existence]]&lt;&gt;"", INDEX(nor[Excel type],MATCH(Infra[[#This Row],[nor existence]],nor[Full path],0)),"")))</f>
        <v>[reference]</v>
      </c>
      <c r="S1340" s="7" t="str">
        <f>IF(AND(NOT(ISBLANK(Infra[[#This Row],[Attribute]])),LEFT(Infra[[#This Row],[Value]],1)="[",OR(Infra[[#This Row],[railml 2.4 existence]]=TRUE,Infra[[#This Row],[nor existence]]=TRUE)),IF(Infra[[#This Row],[Value]]=Infra[[#This Row],[type]],"OK","Wrong type"),"")</f>
        <v>OK</v>
      </c>
      <c r="T1340" s="7" t="str">
        <f>IF(ISBLANK(Infra[[#This Row],[Attribute]]),"",
IF(Infra[[#This Row],[railml 2.4 existence]]=TRUE, INDEX(core[Restriction],MATCH(Infra[[#This Row],[Full path]],core[Full path],0)),
IF(Infra[[#This Row],[nor existence]]&lt;&gt;"", INDEX(nor[Restriction],MATCH(Infra[[#This Row],[nor existence]],nor[Full path],0)),"")))</f>
        <v/>
      </c>
      <c r="U13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1" spans="1:21" ht="45" x14ac:dyDescent="0.25">
      <c r="A134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infrastructure/tracks/track/trackElements/speedChanges/speedChange/@signalised</v>
      </c>
      <c r="B13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1" s="24" t="s">
        <v>1066</v>
      </c>
      <c r="E1341" s="17" t="s">
        <v>1067</v>
      </c>
      <c r="F1341" s="7" t="s">
        <v>1074</v>
      </c>
      <c r="G1341" s="9" t="s">
        <v>125</v>
      </c>
      <c r="H1341" s="9" t="s">
        <v>29</v>
      </c>
      <c r="I1341" s="32"/>
      <c r="J1341" s="8" t="s">
        <v>1075</v>
      </c>
      <c r="K1341" s="7" t="s">
        <v>1076</v>
      </c>
      <c r="L1341" s="29"/>
      <c r="M1341" s="29"/>
      <c r="N134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41" s="7" t="str">
        <f>IF(Infra[[#This Row],[railml 2.4 existence]]=TRUE, INDEX(core[Constraints],MATCH(Infra[[#This Row],[Full path]],core[Full path],0)),
IF(Infra[[#This Row],[nor existence]]&lt;&gt;"",INDEX(nor[Constraints],MATCH(Infra[[#This Row],[nor existence]],nor[Full path],0)),""))</f>
        <v>optional</v>
      </c>
      <c r="Q13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1" s="7" t="str">
        <f>IF(ISBLANK(Infra[[#This Row],[Attribute]]),"",
IF(Infra[[#This Row],[railml 2.4 existence]]=TRUE, INDEX(core[Excel type],MATCH(Infra[[#This Row],[Full path]],core[Full path],0)),
IF(Infra[[#This Row],[nor existence]]&lt;&gt;"", INDEX(nor[Excel type],MATCH(Infra[[#This Row],[nor existence]],nor[Full path],0)),"")))</f>
        <v>[boolean]</v>
      </c>
      <c r="S1341" s="7" t="str">
        <f>IF(AND(NOT(ISBLANK(Infra[[#This Row],[Attribute]])),LEFT(Infra[[#This Row],[Value]],1)="[",OR(Infra[[#This Row],[railml 2.4 existence]]=TRUE,Infra[[#This Row],[nor existence]]=TRUE)),IF(Infra[[#This Row],[Value]]=Infra[[#This Row],[type]],"OK","Wrong type"),"")</f>
        <v>OK</v>
      </c>
      <c r="T1341" s="7" t="str">
        <f>IF(ISBLANK(Infra[[#This Row],[Attribute]]),"",
IF(Infra[[#This Row],[railml 2.4 existence]]=TRUE, INDEX(core[Restriction],MATCH(Infra[[#This Row],[Full path]],core[Full path],0)),
IF(Infra[[#This Row],[nor existence]]&lt;&gt;"", INDEX(nor[Restriction],MATCH(Infra[[#This Row],[nor existence]],nor[Full path],0)),"")))</f>
        <v/>
      </c>
      <c r="U13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2" spans="1:21" ht="30" x14ac:dyDescent="0.25">
      <c r="A134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infrastructure/tracks/track/trackElements/speedChanges/speedChange/@vMax</v>
      </c>
      <c r="B13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2"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2" s="24" t="s">
        <v>1066</v>
      </c>
      <c r="E1342" s="17" t="s">
        <v>1067</v>
      </c>
      <c r="F1342" s="7" t="s">
        <v>1077</v>
      </c>
      <c r="G1342" s="7" t="s">
        <v>233</v>
      </c>
      <c r="H1342" s="9" t="s">
        <v>23</v>
      </c>
      <c r="I1342" s="35"/>
      <c r="J1342" s="8" t="s">
        <v>1078</v>
      </c>
      <c r="K1342" s="7"/>
      <c r="L1342" s="7"/>
      <c r="M1342" s="7"/>
      <c r="N1342"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42"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42" s="15" t="str">
        <f>IF(Infra[[#This Row],[railml 2.4 existence]]=TRUE, INDEX(core[Constraints],MATCH(Infra[[#This Row],[Full path]],core[Full path],0)),
IF(Infra[[#This Row],[nor existence]]&lt;&gt;"",INDEX(nor[Constraints],MATCH(Infra[[#This Row],[nor existence]],nor[Full path],0)),""))</f>
        <v>mandatory</v>
      </c>
      <c r="Q1342"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2" s="15" t="str">
        <f>IF(ISBLANK(Infra[[#This Row],[Attribute]]),"",
IF(Infra[[#This Row],[railml 2.4 existence]]=TRUE, INDEX(core[Excel type],MATCH(Infra[[#This Row],[Full path]],core[Full path],0)),
IF(Infra[[#This Row],[nor existence]]&lt;&gt;"", INDEX(nor[Excel type],MATCH(Infra[[#This Row],[nor existence]],nor[Full path],0)),"")))</f>
        <v>[decimal]</v>
      </c>
      <c r="S1342" s="15" t="str">
        <f>IF(AND(NOT(ISBLANK(Infra[[#This Row],[Attribute]])),LEFT(Infra[[#This Row],[Value]],1)="[",OR(Infra[[#This Row],[railml 2.4 existence]]=TRUE,Infra[[#This Row],[nor existence]]=TRUE)),IF(Infra[[#This Row],[Value]]=Infra[[#This Row],[type]],"OK","Wrong type"),"")</f>
        <v>OK</v>
      </c>
      <c r="T1342" s="15" t="str">
        <f>IF(ISBLANK(Infra[[#This Row],[Attribute]]),"",
IF(Infra[[#This Row],[railml 2.4 existence]]=TRUE, INDEX(core[Restriction],MATCH(Infra[[#This Row],[Full path]],core[Full path],0)),
IF(Infra[[#This Row],[nor existence]]&lt;&gt;"", INDEX(nor[Restriction],MATCH(Infra[[#This Row],[nor existence]],nor[Full path],0)),"")))</f>
        <v>xs:fractionDigits=1, xs:minInclusive=0, xs:totalDigits=5</v>
      </c>
      <c r="U1342"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3" spans="1:21" ht="45" x14ac:dyDescent="0.25">
      <c r="A134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v>
      </c>
      <c r="B13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3"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3" s="24" t="s">
        <v>1079</v>
      </c>
      <c r="E1343" s="17" t="s">
        <v>65</v>
      </c>
      <c r="F1343" s="7"/>
      <c r="G1343" s="9"/>
      <c r="H1343" s="13" t="s">
        <v>66</v>
      </c>
      <c r="I1343" s="35"/>
      <c r="J1343" s="58" t="s">
        <v>67</v>
      </c>
      <c r="K1343" s="7"/>
      <c r="L1343" s="29"/>
      <c r="M1343" s="29"/>
      <c r="N1343"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43"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43" s="15" t="str">
        <f>IF(Infra[[#This Row],[railml 2.4 existence]]=TRUE, INDEX(core[Constraints],MATCH(Infra[[#This Row],[Full path]],core[Full path],0)),
IF(Infra[[#This Row],[nor existence]]&lt;&gt;"",INDEX(nor[Constraints],MATCH(Infra[[#This Row],[nor existence]],nor[Full path],0)),""))</f>
        <v>optional</v>
      </c>
      <c r="Q1343"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3" s="15" t="str">
        <f>IF(ISBLANK(Infra[[#This Row],[Attribute]]),"",
IF(Infra[[#This Row],[railml 2.4 existence]]=TRUE, INDEX(core[Excel type],MATCH(Infra[[#This Row],[Full path]],core[Full path],0)),
IF(Infra[[#This Row],[nor existence]]&lt;&gt;"", INDEX(nor[Excel type],MATCH(Infra[[#This Row],[nor existence]],nor[Full path],0)),"")))</f>
        <v/>
      </c>
      <c r="S1343" s="15" t="str">
        <f>IF(AND(NOT(ISBLANK(Infra[[#This Row],[Attribute]])),LEFT(Infra[[#This Row],[Value]],1)="[",OR(Infra[[#This Row],[railml 2.4 existence]]=TRUE,Infra[[#This Row],[nor existence]]=TRUE)),IF(Infra[[#This Row],[Value]]=Infra[[#This Row],[type]],"OK","Wrong type"),"")</f>
        <v/>
      </c>
      <c r="T1343" s="15" t="str">
        <f>IF(ISBLANK(Infra[[#This Row],[Attribute]]),"",
IF(Infra[[#This Row],[railml 2.4 existence]]=TRUE, INDEX(core[Restriction],MATCH(Infra[[#This Row],[Full path]],core[Full path],0)),
IF(Infra[[#This Row],[nor existence]]&lt;&gt;"", INDEX(nor[Restriction],MATCH(Infra[[#This Row],[nor existence]],nor[Full path],0)),"")))</f>
        <v/>
      </c>
      <c r="U1343"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4" spans="1:21" x14ac:dyDescent="0.25">
      <c r="A134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v>
      </c>
      <c r="B13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4"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4" s="24" t="s">
        <v>1080</v>
      </c>
      <c r="E1344" s="17" t="s">
        <v>123</v>
      </c>
      <c r="F1344" s="7"/>
      <c r="G1344" s="9"/>
      <c r="H1344" s="9" t="s">
        <v>23</v>
      </c>
      <c r="I1344" s="35"/>
      <c r="J1344" s="8" t="s">
        <v>74</v>
      </c>
      <c r="K1344" s="7"/>
      <c r="L1344" s="29"/>
      <c r="M1344" s="29"/>
      <c r="N1344"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44"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44" s="15" t="str">
        <f>IF(Infra[[#This Row],[railml 2.4 existence]]=TRUE, INDEX(core[Constraints],MATCH(Infra[[#This Row],[Full path]],core[Full path],0)),
IF(Infra[[#This Row],[nor existence]]&lt;&gt;"",INDEX(nor[Constraints],MATCH(Infra[[#This Row],[nor existence]],nor[Full path],0)),""))</f>
        <v>mandatory</v>
      </c>
      <c r="Q1344"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4" s="15" t="str">
        <f>IF(ISBLANK(Infra[[#This Row],[Attribute]]),"",
IF(Infra[[#This Row],[railml 2.4 existence]]=TRUE, INDEX(core[Excel type],MATCH(Infra[[#This Row],[Full path]],core[Full path],0)),
IF(Infra[[#This Row],[nor existence]]&lt;&gt;"", INDEX(nor[Excel type],MATCH(Infra[[#This Row],[nor existence]],nor[Full path],0)),"")))</f>
        <v/>
      </c>
      <c r="S1344" s="15" t="str">
        <f>IF(AND(NOT(ISBLANK(Infra[[#This Row],[Attribute]])),LEFT(Infra[[#This Row],[Value]],1)="[",OR(Infra[[#This Row],[railml 2.4 existence]]=TRUE,Infra[[#This Row],[nor existence]]=TRUE)),IF(Infra[[#This Row],[Value]]=Infra[[#This Row],[type]],"OK","Wrong type"),"")</f>
        <v/>
      </c>
      <c r="T1344" s="15" t="str">
        <f>IF(ISBLANK(Infra[[#This Row],[Attribute]]),"",
IF(Infra[[#This Row],[railml 2.4 existence]]=TRUE, INDEX(core[Restriction],MATCH(Infra[[#This Row],[Full path]],core[Full path],0)),
IF(Infra[[#This Row],[nor existence]]&lt;&gt;"", INDEX(nor[Restriction],MATCH(Infra[[#This Row],[nor existence]],nor[Full path],0)),"")))</f>
        <v/>
      </c>
      <c r="U1344"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5" spans="1:21" ht="45" x14ac:dyDescent="0.25">
      <c r="A134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infrastructure/tracks/track/trackElements/speedChanges/speedChange/states/state/@disabled</v>
      </c>
      <c r="B13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5" s="23" t="s">
        <v>1080</v>
      </c>
      <c r="E1345" s="49" t="s">
        <v>123</v>
      </c>
      <c r="F1345" s="7" t="s">
        <v>124</v>
      </c>
      <c r="G1345" s="9" t="s">
        <v>125</v>
      </c>
      <c r="H1345" s="9" t="s">
        <v>23</v>
      </c>
      <c r="I1345" s="32"/>
      <c r="J1345" s="8" t="s">
        <v>126</v>
      </c>
      <c r="K1345" s="29"/>
      <c r="L1345" s="29"/>
      <c r="M1345" s="57"/>
      <c r="N134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45" s="7" t="str">
        <f>IF(Infra[[#This Row],[railml 2.4 existence]]=TRUE, INDEX(core[Constraints],MATCH(Infra[[#This Row],[Full path]],core[Full path],0)),
IF(Infra[[#This Row],[nor existence]]&lt;&gt;"",INDEX(nor[Constraints],MATCH(Infra[[#This Row],[nor existence]],nor[Full path],0)),""))</f>
        <v>mandatory</v>
      </c>
      <c r="Q13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5" s="7" t="str">
        <f>IF(ISBLANK(Infra[[#This Row],[Attribute]]),"",
IF(Infra[[#This Row],[railml 2.4 existence]]=TRUE, INDEX(core[Excel type],MATCH(Infra[[#This Row],[Full path]],core[Full path],0)),
IF(Infra[[#This Row],[nor existence]]&lt;&gt;"", INDEX(nor[Excel type],MATCH(Infra[[#This Row],[nor existence]],nor[Full path],0)),"")))</f>
        <v>[boolean]</v>
      </c>
      <c r="S1345" s="9" t="str">
        <f>IF(AND(NOT(ISBLANK(Infra[[#This Row],[Attribute]])),LEFT(Infra[[#This Row],[Value]],1)="[",OR(Infra[[#This Row],[railml 2.4 existence]]=TRUE,Infra[[#This Row],[nor existence]]=TRUE)),IF(Infra[[#This Row],[Value]]=Infra[[#This Row],[type]],"OK","Wrong type"),"")</f>
        <v>OK</v>
      </c>
      <c r="T1345" s="7" t="str">
        <f>IF(ISBLANK(Infra[[#This Row],[Attribute]]),"",
IF(Infra[[#This Row],[railml 2.4 existence]]=TRUE, INDEX(core[Restriction],MATCH(Infra[[#This Row],[Full path]],core[Full path],0)),
IF(Infra[[#This Row],[nor existence]]&lt;&gt;"", INDEX(nor[Restriction],MATCH(Infra[[#This Row],[nor existence]],nor[Full path],0)),"")))</f>
        <v/>
      </c>
      <c r="U13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6" spans="1:21" ht="30" x14ac:dyDescent="0.25">
      <c r="A134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infrastructure/tracks/track/trackElements/speedChanges/speedChange/states/state/@nor:change</v>
      </c>
      <c r="B13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6" s="23" t="s">
        <v>1080</v>
      </c>
      <c r="E1346" s="49" t="s">
        <v>123</v>
      </c>
      <c r="F1346" s="7" t="s">
        <v>36</v>
      </c>
      <c r="G1346" s="9" t="s">
        <v>37</v>
      </c>
      <c r="H1346" s="9" t="s">
        <v>29</v>
      </c>
      <c r="I1346" s="32"/>
      <c r="J1346" s="1" t="s">
        <v>38</v>
      </c>
      <c r="K1346" s="29"/>
      <c r="L1346" s="29"/>
      <c r="M1346" s="57"/>
      <c r="N134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46" s="7" t="str">
        <f>IF(Infra[[#This Row],[railml 2.4 existence]]=TRUE, INDEX(core[Constraints],MATCH(Infra[[#This Row],[Full path]],core[Full path],0)),
IF(Infra[[#This Row],[nor existence]]&lt;&gt;"",INDEX(nor[Constraints],MATCH(Infra[[#This Row],[nor existence]],nor[Full path],0)),""))</f>
        <v>optional</v>
      </c>
      <c r="Q13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46" s="7" t="str">
        <f>IF(ISBLANK(Infra[[#This Row],[Attribute]]),"",
IF(Infra[[#This Row],[railml 2.4 existence]]=TRUE, INDEX(core[Excel type],MATCH(Infra[[#This Row],[Full path]],core[Full path],0)),
IF(Infra[[#This Row],[nor existence]]&lt;&gt;"", INDEX(nor[Excel type],MATCH(Infra[[#This Row],[nor existence]],nor[Full path],0)),"")))</f>
        <v>[enum]</v>
      </c>
      <c r="S1346" s="9" t="str">
        <f>IF(AND(NOT(ISBLANK(Infra[[#This Row],[Attribute]])),LEFT(Infra[[#This Row],[Value]],1)="[",OR(Infra[[#This Row],[railml 2.4 existence]]=TRUE,Infra[[#This Row],[nor existence]]=TRUE)),IF(Infra[[#This Row],[Value]]=Infra[[#This Row],[type]],"OK","Wrong type"),"")</f>
        <v/>
      </c>
      <c r="T1346" s="7" t="str">
        <f>IF(ISBLANK(Infra[[#This Row],[Attribute]]),"",
IF(Infra[[#This Row],[railml 2.4 existence]]=TRUE, INDEX(core[Restriction],MATCH(Infra[[#This Row],[Full path]],core[Full path],0)),
IF(Infra[[#This Row],[nor existence]]&lt;&gt;"", INDEX(nor[Restriction],MATCH(Infra[[#This Row],[nor existence]],nor[Full path],0)),"")))</f>
        <v>"new", "modified", "removed"</v>
      </c>
      <c r="U13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7" spans="1:21" ht="30" x14ac:dyDescent="0.25">
      <c r="A134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infrastructure/tracks/track/trackElements/speedChanges/speedChange/states/state/@nor:change</v>
      </c>
      <c r="B13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7" s="23" t="s">
        <v>1080</v>
      </c>
      <c r="E1347" s="49" t="s">
        <v>123</v>
      </c>
      <c r="F1347" s="7" t="s">
        <v>36</v>
      </c>
      <c r="G1347" s="9" t="s">
        <v>39</v>
      </c>
      <c r="H1347" s="9"/>
      <c r="I1347" s="32"/>
      <c r="J1347" s="1" t="s">
        <v>40</v>
      </c>
      <c r="K1347" s="29"/>
      <c r="L1347" s="29"/>
      <c r="M1347" s="57"/>
      <c r="N134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47" s="7" t="str">
        <f>IF(Infra[[#This Row],[railml 2.4 existence]]=TRUE, INDEX(core[Constraints],MATCH(Infra[[#This Row],[Full path]],core[Full path],0)),
IF(Infra[[#This Row],[nor existence]]&lt;&gt;"",INDEX(nor[Constraints],MATCH(Infra[[#This Row],[nor existence]],nor[Full path],0)),""))</f>
        <v>optional</v>
      </c>
      <c r="Q13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47" s="7" t="str">
        <f>IF(ISBLANK(Infra[[#This Row],[Attribute]]),"",
IF(Infra[[#This Row],[railml 2.4 existence]]=TRUE, INDEX(core[Excel type],MATCH(Infra[[#This Row],[Full path]],core[Full path],0)),
IF(Infra[[#This Row],[nor existence]]&lt;&gt;"", INDEX(nor[Excel type],MATCH(Infra[[#This Row],[nor existence]],nor[Full path],0)),"")))</f>
        <v>[enum]</v>
      </c>
      <c r="S1347" s="9" t="str">
        <f>IF(AND(NOT(ISBLANK(Infra[[#This Row],[Attribute]])),LEFT(Infra[[#This Row],[Value]],1)="[",OR(Infra[[#This Row],[railml 2.4 existence]]=TRUE,Infra[[#This Row],[nor existence]]=TRUE)),IF(Infra[[#This Row],[Value]]=Infra[[#This Row],[type]],"OK","Wrong type"),"")</f>
        <v/>
      </c>
      <c r="T1347" s="7" t="str">
        <f>IF(ISBLANK(Infra[[#This Row],[Attribute]]),"",
IF(Infra[[#This Row],[railml 2.4 existence]]=TRUE, INDEX(core[Restriction],MATCH(Infra[[#This Row],[Full path]],core[Full path],0)),
IF(Infra[[#This Row],[nor existence]]&lt;&gt;"", INDEX(nor[Restriction],MATCH(Infra[[#This Row],[nor existence]],nor[Full path],0)),"")))</f>
        <v>"new", "modified", "removed"</v>
      </c>
      <c r="U13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8" spans="1:21" ht="30" x14ac:dyDescent="0.25">
      <c r="A134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infrastructure/tracks/track/trackElements/speedChanges/speedChange/states/state/@nor:change</v>
      </c>
      <c r="B13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8" s="23" t="s">
        <v>1080</v>
      </c>
      <c r="E1348" s="49" t="s">
        <v>123</v>
      </c>
      <c r="F1348" s="7" t="s">
        <v>36</v>
      </c>
      <c r="G1348" s="9" t="s">
        <v>41</v>
      </c>
      <c r="H1348" s="9"/>
      <c r="I1348" s="32"/>
      <c r="J1348" s="1" t="s">
        <v>42</v>
      </c>
      <c r="K1348" s="29"/>
      <c r="L1348" s="29"/>
      <c r="M1348" s="57"/>
      <c r="N134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48" s="7" t="str">
        <f>IF(Infra[[#This Row],[railml 2.4 existence]]=TRUE, INDEX(core[Constraints],MATCH(Infra[[#This Row],[Full path]],core[Full path],0)),
IF(Infra[[#This Row],[nor existence]]&lt;&gt;"",INDEX(nor[Constraints],MATCH(Infra[[#This Row],[nor existence]],nor[Full path],0)),""))</f>
        <v>optional</v>
      </c>
      <c r="Q13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48" s="7" t="str">
        <f>IF(ISBLANK(Infra[[#This Row],[Attribute]]),"",
IF(Infra[[#This Row],[railml 2.4 existence]]=TRUE, INDEX(core[Excel type],MATCH(Infra[[#This Row],[Full path]],core[Full path],0)),
IF(Infra[[#This Row],[nor existence]]&lt;&gt;"", INDEX(nor[Excel type],MATCH(Infra[[#This Row],[nor existence]],nor[Full path],0)),"")))</f>
        <v>[enum]</v>
      </c>
      <c r="S1348" s="9" t="str">
        <f>IF(AND(NOT(ISBLANK(Infra[[#This Row],[Attribute]])),LEFT(Infra[[#This Row],[Value]],1)="[",OR(Infra[[#This Row],[railml 2.4 existence]]=TRUE,Infra[[#This Row],[nor existence]]=TRUE)),IF(Infra[[#This Row],[Value]]=Infra[[#This Row],[type]],"OK","Wrong type"),"")</f>
        <v/>
      </c>
      <c r="T1348" s="7" t="str">
        <f>IF(ISBLANK(Infra[[#This Row],[Attribute]]),"",
IF(Infra[[#This Row],[railml 2.4 existence]]=TRUE, INDEX(core[Restriction],MATCH(Infra[[#This Row],[Full path]],core[Full path],0)),
IF(Infra[[#This Row],[nor existence]]&lt;&gt;"", INDEX(nor[Restriction],MATCH(Infra[[#This Row],[nor existence]],nor[Full path],0)),"")))</f>
        <v>"new", "modified", "removed"</v>
      </c>
      <c r="U13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49" spans="1:21" x14ac:dyDescent="0.25">
      <c r="A134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infrastructure/tracks/track/trackElements/speedChanges/speedChange/states/state/@nor:change</v>
      </c>
      <c r="B13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49" s="23" t="s">
        <v>1080</v>
      </c>
      <c r="E1349" s="49" t="s">
        <v>123</v>
      </c>
      <c r="F1349" s="7" t="s">
        <v>36</v>
      </c>
      <c r="G1349" s="9" t="s">
        <v>43</v>
      </c>
      <c r="H1349" s="9"/>
      <c r="I1349" s="32"/>
      <c r="J1349" s="1" t="s">
        <v>44</v>
      </c>
      <c r="K1349" s="29"/>
      <c r="L1349" s="29"/>
      <c r="M1349" s="57"/>
      <c r="N134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49" s="7" t="str">
        <f>IF(Infra[[#This Row],[railml 2.4 existence]]=TRUE, INDEX(core[Constraints],MATCH(Infra[[#This Row],[Full path]],core[Full path],0)),
IF(Infra[[#This Row],[nor existence]]&lt;&gt;"",INDEX(nor[Constraints],MATCH(Infra[[#This Row],[nor existence]],nor[Full path],0)),""))</f>
        <v>optional</v>
      </c>
      <c r="Q13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49" s="7" t="str">
        <f>IF(ISBLANK(Infra[[#This Row],[Attribute]]),"",
IF(Infra[[#This Row],[railml 2.4 existence]]=TRUE, INDEX(core[Excel type],MATCH(Infra[[#This Row],[Full path]],core[Full path],0)),
IF(Infra[[#This Row],[nor existence]]&lt;&gt;"", INDEX(nor[Excel type],MATCH(Infra[[#This Row],[nor existence]],nor[Full path],0)),"")))</f>
        <v>[enum]</v>
      </c>
      <c r="S1349" s="9" t="str">
        <f>IF(AND(NOT(ISBLANK(Infra[[#This Row],[Attribute]])),LEFT(Infra[[#This Row],[Value]],1)="[",OR(Infra[[#This Row],[railml 2.4 existence]]=TRUE,Infra[[#This Row],[nor existence]]=TRUE)),IF(Infra[[#This Row],[Value]]=Infra[[#This Row],[type]],"OK","Wrong type"),"")</f>
        <v/>
      </c>
      <c r="T1349" s="7" t="str">
        <f>IF(ISBLANK(Infra[[#This Row],[Attribute]]),"",
IF(Infra[[#This Row],[railml 2.4 existence]]=TRUE, INDEX(core[Restriction],MATCH(Infra[[#This Row],[Full path]],core[Full path],0)),
IF(Infra[[#This Row],[nor existence]]&lt;&gt;"", INDEX(nor[Restriction],MATCH(Infra[[#This Row],[nor existence]],nor[Full path],0)),"")))</f>
        <v>"new", "modified", "removed"</v>
      </c>
      <c r="U13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0" spans="1:21" x14ac:dyDescent="0.25">
      <c r="A135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infrastructure/tracks/track/trackElements/speedChanges/speedChange/states/state/@nor:endDate</v>
      </c>
      <c r="B13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0" s="23" t="s">
        <v>1080</v>
      </c>
      <c r="E1350" s="49" t="s">
        <v>123</v>
      </c>
      <c r="F1350" s="7" t="s">
        <v>127</v>
      </c>
      <c r="G1350" s="9" t="s">
        <v>128</v>
      </c>
      <c r="H1350" s="9" t="s">
        <v>29</v>
      </c>
      <c r="I1350" s="32"/>
      <c r="J1350" s="1" t="s">
        <v>129</v>
      </c>
      <c r="K1350" s="29"/>
      <c r="L1350" s="29"/>
      <c r="M1350" s="57"/>
      <c r="N135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350" s="7" t="str">
        <f>IF(Infra[[#This Row],[railml 2.4 existence]]=TRUE, INDEX(core[Constraints],MATCH(Infra[[#This Row],[Full path]],core[Full path],0)),
IF(Infra[[#This Row],[nor existence]]&lt;&gt;"",INDEX(nor[Constraints],MATCH(Infra[[#This Row],[nor existence]],nor[Full path],0)),""))</f>
        <v>optional</v>
      </c>
      <c r="Q13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50" s="7" t="str">
        <f>IF(ISBLANK(Infra[[#This Row],[Attribute]]),"",
IF(Infra[[#This Row],[railml 2.4 existence]]=TRUE, INDEX(core[Excel type],MATCH(Infra[[#This Row],[Full path]],core[Full path],0)),
IF(Infra[[#This Row],[nor existence]]&lt;&gt;"", INDEX(nor[Excel type],MATCH(Infra[[#This Row],[nor existence]],nor[Full path],0)),"")))</f>
        <v>[date]</v>
      </c>
      <c r="S1350" s="9" t="str">
        <f>IF(AND(NOT(ISBLANK(Infra[[#This Row],[Attribute]])),LEFT(Infra[[#This Row],[Value]],1)="[",OR(Infra[[#This Row],[railml 2.4 existence]]=TRUE,Infra[[#This Row],[nor existence]]=TRUE)),IF(Infra[[#This Row],[Value]]=Infra[[#This Row],[type]],"OK","Wrong type"),"")</f>
        <v/>
      </c>
      <c r="T1350" s="7" t="str">
        <f>IF(ISBLANK(Infra[[#This Row],[Attribute]]),"",
IF(Infra[[#This Row],[railml 2.4 existence]]=TRUE, INDEX(core[Restriction],MATCH(Infra[[#This Row],[Full path]],core[Full path],0)),
IF(Infra[[#This Row],[nor existence]]&lt;&gt;"", INDEX(nor[Restriction],MATCH(Infra[[#This Row],[nor existence]],nor[Full path],0)),"")))</f>
        <v/>
      </c>
      <c r="U13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1" spans="1:21" x14ac:dyDescent="0.25">
      <c r="A135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infrastructure/tracks/track/trackElements/speedChanges/speedChange/states/state/@nor:projectRef</v>
      </c>
      <c r="B13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1" s="23" t="s">
        <v>1080</v>
      </c>
      <c r="E1351" s="49" t="s">
        <v>123</v>
      </c>
      <c r="F1351" s="7" t="s">
        <v>130</v>
      </c>
      <c r="G1351" s="9" t="s">
        <v>46</v>
      </c>
      <c r="H1351" s="9" t="s">
        <v>29</v>
      </c>
      <c r="I1351" s="32"/>
      <c r="J1351" s="1" t="s">
        <v>131</v>
      </c>
      <c r="K1351" s="29"/>
      <c r="L1351" s="29"/>
      <c r="M1351" s="57"/>
      <c r="N135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351" s="7" t="str">
        <f>IF(Infra[[#This Row],[railml 2.4 existence]]=TRUE, INDEX(core[Constraints],MATCH(Infra[[#This Row],[Full path]],core[Full path],0)),
IF(Infra[[#This Row],[nor existence]]&lt;&gt;"",INDEX(nor[Constraints],MATCH(Infra[[#This Row],[nor existence]],nor[Full path],0)),""))</f>
        <v>optional</v>
      </c>
      <c r="Q13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51" s="7" t="str">
        <f>IF(ISBLANK(Infra[[#This Row],[Attribute]]),"",
IF(Infra[[#This Row],[railml 2.4 existence]]=TRUE, INDEX(core[Excel type],MATCH(Infra[[#This Row],[Full path]],core[Full path],0)),
IF(Infra[[#This Row],[nor existence]]&lt;&gt;"", INDEX(nor[Excel type],MATCH(Infra[[#This Row],[nor existence]],nor[Full path],0)),"")))</f>
        <v>[reference]</v>
      </c>
      <c r="S1351" s="9" t="str">
        <f>IF(AND(NOT(ISBLANK(Infra[[#This Row],[Attribute]])),LEFT(Infra[[#This Row],[Value]],1)="[",OR(Infra[[#This Row],[railml 2.4 existence]]=TRUE,Infra[[#This Row],[nor existence]]=TRUE)),IF(Infra[[#This Row],[Value]]=Infra[[#This Row],[type]],"OK","Wrong type"),"")</f>
        <v/>
      </c>
      <c r="T1351" s="7" t="str">
        <f>IF(ISBLANK(Infra[[#This Row],[Attribute]]),"",
IF(Infra[[#This Row],[railml 2.4 existence]]=TRUE, INDEX(core[Restriction],MATCH(Infra[[#This Row],[Full path]],core[Full path],0)),
IF(Infra[[#This Row],[nor existence]]&lt;&gt;"", INDEX(nor[Restriction],MATCH(Infra[[#This Row],[nor existence]],nor[Full path],0)),"")))</f>
        <v/>
      </c>
      <c r="U13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2" spans="1:21" x14ac:dyDescent="0.25">
      <c r="A135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infrastructure/tracks/track/trackElements/speedChanges/speedChange/states/state/@nor:ruleRef</v>
      </c>
      <c r="B13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2" s="23" t="s">
        <v>1080</v>
      </c>
      <c r="E1352" s="49" t="s">
        <v>123</v>
      </c>
      <c r="F1352" s="7" t="s">
        <v>45</v>
      </c>
      <c r="G1352" s="9" t="s">
        <v>46</v>
      </c>
      <c r="H1352" s="9" t="s">
        <v>29</v>
      </c>
      <c r="I1352" s="33"/>
      <c r="J1352" s="8" t="s">
        <v>47</v>
      </c>
      <c r="K1352" s="29"/>
      <c r="L1352" s="29"/>
      <c r="M1352" s="57"/>
      <c r="N135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352" s="7" t="str">
        <f>IF(Infra[[#This Row],[railml 2.4 existence]]=TRUE, INDEX(core[Constraints],MATCH(Infra[[#This Row],[Full path]],core[Full path],0)),
IF(Infra[[#This Row],[nor existence]]&lt;&gt;"",INDEX(nor[Constraints],MATCH(Infra[[#This Row],[nor existence]],nor[Full path],0)),""))</f>
        <v>optional</v>
      </c>
      <c r="Q13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52" s="7" t="str">
        <f>IF(ISBLANK(Infra[[#This Row],[Attribute]]),"",
IF(Infra[[#This Row],[railml 2.4 existence]]=TRUE, INDEX(core[Excel type],MATCH(Infra[[#This Row],[Full path]],core[Full path],0)),
IF(Infra[[#This Row],[nor existence]]&lt;&gt;"", INDEX(nor[Excel type],MATCH(Infra[[#This Row],[nor existence]],nor[Full path],0)),"")))</f>
        <v>[reference]</v>
      </c>
      <c r="S1352" s="9" t="str">
        <f>IF(AND(NOT(ISBLANK(Infra[[#This Row],[Attribute]])),LEFT(Infra[[#This Row],[Value]],1)="[",OR(Infra[[#This Row],[railml 2.4 existence]]=TRUE,Infra[[#This Row],[nor existence]]=TRUE)),IF(Infra[[#This Row],[Value]]=Infra[[#This Row],[type]],"OK","Wrong type"),"")</f>
        <v/>
      </c>
      <c r="T1352" s="7" t="str">
        <f>IF(ISBLANK(Infra[[#This Row],[Attribute]]),"",
IF(Infra[[#This Row],[railml 2.4 existence]]=TRUE, INDEX(core[Restriction],MATCH(Infra[[#This Row],[Full path]],core[Full path],0)),
IF(Infra[[#This Row],[nor existence]]&lt;&gt;"", INDEX(nor[Restriction],MATCH(Infra[[#This Row],[nor existence]],nor[Full path],0)),"")))</f>
        <v/>
      </c>
      <c r="U13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3" spans="1:21" x14ac:dyDescent="0.25">
      <c r="A135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infrastructure/tracks/track/trackElements/speedChanges/speedChange/states/state/@nor:startDate</v>
      </c>
      <c r="B13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3" s="23" t="s">
        <v>1080</v>
      </c>
      <c r="E1353" s="49" t="s">
        <v>123</v>
      </c>
      <c r="F1353" s="7" t="s">
        <v>132</v>
      </c>
      <c r="G1353" s="9" t="s">
        <v>128</v>
      </c>
      <c r="H1353" s="9" t="s">
        <v>29</v>
      </c>
      <c r="I1353" s="32"/>
      <c r="J1353" s="1" t="s">
        <v>129</v>
      </c>
      <c r="K1353" s="29"/>
      <c r="L1353" s="29"/>
      <c r="M1353" s="57"/>
      <c r="N135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353" s="7" t="str">
        <f>IF(Infra[[#This Row],[railml 2.4 existence]]=TRUE, INDEX(core[Constraints],MATCH(Infra[[#This Row],[Full path]],core[Full path],0)),
IF(Infra[[#This Row],[nor existence]]&lt;&gt;"",INDEX(nor[Constraints],MATCH(Infra[[#This Row],[nor existence]],nor[Full path],0)),""))</f>
        <v>optional</v>
      </c>
      <c r="Q13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53" s="7" t="str">
        <f>IF(ISBLANK(Infra[[#This Row],[Attribute]]),"",
IF(Infra[[#This Row],[railml 2.4 existence]]=TRUE, INDEX(core[Excel type],MATCH(Infra[[#This Row],[Full path]],core[Full path],0)),
IF(Infra[[#This Row],[nor existence]]&lt;&gt;"", INDEX(nor[Excel type],MATCH(Infra[[#This Row],[nor existence]],nor[Full path],0)),"")))</f>
        <v>[date]</v>
      </c>
      <c r="S1353" s="9" t="str">
        <f>IF(AND(NOT(ISBLANK(Infra[[#This Row],[Attribute]])),LEFT(Infra[[#This Row],[Value]],1)="[",OR(Infra[[#This Row],[railml 2.4 existence]]=TRUE,Infra[[#This Row],[nor existence]]=TRUE)),IF(Infra[[#This Row],[Value]]=Infra[[#This Row],[type]],"OK","Wrong type"),"")</f>
        <v/>
      </c>
      <c r="T1353" s="7" t="str">
        <f>IF(ISBLANK(Infra[[#This Row],[Attribute]]),"",
IF(Infra[[#This Row],[railml 2.4 existence]]=TRUE, INDEX(core[Restriction],MATCH(Infra[[#This Row],[Full path]],core[Full path],0)),
IF(Infra[[#This Row],[nor existence]]&lt;&gt;"", INDEX(nor[Restriction],MATCH(Infra[[#This Row],[nor existence]],nor[Full path],0)),"")))</f>
        <v/>
      </c>
      <c r="U13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4" spans="1:21" x14ac:dyDescent="0.25">
      <c r="A135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infrastructure/tracks/track/trackElements/speedChanges/speedChange/states/state/@operatingPeriodRef</v>
      </c>
      <c r="B13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4" s="23" t="s">
        <v>1080</v>
      </c>
      <c r="E1354" s="49" t="s">
        <v>123</v>
      </c>
      <c r="F1354" s="7" t="s">
        <v>133</v>
      </c>
      <c r="G1354" s="9" t="s">
        <v>46</v>
      </c>
      <c r="H1354" s="9" t="s">
        <v>29</v>
      </c>
      <c r="I1354" s="32"/>
      <c r="J1354" s="1" t="s">
        <v>134</v>
      </c>
      <c r="K1354" s="29"/>
      <c r="L1354" s="29"/>
      <c r="M1354" s="57"/>
      <c r="N135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54" s="7" t="str">
        <f>IF(Infra[[#This Row],[railml 2.4 existence]]=TRUE, INDEX(core[Constraints],MATCH(Infra[[#This Row],[Full path]],core[Full path],0)),
IF(Infra[[#This Row],[nor existence]]&lt;&gt;"",INDEX(nor[Constraints],MATCH(Infra[[#This Row],[nor existence]],nor[Full path],0)),""))</f>
        <v>optional</v>
      </c>
      <c r="Q13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54" s="7" t="str">
        <f>IF(ISBLANK(Infra[[#This Row],[Attribute]]),"",
IF(Infra[[#This Row],[railml 2.4 existence]]=TRUE, INDEX(core[Excel type],MATCH(Infra[[#This Row],[Full path]],core[Full path],0)),
IF(Infra[[#This Row],[nor existence]]&lt;&gt;"", INDEX(nor[Excel type],MATCH(Infra[[#This Row],[nor existence]],nor[Full path],0)),"")))</f>
        <v>[reference]</v>
      </c>
      <c r="S1354" s="9" t="str">
        <f>IF(AND(NOT(ISBLANK(Infra[[#This Row],[Attribute]])),LEFT(Infra[[#This Row],[Value]],1)="[",OR(Infra[[#This Row],[railml 2.4 existence]]=TRUE,Infra[[#This Row],[nor existence]]=TRUE)),IF(Infra[[#This Row],[Value]]=Infra[[#This Row],[type]],"OK","Wrong type"),"")</f>
        <v>OK</v>
      </c>
      <c r="T1354" s="7" t="str">
        <f>IF(ISBLANK(Infra[[#This Row],[Attribute]]),"",
IF(Infra[[#This Row],[railml 2.4 existence]]=TRUE, INDEX(core[Restriction],MATCH(Infra[[#This Row],[Full path]],core[Full path],0)),
IF(Infra[[#This Row],[nor existence]]&lt;&gt;"", INDEX(nor[Restriction],MATCH(Infra[[#This Row],[nor existence]],nor[Full path],0)),"")))</f>
        <v/>
      </c>
      <c r="U13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5" spans="1:21" x14ac:dyDescent="0.25">
      <c r="A135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infrastructure/tracks/track/trackElements/speedChanges/speedChange/states/state/@status</v>
      </c>
      <c r="B13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5" s="23" t="s">
        <v>1080</v>
      </c>
      <c r="E1355" s="49" t="s">
        <v>123</v>
      </c>
      <c r="F1355" s="7" t="s">
        <v>135</v>
      </c>
      <c r="G1355" s="9" t="s">
        <v>37</v>
      </c>
      <c r="H1355" s="9" t="s">
        <v>29</v>
      </c>
      <c r="I1355" s="32"/>
      <c r="K1355" s="29"/>
      <c r="L1355" s="29"/>
      <c r="M1355" s="57"/>
      <c r="N135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55" s="7" t="str">
        <f>IF(Infra[[#This Row],[railml 2.4 existence]]=TRUE, INDEX(core[Constraints],MATCH(Infra[[#This Row],[Full path]],core[Full path],0)),
IF(Infra[[#This Row],[nor existence]]&lt;&gt;"",INDEX(nor[Constraints],MATCH(Infra[[#This Row],[nor existence]],nor[Full path],0)),""))</f>
        <v>optional</v>
      </c>
      <c r="Q13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55" s="7" t="str">
        <f>IF(ISBLANK(Infra[[#This Row],[Attribute]]),"",
IF(Infra[[#This Row],[railml 2.4 existence]]=TRUE, INDEX(core[Excel type],MATCH(Infra[[#This Row],[Full path]],core[Full path],0)),
IF(Infra[[#This Row],[nor existence]]&lt;&gt;"", INDEX(nor[Excel type],MATCH(Infra[[#This Row],[nor existence]],nor[Full path],0)),"")))</f>
        <v>[enum]</v>
      </c>
      <c r="S1355" s="9" t="str">
        <f>IF(AND(NOT(ISBLANK(Infra[[#This Row],[Attribute]])),LEFT(Infra[[#This Row],[Value]],1)="[",OR(Infra[[#This Row],[railml 2.4 existence]]=TRUE,Infra[[#This Row],[nor existence]]=TRUE)),IF(Infra[[#This Row],[Value]]=Infra[[#This Row],[type]],"OK","Wrong type"),"")</f>
        <v>OK</v>
      </c>
      <c r="T135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56" spans="1:21" x14ac:dyDescent="0.25">
      <c r="A135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infrastructure/tracks/track/trackElements/speedChanges/speedChange/states/state/@status</v>
      </c>
      <c r="B13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6" s="23" t="s">
        <v>1080</v>
      </c>
      <c r="E1356" s="49" t="s">
        <v>123</v>
      </c>
      <c r="F1356" s="7" t="s">
        <v>135</v>
      </c>
      <c r="G1356" s="9" t="s">
        <v>136</v>
      </c>
      <c r="H1356" s="9"/>
      <c r="I1356" s="32"/>
      <c r="K1356" s="29"/>
      <c r="L1356" s="29"/>
      <c r="M1356" s="57"/>
      <c r="N135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56" s="7" t="str">
        <f>IF(Infra[[#This Row],[railml 2.4 existence]]=TRUE, INDEX(core[Constraints],MATCH(Infra[[#This Row],[Full path]],core[Full path],0)),
IF(Infra[[#This Row],[nor existence]]&lt;&gt;"",INDEX(nor[Constraints],MATCH(Infra[[#This Row],[nor existence]],nor[Full path],0)),""))</f>
        <v>optional</v>
      </c>
      <c r="Q13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56" s="7" t="str">
        <f>IF(ISBLANK(Infra[[#This Row],[Attribute]]),"",
IF(Infra[[#This Row],[railml 2.4 existence]]=TRUE, INDEX(core[Excel type],MATCH(Infra[[#This Row],[Full path]],core[Full path],0)),
IF(Infra[[#This Row],[nor existence]]&lt;&gt;"", INDEX(nor[Excel type],MATCH(Infra[[#This Row],[nor existence]],nor[Full path],0)),"")))</f>
        <v>[enum]</v>
      </c>
      <c r="S1356" s="9" t="str">
        <f>IF(AND(NOT(ISBLANK(Infra[[#This Row],[Attribute]])),LEFT(Infra[[#This Row],[Value]],1)="[",OR(Infra[[#This Row],[railml 2.4 existence]]=TRUE,Infra[[#This Row],[nor existence]]=TRUE)),IF(Infra[[#This Row],[Value]]=Infra[[#This Row],[type]],"OK","Wrong type"),"")</f>
        <v/>
      </c>
      <c r="T135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57" spans="1:21" ht="105" x14ac:dyDescent="0.25">
      <c r="A135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infrastructure/tracks/track/trackElements/speedChanges/speedChange/states/state/@status</v>
      </c>
      <c r="B13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7" s="23" t="s">
        <v>1080</v>
      </c>
      <c r="E1357" s="49" t="s">
        <v>123</v>
      </c>
      <c r="F1357" s="7" t="s">
        <v>135</v>
      </c>
      <c r="G1357" s="9" t="s">
        <v>137</v>
      </c>
      <c r="H1357" s="9"/>
      <c r="I1357" s="32"/>
      <c r="J1357" s="1" t="s">
        <v>138</v>
      </c>
      <c r="K1357" s="29"/>
      <c r="L1357" s="29"/>
      <c r="M1357" s="57"/>
      <c r="N135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57" s="7" t="str">
        <f>IF(Infra[[#This Row],[railml 2.4 existence]]=TRUE, INDEX(core[Constraints],MATCH(Infra[[#This Row],[Full path]],core[Full path],0)),
IF(Infra[[#This Row],[nor existence]]&lt;&gt;"",INDEX(nor[Constraints],MATCH(Infra[[#This Row],[nor existence]],nor[Full path],0)),""))</f>
        <v>optional</v>
      </c>
      <c r="Q13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57" s="7" t="str">
        <f>IF(ISBLANK(Infra[[#This Row],[Attribute]]),"",
IF(Infra[[#This Row],[railml 2.4 existence]]=TRUE, INDEX(core[Excel type],MATCH(Infra[[#This Row],[Full path]],core[Full path],0)),
IF(Infra[[#This Row],[nor existence]]&lt;&gt;"", INDEX(nor[Excel type],MATCH(Infra[[#This Row],[nor existence]],nor[Full path],0)),"")))</f>
        <v>[enum]</v>
      </c>
      <c r="S1357" s="9" t="str">
        <f>IF(AND(NOT(ISBLANK(Infra[[#This Row],[Attribute]])),LEFT(Infra[[#This Row],[Value]],1)="[",OR(Infra[[#This Row],[railml 2.4 existence]]=TRUE,Infra[[#This Row],[nor existence]]=TRUE)),IF(Infra[[#This Row],[Value]]=Infra[[#This Row],[type]],"OK","Wrong type"),"")</f>
        <v/>
      </c>
      <c r="T135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58" spans="1:21" ht="30" x14ac:dyDescent="0.25">
      <c r="A135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infrastructure/tracks/track/trackElements/speedChanges/speedChange/states/state/@status</v>
      </c>
      <c r="B13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8" s="23" t="s">
        <v>1080</v>
      </c>
      <c r="E1358" s="49" t="s">
        <v>123</v>
      </c>
      <c r="F1358" s="7" t="s">
        <v>135</v>
      </c>
      <c r="G1358" s="9" t="s">
        <v>139</v>
      </c>
      <c r="H1358" s="9"/>
      <c r="I1358" s="32"/>
      <c r="J1358" s="1" t="s">
        <v>140</v>
      </c>
      <c r="K1358" s="29"/>
      <c r="L1358" s="29"/>
      <c r="M1358" s="57"/>
      <c r="N135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58" s="7" t="str">
        <f>IF(Infra[[#This Row],[railml 2.4 existence]]=TRUE, INDEX(core[Constraints],MATCH(Infra[[#This Row],[Full path]],core[Full path],0)),
IF(Infra[[#This Row],[nor existence]]&lt;&gt;"",INDEX(nor[Constraints],MATCH(Infra[[#This Row],[nor existence]],nor[Full path],0)),""))</f>
        <v>optional</v>
      </c>
      <c r="Q13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58" s="7" t="str">
        <f>IF(ISBLANK(Infra[[#This Row],[Attribute]]),"",
IF(Infra[[#This Row],[railml 2.4 existence]]=TRUE, INDEX(core[Excel type],MATCH(Infra[[#This Row],[Full path]],core[Full path],0)),
IF(Infra[[#This Row],[nor existence]]&lt;&gt;"", INDEX(nor[Excel type],MATCH(Infra[[#This Row],[nor existence]],nor[Full path],0)),"")))</f>
        <v>[enum]</v>
      </c>
      <c r="S1358" s="9" t="str">
        <f>IF(AND(NOT(ISBLANK(Infra[[#This Row],[Attribute]])),LEFT(Infra[[#This Row],[Value]],1)="[",OR(Infra[[#This Row],[railml 2.4 existence]]=TRUE,Infra[[#This Row],[nor existence]]=TRUE)),IF(Infra[[#This Row],[Value]]=Infra[[#This Row],[type]],"OK","Wrong type"),"")</f>
        <v/>
      </c>
      <c r="T135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59" spans="1:21" ht="75" x14ac:dyDescent="0.25">
      <c r="A135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infrastructure/tracks/track/trackElements/speedChanges/speedChange/states/state/@status</v>
      </c>
      <c r="B13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59" s="23" t="s">
        <v>1080</v>
      </c>
      <c r="E1359" s="49" t="s">
        <v>123</v>
      </c>
      <c r="F1359" s="7" t="s">
        <v>135</v>
      </c>
      <c r="G1359" s="9" t="s">
        <v>124</v>
      </c>
      <c r="H1359" s="9"/>
      <c r="I1359" s="32"/>
      <c r="J1359" s="1" t="s">
        <v>141</v>
      </c>
      <c r="K1359" s="29"/>
      <c r="L1359" s="29"/>
      <c r="M1359" s="57"/>
      <c r="N135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59" s="7" t="str">
        <f>IF(Infra[[#This Row],[railml 2.4 existence]]=TRUE, INDEX(core[Constraints],MATCH(Infra[[#This Row],[Full path]],core[Full path],0)),
IF(Infra[[#This Row],[nor existence]]&lt;&gt;"",INDEX(nor[Constraints],MATCH(Infra[[#This Row],[nor existence]],nor[Full path],0)),""))</f>
        <v>optional</v>
      </c>
      <c r="Q13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59" s="7" t="str">
        <f>IF(ISBLANK(Infra[[#This Row],[Attribute]]),"",
IF(Infra[[#This Row],[railml 2.4 existence]]=TRUE, INDEX(core[Excel type],MATCH(Infra[[#This Row],[Full path]],core[Full path],0)),
IF(Infra[[#This Row],[nor existence]]&lt;&gt;"", INDEX(nor[Excel type],MATCH(Infra[[#This Row],[nor existence]],nor[Full path],0)),"")))</f>
        <v>[enum]</v>
      </c>
      <c r="S1359" s="9" t="str">
        <f>IF(AND(NOT(ISBLANK(Infra[[#This Row],[Attribute]])),LEFT(Infra[[#This Row],[Value]],1)="[",OR(Infra[[#This Row],[railml 2.4 existence]]=TRUE,Infra[[#This Row],[nor existence]]=TRUE)),IF(Infra[[#This Row],[Value]]=Infra[[#This Row],[type]],"OK","Wrong type"),"")</f>
        <v/>
      </c>
      <c r="T135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60" spans="1:21" ht="60" x14ac:dyDescent="0.25">
      <c r="A136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infrastructure/tracks/track/trackElements/speedChanges/speedChange/states/state/@status</v>
      </c>
      <c r="B13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0" s="23" t="s">
        <v>1080</v>
      </c>
      <c r="E1360" s="49" t="s">
        <v>123</v>
      </c>
      <c r="F1360" s="7" t="s">
        <v>135</v>
      </c>
      <c r="G1360" s="9" t="s">
        <v>142</v>
      </c>
      <c r="H1360" s="9"/>
      <c r="I1360" s="32"/>
      <c r="J1360" s="1" t="s">
        <v>143</v>
      </c>
      <c r="K1360" s="29"/>
      <c r="L1360" s="29"/>
      <c r="M1360" s="57"/>
      <c r="N136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60" s="7" t="str">
        <f>IF(Infra[[#This Row],[railml 2.4 existence]]=TRUE, INDEX(core[Constraints],MATCH(Infra[[#This Row],[Full path]],core[Full path],0)),
IF(Infra[[#This Row],[nor existence]]&lt;&gt;"",INDEX(nor[Constraints],MATCH(Infra[[#This Row],[nor existence]],nor[Full path],0)),""))</f>
        <v>optional</v>
      </c>
      <c r="Q13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60" s="7" t="str">
        <f>IF(ISBLANK(Infra[[#This Row],[Attribute]]),"",
IF(Infra[[#This Row],[railml 2.4 existence]]=TRUE, INDEX(core[Excel type],MATCH(Infra[[#This Row],[Full path]],core[Full path],0)),
IF(Infra[[#This Row],[nor existence]]&lt;&gt;"", INDEX(nor[Excel type],MATCH(Infra[[#This Row],[nor existence]],nor[Full path],0)),"")))</f>
        <v>[enum]</v>
      </c>
      <c r="S1360" s="9" t="str">
        <f>IF(AND(NOT(ISBLANK(Infra[[#This Row],[Attribute]])),LEFT(Infra[[#This Row],[Value]],1)="[",OR(Infra[[#This Row],[railml 2.4 existence]]=TRUE,Infra[[#This Row],[nor existence]]=TRUE)),IF(Infra[[#This Row],[Value]]=Infra[[#This Row],[type]],"OK","Wrong type"),"")</f>
        <v/>
      </c>
      <c r="T136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61" spans="1:21" x14ac:dyDescent="0.25">
      <c r="A136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infrastructure/tracks/track/trackElements/speedChanges/speedChange/states/state/@status</v>
      </c>
      <c r="B13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1" s="23" t="s">
        <v>1080</v>
      </c>
      <c r="E1361" s="49" t="s">
        <v>123</v>
      </c>
      <c r="F1361" s="7" t="s">
        <v>135</v>
      </c>
      <c r="G1361" s="9" t="s">
        <v>144</v>
      </c>
      <c r="H1361" s="9"/>
      <c r="I1361" s="32"/>
      <c r="K1361" s="29"/>
      <c r="L1361" s="29"/>
      <c r="M1361" s="57"/>
      <c r="N136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61" s="7" t="str">
        <f>IF(Infra[[#This Row],[railml 2.4 existence]]=TRUE, INDEX(core[Constraints],MATCH(Infra[[#This Row],[Full path]],core[Full path],0)),
IF(Infra[[#This Row],[nor existence]]&lt;&gt;"",INDEX(nor[Constraints],MATCH(Infra[[#This Row],[nor existence]],nor[Full path],0)),""))</f>
        <v>optional</v>
      </c>
      <c r="Q13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61" s="7" t="str">
        <f>IF(ISBLANK(Infra[[#This Row],[Attribute]]),"",
IF(Infra[[#This Row],[railml 2.4 existence]]=TRUE, INDEX(core[Excel type],MATCH(Infra[[#This Row],[Full path]],core[Full path],0)),
IF(Infra[[#This Row],[nor existence]]&lt;&gt;"", INDEX(nor[Excel type],MATCH(Infra[[#This Row],[nor existence]],nor[Full path],0)),"")))</f>
        <v>[enum]</v>
      </c>
      <c r="S1361" s="9" t="str">
        <f>IF(AND(NOT(ISBLANK(Infra[[#This Row],[Attribute]])),LEFT(Infra[[#This Row],[Value]],1)="[",OR(Infra[[#This Row],[railml 2.4 existence]]=TRUE,Infra[[#This Row],[nor existence]]=TRUE)),IF(Infra[[#This Row],[Value]]=Infra[[#This Row],[type]],"OK","Wrong type"),"")</f>
        <v/>
      </c>
      <c r="T136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62" spans="1:21" ht="45" x14ac:dyDescent="0.25">
      <c r="A13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v>
      </c>
      <c r="B13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2"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2" s="24" t="s">
        <v>1081</v>
      </c>
      <c r="E1362" s="17" t="s">
        <v>1082</v>
      </c>
      <c r="F1362" s="7"/>
      <c r="G1362" s="9"/>
      <c r="H1362" s="9" t="s">
        <v>29</v>
      </c>
      <c r="I1362" s="35"/>
      <c r="J1362" s="8" t="s">
        <v>1083</v>
      </c>
      <c r="K1362" s="7"/>
      <c r="L1362" s="29"/>
      <c r="M1362" s="29"/>
      <c r="N1362"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62"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62" s="15" t="str">
        <f>IF(Infra[[#This Row],[railml 2.4 existence]]=TRUE, INDEX(core[Constraints],MATCH(Infra[[#This Row],[Full path]],core[Full path],0)),
IF(Infra[[#This Row],[nor existence]]&lt;&gt;"",INDEX(nor[Constraints],MATCH(Infra[[#This Row],[nor existence]],nor[Full path],0)),""))</f>
        <v>optional</v>
      </c>
      <c r="Q1362"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62" s="15" t="str">
        <f>IF(ISBLANK(Infra[[#This Row],[Attribute]]),"",
IF(Infra[[#This Row],[railml 2.4 existence]]=TRUE, INDEX(core[Excel type],MATCH(Infra[[#This Row],[Full path]],core[Full path],0)),
IF(Infra[[#This Row],[nor existence]]&lt;&gt;"", INDEX(nor[Excel type],MATCH(Infra[[#This Row],[nor existence]],nor[Full path],0)),"")))</f>
        <v/>
      </c>
      <c r="S1362" s="15" t="str">
        <f>IF(AND(NOT(ISBLANK(Infra[[#This Row],[Attribute]])),LEFT(Infra[[#This Row],[Value]],1)="[",OR(Infra[[#This Row],[railml 2.4 existence]]=TRUE,Infra[[#This Row],[nor existence]]=TRUE)),IF(Infra[[#This Row],[Value]]=Infra[[#This Row],[type]],"OK","Wrong type"),"")</f>
        <v/>
      </c>
      <c r="T1362" s="15" t="str">
        <f>IF(ISBLANK(Infra[[#This Row],[Attribute]]),"",
IF(Infra[[#This Row],[railml 2.4 existence]]=TRUE, INDEX(core[Restriction],MATCH(Infra[[#This Row],[Full path]],core[Full path],0)),
IF(Infra[[#This Row],[nor existence]]&lt;&gt;"", INDEX(nor[Restriction],MATCH(Infra[[#This Row],[nor existence]],nor[Full path],0)),"")))</f>
        <v/>
      </c>
      <c r="U1362"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3" spans="1:21" ht="45" x14ac:dyDescent="0.25">
      <c r="A13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infrastructure/tracks/track/trackElements/trainProtectionChanges/trainProtectionChange/@absPos</v>
      </c>
      <c r="B13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3" s="23" t="s">
        <v>1081</v>
      </c>
      <c r="E1363" s="49" t="s">
        <v>1082</v>
      </c>
      <c r="F1363" s="7" t="s">
        <v>478</v>
      </c>
      <c r="G1363" s="9" t="s">
        <v>233</v>
      </c>
      <c r="H1363" s="9" t="s">
        <v>479</v>
      </c>
      <c r="I1363" s="32"/>
      <c r="J1363" s="8" t="s">
        <v>480</v>
      </c>
      <c r="K1363" s="29" t="s">
        <v>481</v>
      </c>
      <c r="L1363" s="29"/>
      <c r="M1363" s="57"/>
      <c r="N13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63" s="7" t="str">
        <f>IF(Infra[[#This Row],[railml 2.4 existence]]=TRUE, INDEX(core[Constraints],MATCH(Infra[[#This Row],[Full path]],core[Full path],0)),
IF(Infra[[#This Row],[nor existence]]&lt;&gt;"",INDEX(nor[Constraints],MATCH(Infra[[#This Row],[nor existence]],nor[Full path],0)),""))</f>
        <v>optional</v>
      </c>
      <c r="Q13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63" s="9" t="str">
        <f>IF(ISBLANK(Infra[[#This Row],[Attribute]]),"",
IF(Infra[[#This Row],[railml 2.4 existence]]=TRUE, INDEX(core[Excel type],MATCH(Infra[[#This Row],[Full path]],core[Full path],0)),
IF(Infra[[#This Row],[nor existence]]&lt;&gt;"", INDEX(nor[Excel type],MATCH(Infra[[#This Row],[nor existence]],nor[Full path],0)),"")))</f>
        <v>[decimal]</v>
      </c>
      <c r="S1363" s="7" t="str">
        <f>IF(AND(NOT(ISBLANK(Infra[[#This Row],[Attribute]])),LEFT(Infra[[#This Row],[Value]],1)="[",OR(Infra[[#This Row],[railml 2.4 existence]]=TRUE,Infra[[#This Row],[nor existence]]=TRUE)),IF(Infra[[#This Row],[Value]]=Infra[[#This Row],[type]],"OK","Wrong type"),"")</f>
        <v>OK</v>
      </c>
      <c r="T1363" s="7" t="str">
        <f>IF(ISBLANK(Infra[[#This Row],[Attribute]]),"",
IF(Infra[[#This Row],[railml 2.4 existence]]=TRUE, INDEX(core[Restriction],MATCH(Infra[[#This Row],[Full path]],core[Full path],0)),
IF(Infra[[#This Row],[nor existence]]&lt;&gt;"", INDEX(nor[Restriction],MATCH(Infra[[#This Row],[nor existence]],nor[Full path],0)),"")))</f>
        <v>xs:fractionDigits=6</v>
      </c>
      <c r="U13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4" spans="1:21" ht="135" x14ac:dyDescent="0.25">
      <c r="A13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infrastructure/tracks/track/trackElements/trainProtectionChanges/trainProtectionChange/@code</v>
      </c>
      <c r="B13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4" s="23" t="s">
        <v>1081</v>
      </c>
      <c r="E1364" s="49" t="s">
        <v>1082</v>
      </c>
      <c r="F1364" s="7" t="s">
        <v>24</v>
      </c>
      <c r="G1364" s="9" t="s">
        <v>25</v>
      </c>
      <c r="H1364" s="9" t="s">
        <v>26</v>
      </c>
      <c r="I1364" s="32"/>
      <c r="J1364" s="8" t="s">
        <v>27</v>
      </c>
      <c r="K1364" s="29"/>
      <c r="L1364" s="29"/>
      <c r="M1364" s="57"/>
      <c r="N13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64" s="7" t="str">
        <f>IF(Infra[[#This Row],[railml 2.4 existence]]=TRUE, INDEX(core[Constraints],MATCH(Infra[[#This Row],[Full path]],core[Full path],0)),
IF(Infra[[#This Row],[nor existence]]&lt;&gt;"",INDEX(nor[Constraints],MATCH(Infra[[#This Row],[nor existence]],nor[Full path],0)),""))</f>
        <v>optional</v>
      </c>
      <c r="Q13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64" s="9" t="str">
        <f>IF(ISBLANK(Infra[[#This Row],[Attribute]]),"",
IF(Infra[[#This Row],[railml 2.4 existence]]=TRUE, INDEX(core[Excel type],MATCH(Infra[[#This Row],[Full path]],core[Full path],0)),
IF(Infra[[#This Row],[nor existence]]&lt;&gt;"", INDEX(nor[Excel type],MATCH(Infra[[#This Row],[nor existence]],nor[Full path],0)),"")))</f>
        <v>[string]</v>
      </c>
      <c r="S1364" s="7" t="str">
        <f>IF(AND(NOT(ISBLANK(Infra[[#This Row],[Attribute]])),LEFT(Infra[[#This Row],[Value]],1)="[",OR(Infra[[#This Row],[railml 2.4 existence]]=TRUE,Infra[[#This Row],[nor existence]]=TRUE)),IF(Infra[[#This Row],[Value]]=Infra[[#This Row],[type]],"OK","Wrong type"),"")</f>
        <v>OK</v>
      </c>
      <c r="T1364" s="7" t="str">
        <f>IF(ISBLANK(Infra[[#This Row],[Attribute]]),"",
IF(Infra[[#This Row],[railml 2.4 existence]]=TRUE, INDEX(core[Restriction],MATCH(Infra[[#This Row],[Full path]],core[Full path],0)),
IF(Infra[[#This Row],[nor existence]]&lt;&gt;"", INDEX(nor[Restriction],MATCH(Infra[[#This Row],[nor existence]],nor[Full path],0)),"")))</f>
        <v/>
      </c>
      <c r="U13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5" spans="1:21" ht="45" x14ac:dyDescent="0.25">
      <c r="A13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infrastructure/tracks/track/trackElements/trainProtectionChanges/trainProtectionChange/@description</v>
      </c>
      <c r="B13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5" s="23" t="s">
        <v>1081</v>
      </c>
      <c r="E1365" s="49" t="s">
        <v>1082</v>
      </c>
      <c r="F1365" s="7" t="s">
        <v>28</v>
      </c>
      <c r="G1365" s="9" t="s">
        <v>25</v>
      </c>
      <c r="H1365" s="9" t="s">
        <v>29</v>
      </c>
      <c r="I1365" s="32"/>
      <c r="J1365" s="8" t="s">
        <v>30</v>
      </c>
      <c r="K1365" s="29" t="s">
        <v>31</v>
      </c>
      <c r="L1365" s="29"/>
      <c r="M1365" s="57"/>
      <c r="N13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65" s="7" t="str">
        <f>IF(Infra[[#This Row],[railml 2.4 existence]]=TRUE, INDEX(core[Constraints],MATCH(Infra[[#This Row],[Full path]],core[Full path],0)),
IF(Infra[[#This Row],[nor existence]]&lt;&gt;"",INDEX(nor[Constraints],MATCH(Infra[[#This Row],[nor existence]],nor[Full path],0)),""))</f>
        <v>optional</v>
      </c>
      <c r="Q13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65" s="9" t="str">
        <f>IF(ISBLANK(Infra[[#This Row],[Attribute]]),"",
IF(Infra[[#This Row],[railml 2.4 existence]]=TRUE, INDEX(core[Excel type],MATCH(Infra[[#This Row],[Full path]],core[Full path],0)),
IF(Infra[[#This Row],[nor existence]]&lt;&gt;"", INDEX(nor[Excel type],MATCH(Infra[[#This Row],[nor existence]],nor[Full path],0)),"")))</f>
        <v>[string]</v>
      </c>
      <c r="S1365" s="7" t="str">
        <f>IF(AND(NOT(ISBLANK(Infra[[#This Row],[Attribute]])),LEFT(Infra[[#This Row],[Value]],1)="[",OR(Infra[[#This Row],[railml 2.4 existence]]=TRUE,Infra[[#This Row],[nor existence]]=TRUE)),IF(Infra[[#This Row],[Value]]=Infra[[#This Row],[type]],"OK","Wrong type"),"")</f>
        <v>OK</v>
      </c>
      <c r="T1365" s="7" t="str">
        <f>IF(ISBLANK(Infra[[#This Row],[Attribute]]),"",
IF(Infra[[#This Row],[railml 2.4 existence]]=TRUE, INDEX(core[Restriction],MATCH(Infra[[#This Row],[Full path]],core[Full path],0)),
IF(Infra[[#This Row],[nor existence]]&lt;&gt;"", INDEX(nor[Restriction],MATCH(Infra[[#This Row],[nor existence]],nor[Full path],0)),"")))</f>
        <v/>
      </c>
      <c r="U13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6" spans="1:21" x14ac:dyDescent="0.25">
      <c r="A13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infrastructure/tracks/track/trackElements/trainProtectionChanges/trainProtectionChange/@id</v>
      </c>
      <c r="B13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6" s="23" t="s">
        <v>1081</v>
      </c>
      <c r="E1366" s="49" t="s">
        <v>1082</v>
      </c>
      <c r="F1366" s="7" t="s">
        <v>32</v>
      </c>
      <c r="G1366" s="9" t="s">
        <v>25</v>
      </c>
      <c r="H1366" s="9" t="s">
        <v>23</v>
      </c>
      <c r="I1366" s="32"/>
      <c r="J1366" s="8" t="s">
        <v>33</v>
      </c>
      <c r="K1366" s="29"/>
      <c r="L1366" s="29"/>
      <c r="M1366" s="57"/>
      <c r="N136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66" s="7" t="str">
        <f>IF(Infra[[#This Row],[railml 2.4 existence]]=TRUE, INDEX(core[Constraints],MATCH(Infra[[#This Row],[Full path]],core[Full path],0)),
IF(Infra[[#This Row],[nor existence]]&lt;&gt;"",INDEX(nor[Constraints],MATCH(Infra[[#This Row],[nor existence]],nor[Full path],0)),""))</f>
        <v>mandatory</v>
      </c>
      <c r="Q13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66" s="9" t="str">
        <f>IF(ISBLANK(Infra[[#This Row],[Attribute]]),"",
IF(Infra[[#This Row],[railml 2.4 existence]]=TRUE, INDEX(core[Excel type],MATCH(Infra[[#This Row],[Full path]],core[Full path],0)),
IF(Infra[[#This Row],[nor existence]]&lt;&gt;"", INDEX(nor[Excel type],MATCH(Infra[[#This Row],[nor existence]],nor[Full path],0)),"")))</f>
        <v>[string]</v>
      </c>
      <c r="S1366" s="7" t="str">
        <f>IF(AND(NOT(ISBLANK(Infra[[#This Row],[Attribute]])),LEFT(Infra[[#This Row],[Value]],1)="[",OR(Infra[[#This Row],[railml 2.4 existence]]=TRUE,Infra[[#This Row],[nor existence]]=TRUE)),IF(Infra[[#This Row],[Value]]=Infra[[#This Row],[type]],"OK","Wrong type"),"")</f>
        <v>OK</v>
      </c>
      <c r="T1366" s="7" t="str">
        <f>IF(ISBLANK(Infra[[#This Row],[Attribute]]),"",
IF(Infra[[#This Row],[railml 2.4 existence]]=TRUE, INDEX(core[Restriction],MATCH(Infra[[#This Row],[Full path]],core[Full path],0)),
IF(Infra[[#This Row],[nor existence]]&lt;&gt;"", INDEX(nor[Restriction],MATCH(Infra[[#This Row],[nor existence]],nor[Full path],0)),"")))</f>
        <v/>
      </c>
      <c r="U13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7" spans="1:21" ht="30" x14ac:dyDescent="0.25">
      <c r="A136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infrastructure/tracks/track/trackElements/trainProtectionChanges/trainProtectionChange/@nor:change</v>
      </c>
      <c r="B13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7" s="23" t="s">
        <v>1081</v>
      </c>
      <c r="E1367" s="49" t="s">
        <v>1082</v>
      </c>
      <c r="F1367" s="7" t="s">
        <v>36</v>
      </c>
      <c r="G1367" s="9" t="s">
        <v>37</v>
      </c>
      <c r="H1367" s="9" t="s">
        <v>29</v>
      </c>
      <c r="I1367" s="32"/>
      <c r="J1367" s="8" t="s">
        <v>38</v>
      </c>
      <c r="K1367" s="29"/>
      <c r="L1367" s="29"/>
      <c r="M1367" s="57"/>
      <c r="N136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67" s="7" t="str">
        <f>IF(Infra[[#This Row],[railml 2.4 existence]]=TRUE, INDEX(core[Constraints],MATCH(Infra[[#This Row],[Full path]],core[Full path],0)),
IF(Infra[[#This Row],[nor existence]]&lt;&gt;"",INDEX(nor[Constraints],MATCH(Infra[[#This Row],[nor existence]],nor[Full path],0)),""))</f>
        <v>optional</v>
      </c>
      <c r="Q13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67" s="9" t="str">
        <f>IF(ISBLANK(Infra[[#This Row],[Attribute]]),"",
IF(Infra[[#This Row],[railml 2.4 existence]]=TRUE, INDEX(core[Excel type],MATCH(Infra[[#This Row],[Full path]],core[Full path],0)),
IF(Infra[[#This Row],[nor existence]]&lt;&gt;"", INDEX(nor[Excel type],MATCH(Infra[[#This Row],[nor existence]],nor[Full path],0)),"")))</f>
        <v>[enum]</v>
      </c>
      <c r="S1367" s="7" t="str">
        <f>IF(AND(NOT(ISBLANK(Infra[[#This Row],[Attribute]])),LEFT(Infra[[#This Row],[Value]],1)="[",OR(Infra[[#This Row],[railml 2.4 existence]]=TRUE,Infra[[#This Row],[nor existence]]=TRUE)),IF(Infra[[#This Row],[Value]]=Infra[[#This Row],[type]],"OK","Wrong type"),"")</f>
        <v/>
      </c>
      <c r="T1367" s="7" t="str">
        <f>IF(ISBLANK(Infra[[#This Row],[Attribute]]),"",
IF(Infra[[#This Row],[railml 2.4 existence]]=TRUE, INDEX(core[Restriction],MATCH(Infra[[#This Row],[Full path]],core[Full path],0)),
IF(Infra[[#This Row],[nor existence]]&lt;&gt;"", INDEX(nor[Restriction],MATCH(Infra[[#This Row],[nor existence]],nor[Full path],0)),"")))</f>
        <v>"new", "modified", "removed"</v>
      </c>
      <c r="U13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8" spans="1:21" ht="30" x14ac:dyDescent="0.25">
      <c r="A136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infrastructure/tracks/track/trackElements/trainProtectionChanges/trainProtectionChange/@nor:change</v>
      </c>
      <c r="B13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8" s="23" t="s">
        <v>1081</v>
      </c>
      <c r="E1368" s="49" t="s">
        <v>1082</v>
      </c>
      <c r="F1368" s="7" t="s">
        <v>36</v>
      </c>
      <c r="G1368" s="9" t="s">
        <v>39</v>
      </c>
      <c r="H1368" s="9"/>
      <c r="I1368" s="32"/>
      <c r="J1368" s="8" t="s">
        <v>40</v>
      </c>
      <c r="K1368" s="29"/>
      <c r="L1368" s="29"/>
      <c r="M1368" s="57"/>
      <c r="N136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68" s="7" t="str">
        <f>IF(Infra[[#This Row],[railml 2.4 existence]]=TRUE, INDEX(core[Constraints],MATCH(Infra[[#This Row],[Full path]],core[Full path],0)),
IF(Infra[[#This Row],[nor existence]]&lt;&gt;"",INDEX(nor[Constraints],MATCH(Infra[[#This Row],[nor existence]],nor[Full path],0)),""))</f>
        <v>optional</v>
      </c>
      <c r="Q13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68" s="9" t="str">
        <f>IF(ISBLANK(Infra[[#This Row],[Attribute]]),"",
IF(Infra[[#This Row],[railml 2.4 existence]]=TRUE, INDEX(core[Excel type],MATCH(Infra[[#This Row],[Full path]],core[Full path],0)),
IF(Infra[[#This Row],[nor existence]]&lt;&gt;"", INDEX(nor[Excel type],MATCH(Infra[[#This Row],[nor existence]],nor[Full path],0)),"")))</f>
        <v>[enum]</v>
      </c>
      <c r="S1368" s="7" t="str">
        <f>IF(AND(NOT(ISBLANK(Infra[[#This Row],[Attribute]])),LEFT(Infra[[#This Row],[Value]],1)="[",OR(Infra[[#This Row],[railml 2.4 existence]]=TRUE,Infra[[#This Row],[nor existence]]=TRUE)),IF(Infra[[#This Row],[Value]]=Infra[[#This Row],[type]],"OK","Wrong type"),"")</f>
        <v/>
      </c>
      <c r="T1368" s="7" t="str">
        <f>IF(ISBLANK(Infra[[#This Row],[Attribute]]),"",
IF(Infra[[#This Row],[railml 2.4 existence]]=TRUE, INDEX(core[Restriction],MATCH(Infra[[#This Row],[Full path]],core[Full path],0)),
IF(Infra[[#This Row],[nor existence]]&lt;&gt;"", INDEX(nor[Restriction],MATCH(Infra[[#This Row],[nor existence]],nor[Full path],0)),"")))</f>
        <v>"new", "modified", "removed"</v>
      </c>
      <c r="U13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69" spans="1:21" ht="30" x14ac:dyDescent="0.25">
      <c r="A13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infrastructure/tracks/track/trackElements/trainProtectionChanges/trainProtectionChange/@nor:change</v>
      </c>
      <c r="B13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69" s="23" t="s">
        <v>1081</v>
      </c>
      <c r="E1369" s="49" t="s">
        <v>1082</v>
      </c>
      <c r="F1369" s="7" t="s">
        <v>36</v>
      </c>
      <c r="G1369" s="9" t="s">
        <v>41</v>
      </c>
      <c r="H1369" s="9"/>
      <c r="I1369" s="32"/>
      <c r="J1369" s="8" t="s">
        <v>42</v>
      </c>
      <c r="K1369" s="29"/>
      <c r="L1369" s="29"/>
      <c r="M1369" s="57"/>
      <c r="N136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69" s="7" t="str">
        <f>IF(Infra[[#This Row],[railml 2.4 existence]]=TRUE, INDEX(core[Constraints],MATCH(Infra[[#This Row],[Full path]],core[Full path],0)),
IF(Infra[[#This Row],[nor existence]]&lt;&gt;"",INDEX(nor[Constraints],MATCH(Infra[[#This Row],[nor existence]],nor[Full path],0)),""))</f>
        <v>optional</v>
      </c>
      <c r="Q13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69" s="9" t="str">
        <f>IF(ISBLANK(Infra[[#This Row],[Attribute]]),"",
IF(Infra[[#This Row],[railml 2.4 existence]]=TRUE, INDEX(core[Excel type],MATCH(Infra[[#This Row],[Full path]],core[Full path],0)),
IF(Infra[[#This Row],[nor existence]]&lt;&gt;"", INDEX(nor[Excel type],MATCH(Infra[[#This Row],[nor existence]],nor[Full path],0)),"")))</f>
        <v>[enum]</v>
      </c>
      <c r="S1369" s="7" t="str">
        <f>IF(AND(NOT(ISBLANK(Infra[[#This Row],[Attribute]])),LEFT(Infra[[#This Row],[Value]],1)="[",OR(Infra[[#This Row],[railml 2.4 existence]]=TRUE,Infra[[#This Row],[nor existence]]=TRUE)),IF(Infra[[#This Row],[Value]]=Infra[[#This Row],[type]],"OK","Wrong type"),"")</f>
        <v/>
      </c>
      <c r="T1369" s="7" t="str">
        <f>IF(ISBLANK(Infra[[#This Row],[Attribute]]),"",
IF(Infra[[#This Row],[railml 2.4 existence]]=TRUE, INDEX(core[Restriction],MATCH(Infra[[#This Row],[Full path]],core[Full path],0)),
IF(Infra[[#This Row],[nor existence]]&lt;&gt;"", INDEX(nor[Restriction],MATCH(Infra[[#This Row],[nor existence]],nor[Full path],0)),"")))</f>
        <v>"new", "modified", "removed"</v>
      </c>
      <c r="U13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0" spans="1:21" x14ac:dyDescent="0.25">
      <c r="A13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infrastructure/tracks/track/trackElements/trainProtectionChanges/trainProtectionChange/@nor:change</v>
      </c>
      <c r="B13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0" s="23" t="s">
        <v>1081</v>
      </c>
      <c r="E1370" s="49" t="s">
        <v>1082</v>
      </c>
      <c r="F1370" s="7" t="s">
        <v>36</v>
      </c>
      <c r="G1370" s="9" t="s">
        <v>43</v>
      </c>
      <c r="H1370" s="9"/>
      <c r="I1370" s="32"/>
      <c r="J1370" s="8" t="s">
        <v>44</v>
      </c>
      <c r="K1370" s="29"/>
      <c r="L1370" s="29"/>
      <c r="M1370" s="57"/>
      <c r="N137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70" s="7" t="str">
        <f>IF(Infra[[#This Row],[railml 2.4 existence]]=TRUE, INDEX(core[Constraints],MATCH(Infra[[#This Row],[Full path]],core[Full path],0)),
IF(Infra[[#This Row],[nor existence]]&lt;&gt;"",INDEX(nor[Constraints],MATCH(Infra[[#This Row],[nor existence]],nor[Full path],0)),""))</f>
        <v>optional</v>
      </c>
      <c r="Q13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70" s="9" t="str">
        <f>IF(ISBLANK(Infra[[#This Row],[Attribute]]),"",
IF(Infra[[#This Row],[railml 2.4 existence]]=TRUE, INDEX(core[Excel type],MATCH(Infra[[#This Row],[Full path]],core[Full path],0)),
IF(Infra[[#This Row],[nor existence]]&lt;&gt;"", INDEX(nor[Excel type],MATCH(Infra[[#This Row],[nor existence]],nor[Full path],0)),"")))</f>
        <v>[enum]</v>
      </c>
      <c r="S1370" s="7" t="str">
        <f>IF(AND(NOT(ISBLANK(Infra[[#This Row],[Attribute]])),LEFT(Infra[[#This Row],[Value]],1)="[",OR(Infra[[#This Row],[railml 2.4 existence]]=TRUE,Infra[[#This Row],[nor existence]]=TRUE)),IF(Infra[[#This Row],[Value]]=Infra[[#This Row],[type]],"OK","Wrong type"),"")</f>
        <v/>
      </c>
      <c r="T1370" s="7" t="str">
        <f>IF(ISBLANK(Infra[[#This Row],[Attribute]]),"",
IF(Infra[[#This Row],[railml 2.4 existence]]=TRUE, INDEX(core[Restriction],MATCH(Infra[[#This Row],[Full path]],core[Full path],0)),
IF(Infra[[#This Row],[nor existence]]&lt;&gt;"", INDEX(nor[Restriction],MATCH(Infra[[#This Row],[nor existence]],nor[Full path],0)),"")))</f>
        <v>"new", "modified", "removed"</v>
      </c>
      <c r="U13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1" spans="1:21" x14ac:dyDescent="0.25">
      <c r="A137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infrastructure/tracks/track/trackElements/trainProtectionChanges/trainProtectionChange/@nor:ruleRef</v>
      </c>
      <c r="B13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1" s="23" t="s">
        <v>1081</v>
      </c>
      <c r="E1371" s="49" t="s">
        <v>1082</v>
      </c>
      <c r="F1371" s="7" t="s">
        <v>45</v>
      </c>
      <c r="G1371" s="9" t="s">
        <v>46</v>
      </c>
      <c r="H1371" s="9" t="s">
        <v>29</v>
      </c>
      <c r="I1371" s="33"/>
      <c r="J1371" s="8" t="s">
        <v>47</v>
      </c>
      <c r="K1371" s="29"/>
      <c r="L1371" s="29"/>
      <c r="M1371" s="57"/>
      <c r="N137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371" s="7" t="str">
        <f>IF(Infra[[#This Row],[railml 2.4 existence]]=TRUE, INDEX(core[Constraints],MATCH(Infra[[#This Row],[Full path]],core[Full path],0)),
IF(Infra[[#This Row],[nor existence]]&lt;&gt;"",INDEX(nor[Constraints],MATCH(Infra[[#This Row],[nor existence]],nor[Full path],0)),""))</f>
        <v>optional</v>
      </c>
      <c r="Q13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71" s="9" t="str">
        <f>IF(ISBLANK(Infra[[#This Row],[Attribute]]),"",
IF(Infra[[#This Row],[railml 2.4 existence]]=TRUE, INDEX(core[Excel type],MATCH(Infra[[#This Row],[Full path]],core[Full path],0)),
IF(Infra[[#This Row],[nor existence]]&lt;&gt;"", INDEX(nor[Excel type],MATCH(Infra[[#This Row],[nor existence]],nor[Full path],0)),"")))</f>
        <v>[reference]</v>
      </c>
      <c r="S1371" s="7" t="str">
        <f>IF(AND(NOT(ISBLANK(Infra[[#This Row],[Attribute]])),LEFT(Infra[[#This Row],[Value]],1)="[",OR(Infra[[#This Row],[railml 2.4 existence]]=TRUE,Infra[[#This Row],[nor existence]]=TRUE)),IF(Infra[[#This Row],[Value]]=Infra[[#This Row],[type]],"OK","Wrong type"),"")</f>
        <v/>
      </c>
      <c r="T1371" s="7" t="str">
        <f>IF(ISBLANK(Infra[[#This Row],[Attribute]]),"",
IF(Infra[[#This Row],[railml 2.4 existence]]=TRUE, INDEX(core[Restriction],MATCH(Infra[[#This Row],[Full path]],core[Full path],0)),
IF(Infra[[#This Row],[nor existence]]&lt;&gt;"", INDEX(nor[Restriction],MATCH(Infra[[#This Row],[nor existence]],nor[Full path],0)),"")))</f>
        <v/>
      </c>
      <c r="U13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2" spans="1:21" ht="30" x14ac:dyDescent="0.25">
      <c r="A137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infrastructure/tracks/track/trackElements/trainProtectionChanges/trainProtectionChange/@nor:trainProtectionType</v>
      </c>
      <c r="B13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2"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2" s="24" t="s">
        <v>1081</v>
      </c>
      <c r="E1372" s="17" t="s">
        <v>1082</v>
      </c>
      <c r="F1372" s="7" t="s">
        <v>1084</v>
      </c>
      <c r="G1372" s="7" t="s">
        <v>37</v>
      </c>
      <c r="H1372" s="9" t="s">
        <v>23</v>
      </c>
      <c r="I1372" s="35"/>
      <c r="J1372" s="8" t="s">
        <v>1085</v>
      </c>
      <c r="K1372" s="7"/>
      <c r="L1372" s="29"/>
      <c r="M1372" s="29"/>
      <c r="N1372" s="15"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2"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infrastructure/tracks/track/trackElements/trainProtectionChanges/trainProtectionChange/@nor:trainProtectionType</v>
      </c>
      <c r="P1372" s="15" t="str">
        <f>IF(Infra[[#This Row],[railml 2.4 existence]]=TRUE, INDEX(core[Constraints],MATCH(Infra[[#This Row],[Full path]],core[Full path],0)),
IF(Infra[[#This Row],[nor existence]]&lt;&gt;"",INDEX(nor[Constraints],MATCH(Infra[[#This Row],[nor existence]],nor[Full path],0)),""))</f>
        <v>optional</v>
      </c>
      <c r="Q1372"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72" s="15" t="str">
        <f>IF(ISBLANK(Infra[[#This Row],[Attribute]]),"",
IF(Infra[[#This Row],[railml 2.4 existence]]=TRUE, INDEX(core[Excel type],MATCH(Infra[[#This Row],[Full path]],core[Full path],0)),
IF(Infra[[#This Row],[nor existence]]&lt;&gt;"", INDEX(nor[Excel type],MATCH(Infra[[#This Row],[nor existence]],nor[Full path],0)),"")))</f>
        <v>[enum]</v>
      </c>
      <c r="S1372" s="15" t="str">
        <f>IF(AND(NOT(ISBLANK(Infra[[#This Row],[Attribute]])),LEFT(Infra[[#This Row],[Value]],1)="[",OR(Infra[[#This Row],[railml 2.4 existence]]=TRUE,Infra[[#This Row],[nor existence]]=TRUE)),IF(Infra[[#This Row],[Value]]=Infra[[#This Row],[type]],"OK","Wrong type"),"")</f>
        <v/>
      </c>
      <c r="T1372" s="15" t="str">
        <f>IF(ISBLANK(Infra[[#This Row],[Attribute]]),"",
IF(Infra[[#This Row],[railml 2.4 existence]]=TRUE, INDEX(core[Restriction],MATCH(Infra[[#This Row],[Full path]],core[Full path],0)),
IF(Infra[[#This Row],[nor existence]]&lt;&gt;"", INDEX(nor[Restriction],MATCH(Infra[[#This Row],[nor existence]],nor[Full path],0)),"")))</f>
        <v>"D-ATC", "ETCS-L2", "F-ATC", "none", "other:*"</v>
      </c>
      <c r="U1372"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3" spans="1:21" x14ac:dyDescent="0.25">
      <c r="A137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infrastructure/tracks/track/trackElements/trainProtectionChanges/trainProtectionChange/@nor:trainProtectionType</v>
      </c>
      <c r="B13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3"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3" s="24" t="s">
        <v>1081</v>
      </c>
      <c r="E1373" s="17" t="s">
        <v>1082</v>
      </c>
      <c r="F1373" s="7" t="s">
        <v>1084</v>
      </c>
      <c r="G1373" s="7" t="s">
        <v>1086</v>
      </c>
      <c r="H1373" s="9"/>
      <c r="I1373" s="35"/>
      <c r="J1373" s="8" t="s">
        <v>1087</v>
      </c>
      <c r="K1373" s="7"/>
      <c r="L1373" s="29"/>
      <c r="M1373" s="29"/>
      <c r="N1373" s="15"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3"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infrastructure/tracks/track/trackElements/trainProtectionChanges/trainProtectionChange/@nor:trainProtectionType</v>
      </c>
      <c r="P1373" s="15" t="str">
        <f>IF(Infra[[#This Row],[railml 2.4 existence]]=TRUE, INDEX(core[Constraints],MATCH(Infra[[#This Row],[Full path]],core[Full path],0)),
IF(Infra[[#This Row],[nor existence]]&lt;&gt;"",INDEX(nor[Constraints],MATCH(Infra[[#This Row],[nor existence]],nor[Full path],0)),""))</f>
        <v>optional</v>
      </c>
      <c r="Q1373"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73" s="15" t="str">
        <f>IF(ISBLANK(Infra[[#This Row],[Attribute]]),"",
IF(Infra[[#This Row],[railml 2.4 existence]]=TRUE, INDEX(core[Excel type],MATCH(Infra[[#This Row],[Full path]],core[Full path],0)),
IF(Infra[[#This Row],[nor existence]]&lt;&gt;"", INDEX(nor[Excel type],MATCH(Infra[[#This Row],[nor existence]],nor[Full path],0)),"")))</f>
        <v>[enum]</v>
      </c>
      <c r="S1373" s="15" t="str">
        <f>IF(AND(NOT(ISBLANK(Infra[[#This Row],[Attribute]])),LEFT(Infra[[#This Row],[Value]],1)="[",OR(Infra[[#This Row],[railml 2.4 existence]]=TRUE,Infra[[#This Row],[nor existence]]=TRUE)),IF(Infra[[#This Row],[Value]]=Infra[[#This Row],[type]],"OK","Wrong type"),"")</f>
        <v/>
      </c>
      <c r="T1373" s="40" t="str">
        <f>IF(ISBLANK(Infra[[#This Row],[Attribute]]),"",
IF(Infra[[#This Row],[railml 2.4 existence]]=TRUE, INDEX(core[Restriction],MATCH(Infra[[#This Row],[Full path]],core[Full path],0)),
IF(Infra[[#This Row],[nor existence]]&lt;&gt;"", INDEX(nor[Restriction],MATCH(Infra[[#This Row],[nor existence]],nor[Full path],0)),"")))</f>
        <v>"D-ATC", "ETCS-L2", "F-ATC", "none", "other:*"</v>
      </c>
      <c r="U1373"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4" spans="1:21" x14ac:dyDescent="0.25">
      <c r="A137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infrastructure/tracks/track/trackElements/trainProtectionChanges/trainProtectionChange/@nor:trainProtectionType</v>
      </c>
      <c r="B13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4"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4" s="24" t="s">
        <v>1081</v>
      </c>
      <c r="E1374" s="17" t="s">
        <v>1082</v>
      </c>
      <c r="F1374" s="7" t="s">
        <v>1084</v>
      </c>
      <c r="G1374" s="7" t="s">
        <v>1088</v>
      </c>
      <c r="H1374" s="9"/>
      <c r="I1374" s="35"/>
      <c r="J1374" s="8" t="s">
        <v>1089</v>
      </c>
      <c r="K1374" s="7"/>
      <c r="L1374" s="29"/>
      <c r="M1374" s="29"/>
      <c r="N1374" s="15"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4"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infrastructure/tracks/track/trackElements/trainProtectionChanges/trainProtectionChange/@nor:trainProtectionType</v>
      </c>
      <c r="P1374" s="15" t="str">
        <f>IF(Infra[[#This Row],[railml 2.4 existence]]=TRUE, INDEX(core[Constraints],MATCH(Infra[[#This Row],[Full path]],core[Full path],0)),
IF(Infra[[#This Row],[nor existence]]&lt;&gt;"",INDEX(nor[Constraints],MATCH(Infra[[#This Row],[nor existence]],nor[Full path],0)),""))</f>
        <v>optional</v>
      </c>
      <c r="Q1374"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74" s="15" t="str">
        <f>IF(ISBLANK(Infra[[#This Row],[Attribute]]),"",
IF(Infra[[#This Row],[railml 2.4 existence]]=TRUE, INDEX(core[Excel type],MATCH(Infra[[#This Row],[Full path]],core[Full path],0)),
IF(Infra[[#This Row],[nor existence]]&lt;&gt;"", INDEX(nor[Excel type],MATCH(Infra[[#This Row],[nor existence]],nor[Full path],0)),"")))</f>
        <v>[enum]</v>
      </c>
      <c r="S1374" s="15" t="str">
        <f>IF(AND(NOT(ISBLANK(Infra[[#This Row],[Attribute]])),LEFT(Infra[[#This Row],[Value]],1)="[",OR(Infra[[#This Row],[railml 2.4 existence]]=TRUE,Infra[[#This Row],[nor existence]]=TRUE)),IF(Infra[[#This Row],[Value]]=Infra[[#This Row],[type]],"OK","Wrong type"),"")</f>
        <v/>
      </c>
      <c r="T1374" s="40" t="str">
        <f>IF(ISBLANK(Infra[[#This Row],[Attribute]]),"",
IF(Infra[[#This Row],[railml 2.4 existence]]=TRUE, INDEX(core[Restriction],MATCH(Infra[[#This Row],[Full path]],core[Full path],0)),
IF(Infra[[#This Row],[nor existence]]&lt;&gt;"", INDEX(nor[Restriction],MATCH(Infra[[#This Row],[nor existence]],nor[Full path],0)),"")))</f>
        <v>"D-ATC", "ETCS-L2", "F-ATC", "none", "other:*"</v>
      </c>
      <c r="U1374"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5" spans="1:21" x14ac:dyDescent="0.25">
      <c r="A137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infrastructure/tracks/track/trackElements/trainProtectionChanges/trainProtectionChange/@nor:trainProtectionType</v>
      </c>
      <c r="B13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5"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5" s="24" t="s">
        <v>1081</v>
      </c>
      <c r="E1375" s="17" t="s">
        <v>1082</v>
      </c>
      <c r="F1375" s="7" t="s">
        <v>1084</v>
      </c>
      <c r="G1375" s="7" t="s">
        <v>1090</v>
      </c>
      <c r="H1375" s="9"/>
      <c r="I1375" s="35"/>
      <c r="J1375" s="8" t="s">
        <v>1091</v>
      </c>
      <c r="K1375" s="7"/>
      <c r="L1375" s="29"/>
      <c r="M1375" s="29"/>
      <c r="N1375" s="15"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5"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infrastructure/tracks/track/trackElements/trainProtectionChanges/trainProtectionChange/@nor:trainProtectionType</v>
      </c>
      <c r="P1375" s="15" t="str">
        <f>IF(Infra[[#This Row],[railml 2.4 existence]]=TRUE, INDEX(core[Constraints],MATCH(Infra[[#This Row],[Full path]],core[Full path],0)),
IF(Infra[[#This Row],[nor existence]]&lt;&gt;"",INDEX(nor[Constraints],MATCH(Infra[[#This Row],[nor existence]],nor[Full path],0)),""))</f>
        <v>optional</v>
      </c>
      <c r="Q1375"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75" s="15" t="str">
        <f>IF(ISBLANK(Infra[[#This Row],[Attribute]]),"",
IF(Infra[[#This Row],[railml 2.4 existence]]=TRUE, INDEX(core[Excel type],MATCH(Infra[[#This Row],[Full path]],core[Full path],0)),
IF(Infra[[#This Row],[nor existence]]&lt;&gt;"", INDEX(nor[Excel type],MATCH(Infra[[#This Row],[nor existence]],nor[Full path],0)),"")))</f>
        <v>[enum]</v>
      </c>
      <c r="S1375" s="15" t="str">
        <f>IF(AND(NOT(ISBLANK(Infra[[#This Row],[Attribute]])),LEFT(Infra[[#This Row],[Value]],1)="[",OR(Infra[[#This Row],[railml 2.4 existence]]=TRUE,Infra[[#This Row],[nor existence]]=TRUE)),IF(Infra[[#This Row],[Value]]=Infra[[#This Row],[type]],"OK","Wrong type"),"")</f>
        <v/>
      </c>
      <c r="T1375" s="40" t="str">
        <f>IF(ISBLANK(Infra[[#This Row],[Attribute]]),"",
IF(Infra[[#This Row],[railml 2.4 existence]]=TRUE, INDEX(core[Restriction],MATCH(Infra[[#This Row],[Full path]],core[Full path],0)),
IF(Infra[[#This Row],[nor existence]]&lt;&gt;"", INDEX(nor[Restriction],MATCH(Infra[[#This Row],[nor existence]],nor[Full path],0)),"")))</f>
        <v>"D-ATC", "ETCS-L2", "F-ATC", "none", "other:*"</v>
      </c>
      <c r="U1375"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6" spans="1:21" ht="30" x14ac:dyDescent="0.25">
      <c r="A137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infrastructure/tracks/track/trackElements/trainProtectionChanges/trainProtectionChange/@nor:trainProtectionType</v>
      </c>
      <c r="B13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6"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6" s="24" t="s">
        <v>1081</v>
      </c>
      <c r="E1376" s="17" t="s">
        <v>1082</v>
      </c>
      <c r="F1376" s="7" t="s">
        <v>1084</v>
      </c>
      <c r="G1376" s="7" t="s">
        <v>314</v>
      </c>
      <c r="H1376" s="9"/>
      <c r="I1376" s="35"/>
      <c r="J1376" s="8" t="s">
        <v>1092</v>
      </c>
      <c r="K1376" s="7"/>
      <c r="L1376" s="29"/>
      <c r="M1376" s="29"/>
      <c r="N1376" s="15"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6"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infrastructure/tracks/track/trackElements/trainProtectionChanges/trainProtectionChange/@nor:trainProtectionType</v>
      </c>
      <c r="P1376" s="15" t="str">
        <f>IF(Infra[[#This Row],[railml 2.4 existence]]=TRUE, INDEX(core[Constraints],MATCH(Infra[[#This Row],[Full path]],core[Full path],0)),
IF(Infra[[#This Row],[nor existence]]&lt;&gt;"",INDEX(nor[Constraints],MATCH(Infra[[#This Row],[nor existence]],nor[Full path],0)),""))</f>
        <v>optional</v>
      </c>
      <c r="Q1376"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76" s="15" t="str">
        <f>IF(ISBLANK(Infra[[#This Row],[Attribute]]),"",
IF(Infra[[#This Row],[railml 2.4 existence]]=TRUE, INDEX(core[Excel type],MATCH(Infra[[#This Row],[Full path]],core[Full path],0)),
IF(Infra[[#This Row],[nor existence]]&lt;&gt;"", INDEX(nor[Excel type],MATCH(Infra[[#This Row],[nor existence]],nor[Full path],0)),"")))</f>
        <v>[enum]</v>
      </c>
      <c r="S1376" s="15" t="str">
        <f>IF(AND(NOT(ISBLANK(Infra[[#This Row],[Attribute]])),LEFT(Infra[[#This Row],[Value]],1)="[",OR(Infra[[#This Row],[railml 2.4 existence]]=TRUE,Infra[[#This Row],[nor existence]]=TRUE)),IF(Infra[[#This Row],[Value]]=Infra[[#This Row],[type]],"OK","Wrong type"),"")</f>
        <v/>
      </c>
      <c r="T1376" s="40" t="str">
        <f>IF(ISBLANK(Infra[[#This Row],[Attribute]]),"",
IF(Infra[[#This Row],[railml 2.4 existence]]=TRUE, INDEX(core[Restriction],MATCH(Infra[[#This Row],[Full path]],core[Full path],0)),
IF(Infra[[#This Row],[nor existence]]&lt;&gt;"", INDEX(nor[Restriction],MATCH(Infra[[#This Row],[nor existence]],nor[Full path],0)),"")))</f>
        <v>"D-ATC", "ETCS-L2", "F-ATC", "none", "other:*"</v>
      </c>
      <c r="U1376"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7" spans="1:21" x14ac:dyDescent="0.25">
      <c r="A137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infrastructure/tracks/track/trackElements/trainProtectionChanges/trainProtectionChange/@nor:trainProtectionType</v>
      </c>
      <c r="B13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7"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7" s="24" t="s">
        <v>1081</v>
      </c>
      <c r="E1377" s="17" t="s">
        <v>1082</v>
      </c>
      <c r="F1377" s="7" t="s">
        <v>1084</v>
      </c>
      <c r="G1377" s="9" t="s">
        <v>95</v>
      </c>
      <c r="H1377" s="16"/>
      <c r="I1377" s="36"/>
      <c r="J1377" s="60"/>
      <c r="K1377" s="7"/>
      <c r="L1377" s="29"/>
      <c r="M1377" s="29"/>
      <c r="N1377" s="15"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77"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infrastructure/tracks/track/trackElements/trainProtectionChanges/trainProtectionChange/@nor:trainProtectionType</v>
      </c>
      <c r="P1377" s="15" t="str">
        <f>IF(Infra[[#This Row],[railml 2.4 existence]]=TRUE, INDEX(core[Constraints],MATCH(Infra[[#This Row],[Full path]],core[Full path],0)),
IF(Infra[[#This Row],[nor existence]]&lt;&gt;"",INDEX(nor[Constraints],MATCH(Infra[[#This Row],[nor existence]],nor[Full path],0)),""))</f>
        <v>optional</v>
      </c>
      <c r="Q1377"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77" s="15" t="str">
        <f>IF(ISBLANK(Infra[[#This Row],[Attribute]]),"",
IF(Infra[[#This Row],[railml 2.4 existence]]=TRUE, INDEX(core[Excel type],MATCH(Infra[[#This Row],[Full path]],core[Full path],0)),
IF(Infra[[#This Row],[nor existence]]&lt;&gt;"", INDEX(nor[Excel type],MATCH(Infra[[#This Row],[nor existence]],nor[Full path],0)),"")))</f>
        <v>[enum]</v>
      </c>
      <c r="S1377" s="15" t="str">
        <f>IF(AND(NOT(ISBLANK(Infra[[#This Row],[Attribute]])),LEFT(Infra[[#This Row],[Value]],1)="[",OR(Infra[[#This Row],[railml 2.4 existence]]=TRUE,Infra[[#This Row],[nor existence]]=TRUE)),IF(Infra[[#This Row],[Value]]=Infra[[#This Row],[type]],"OK","Wrong type"),"")</f>
        <v/>
      </c>
      <c r="T1377" s="40" t="str">
        <f>IF(ISBLANK(Infra[[#This Row],[Attribute]]),"",
IF(Infra[[#This Row],[railml 2.4 existence]]=TRUE, INDEX(core[Restriction],MATCH(Infra[[#This Row],[Full path]],core[Full path],0)),
IF(Infra[[#This Row],[nor existence]]&lt;&gt;"", INDEX(nor[Restriction],MATCH(Infra[[#This Row],[nor existence]],nor[Full path],0)),"")))</f>
        <v>"D-ATC", "ETCS-L2", "F-ATC", "none", "other:*"</v>
      </c>
      <c r="U1377"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8" spans="1:21" ht="45" x14ac:dyDescent="0.25">
      <c r="A137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infrastructure/tracks/track/trackElements/trainProtectionChanges/trainProtectionChange/@pos</v>
      </c>
      <c r="B13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8" s="23" t="s">
        <v>1081</v>
      </c>
      <c r="E1378" s="49" t="s">
        <v>1082</v>
      </c>
      <c r="F1378" s="7" t="s">
        <v>494</v>
      </c>
      <c r="G1378" s="9" t="s">
        <v>233</v>
      </c>
      <c r="H1378" s="9" t="s">
        <v>23</v>
      </c>
      <c r="I1378" s="32"/>
      <c r="J1378" s="8" t="s">
        <v>495</v>
      </c>
      <c r="K1378" s="29" t="s">
        <v>496</v>
      </c>
      <c r="L1378" s="29"/>
      <c r="M1378" s="57"/>
      <c r="N137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78" s="7" t="str">
        <f>IF(Infra[[#This Row],[railml 2.4 existence]]=TRUE, INDEX(core[Constraints],MATCH(Infra[[#This Row],[Full path]],core[Full path],0)),
IF(Infra[[#This Row],[nor existence]]&lt;&gt;"",INDEX(nor[Constraints],MATCH(Infra[[#This Row],[nor existence]],nor[Full path],0)),""))</f>
        <v>mandatory</v>
      </c>
      <c r="Q13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78" s="9" t="str">
        <f>IF(ISBLANK(Infra[[#This Row],[Attribute]]),"",
IF(Infra[[#This Row],[railml 2.4 existence]]=TRUE, INDEX(core[Excel type],MATCH(Infra[[#This Row],[Full path]],core[Full path],0)),
IF(Infra[[#This Row],[nor existence]]&lt;&gt;"", INDEX(nor[Excel type],MATCH(Infra[[#This Row],[nor existence]],nor[Full path],0)),"")))</f>
        <v>[decimal]</v>
      </c>
      <c r="S1378" s="7" t="str">
        <f>IF(AND(NOT(ISBLANK(Infra[[#This Row],[Attribute]])),LEFT(Infra[[#This Row],[Value]],1)="[",OR(Infra[[#This Row],[railml 2.4 existence]]=TRUE,Infra[[#This Row],[nor existence]]=TRUE)),IF(Infra[[#This Row],[Value]]=Infra[[#This Row],[type]],"OK","Wrong type"),"")</f>
        <v>OK</v>
      </c>
      <c r="T1378" s="7" t="str">
        <f>IF(ISBLANK(Infra[[#This Row],[Attribute]]),"",
IF(Infra[[#This Row],[railml 2.4 existence]]=TRUE, INDEX(core[Restriction],MATCH(Infra[[#This Row],[Full path]],core[Full path],0)),
IF(Infra[[#This Row],[nor existence]]&lt;&gt;"", INDEX(nor[Restriction],MATCH(Infra[[#This Row],[nor existence]],nor[Full path],0)),"")))</f>
        <v>xs:fractionDigits=6</v>
      </c>
      <c r="U13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79" spans="1:21" ht="45" x14ac:dyDescent="0.25">
      <c r="A137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v>
      </c>
      <c r="B13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79"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79" s="24" t="s">
        <v>1093</v>
      </c>
      <c r="E1379" s="17" t="s">
        <v>65</v>
      </c>
      <c r="F1379" s="7"/>
      <c r="G1379" s="9"/>
      <c r="H1379" s="13" t="s">
        <v>66</v>
      </c>
      <c r="I1379" s="36"/>
      <c r="J1379" s="58" t="s">
        <v>67</v>
      </c>
      <c r="K1379" s="7"/>
      <c r="L1379" s="29"/>
      <c r="M1379" s="29"/>
      <c r="N1379"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79"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79" s="15" t="str">
        <f>IF(Infra[[#This Row],[railml 2.4 existence]]=TRUE, INDEX(core[Constraints],MATCH(Infra[[#This Row],[Full path]],core[Full path],0)),
IF(Infra[[#This Row],[nor existence]]&lt;&gt;"",INDEX(nor[Constraints],MATCH(Infra[[#This Row],[nor existence]],nor[Full path],0)),""))</f>
        <v>optional</v>
      </c>
      <c r="Q1379"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79" s="15" t="str">
        <f>IF(ISBLANK(Infra[[#This Row],[Attribute]]),"",
IF(Infra[[#This Row],[railml 2.4 existence]]=TRUE, INDEX(core[Excel type],MATCH(Infra[[#This Row],[Full path]],core[Full path],0)),
IF(Infra[[#This Row],[nor existence]]&lt;&gt;"", INDEX(nor[Excel type],MATCH(Infra[[#This Row],[nor existence]],nor[Full path],0)),"")))</f>
        <v/>
      </c>
      <c r="S1379" s="15" t="str">
        <f>IF(AND(NOT(ISBLANK(Infra[[#This Row],[Attribute]])),LEFT(Infra[[#This Row],[Value]],1)="[",OR(Infra[[#This Row],[railml 2.4 existence]]=TRUE,Infra[[#This Row],[nor existence]]=TRUE)),IF(Infra[[#This Row],[Value]]=Infra[[#This Row],[type]],"OK","Wrong type"),"")</f>
        <v/>
      </c>
      <c r="T1379" s="15" t="str">
        <f>IF(ISBLANK(Infra[[#This Row],[Attribute]]),"",
IF(Infra[[#This Row],[railml 2.4 existence]]=TRUE, INDEX(core[Restriction],MATCH(Infra[[#This Row],[Full path]],core[Full path],0)),
IF(Infra[[#This Row],[nor existence]]&lt;&gt;"", INDEX(nor[Restriction],MATCH(Infra[[#This Row],[nor existence]],nor[Full path],0)),"")))</f>
        <v/>
      </c>
      <c r="U1379"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0" spans="1:21" x14ac:dyDescent="0.25">
      <c r="A138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v>
      </c>
      <c r="B13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0"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0" s="24" t="s">
        <v>1094</v>
      </c>
      <c r="E1380" s="17" t="s">
        <v>123</v>
      </c>
      <c r="F1380" s="7"/>
      <c r="G1380" s="9"/>
      <c r="H1380" s="9" t="s">
        <v>23</v>
      </c>
      <c r="I1380" s="36"/>
      <c r="J1380" s="8" t="s">
        <v>74</v>
      </c>
      <c r="K1380" s="7"/>
      <c r="L1380" s="29"/>
      <c r="M1380" s="29"/>
      <c r="N1380"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80"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80" s="15" t="str">
        <f>IF(Infra[[#This Row],[railml 2.4 existence]]=TRUE, INDEX(core[Constraints],MATCH(Infra[[#This Row],[Full path]],core[Full path],0)),
IF(Infra[[#This Row],[nor existence]]&lt;&gt;"",INDEX(nor[Constraints],MATCH(Infra[[#This Row],[nor existence]],nor[Full path],0)),""))</f>
        <v>mandatory</v>
      </c>
      <c r="Q1380"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0" s="15" t="str">
        <f>IF(ISBLANK(Infra[[#This Row],[Attribute]]),"",
IF(Infra[[#This Row],[railml 2.4 existence]]=TRUE, INDEX(core[Excel type],MATCH(Infra[[#This Row],[Full path]],core[Full path],0)),
IF(Infra[[#This Row],[nor existence]]&lt;&gt;"", INDEX(nor[Excel type],MATCH(Infra[[#This Row],[nor existence]],nor[Full path],0)),"")))</f>
        <v/>
      </c>
      <c r="S1380" s="15" t="str">
        <f>IF(AND(NOT(ISBLANK(Infra[[#This Row],[Attribute]])),LEFT(Infra[[#This Row],[Value]],1)="[",OR(Infra[[#This Row],[railml 2.4 existence]]=TRUE,Infra[[#This Row],[nor existence]]=TRUE)),IF(Infra[[#This Row],[Value]]=Infra[[#This Row],[type]],"OK","Wrong type"),"")</f>
        <v/>
      </c>
      <c r="T1380" s="15" t="str">
        <f>IF(ISBLANK(Infra[[#This Row],[Attribute]]),"",
IF(Infra[[#This Row],[railml 2.4 existence]]=TRUE, INDEX(core[Restriction],MATCH(Infra[[#This Row],[Full path]],core[Full path],0)),
IF(Infra[[#This Row],[nor existence]]&lt;&gt;"", INDEX(nor[Restriction],MATCH(Infra[[#This Row],[nor existence]],nor[Full path],0)),"")))</f>
        <v/>
      </c>
      <c r="U1380"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1" spans="1:21" ht="45" x14ac:dyDescent="0.25">
      <c r="A138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infrastructure/tracks/track/trackElements/trainProtectionChanges/trainProtectionChange/states/state/@disabled</v>
      </c>
      <c r="B13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1" s="23" t="s">
        <v>1094</v>
      </c>
      <c r="E1381" s="49" t="s">
        <v>123</v>
      </c>
      <c r="F1381" s="7" t="s">
        <v>124</v>
      </c>
      <c r="G1381" s="9" t="s">
        <v>125</v>
      </c>
      <c r="H1381" s="9" t="s">
        <v>23</v>
      </c>
      <c r="I1381" s="32"/>
      <c r="J1381" s="8" t="s">
        <v>126</v>
      </c>
      <c r="K1381" s="29"/>
      <c r="L1381" s="29"/>
      <c r="M1381" s="57"/>
      <c r="N138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81" s="7" t="str">
        <f>IF(Infra[[#This Row],[railml 2.4 existence]]=TRUE, INDEX(core[Constraints],MATCH(Infra[[#This Row],[Full path]],core[Full path],0)),
IF(Infra[[#This Row],[nor existence]]&lt;&gt;"",INDEX(nor[Constraints],MATCH(Infra[[#This Row],[nor existence]],nor[Full path],0)),""))</f>
        <v>mandatory</v>
      </c>
      <c r="Q13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1" s="7" t="str">
        <f>IF(ISBLANK(Infra[[#This Row],[Attribute]]),"",
IF(Infra[[#This Row],[railml 2.4 existence]]=TRUE, INDEX(core[Excel type],MATCH(Infra[[#This Row],[Full path]],core[Full path],0)),
IF(Infra[[#This Row],[nor existence]]&lt;&gt;"", INDEX(nor[Excel type],MATCH(Infra[[#This Row],[nor existence]],nor[Full path],0)),"")))</f>
        <v>[boolean]</v>
      </c>
      <c r="S1381" s="9" t="str">
        <f>IF(AND(NOT(ISBLANK(Infra[[#This Row],[Attribute]])),LEFT(Infra[[#This Row],[Value]],1)="[",OR(Infra[[#This Row],[railml 2.4 existence]]=TRUE,Infra[[#This Row],[nor existence]]=TRUE)),IF(Infra[[#This Row],[Value]]=Infra[[#This Row],[type]],"OK","Wrong type"),"")</f>
        <v>OK</v>
      </c>
      <c r="T1381" s="7" t="str">
        <f>IF(ISBLANK(Infra[[#This Row],[Attribute]]),"",
IF(Infra[[#This Row],[railml 2.4 existence]]=TRUE, INDEX(core[Restriction],MATCH(Infra[[#This Row],[Full path]],core[Full path],0)),
IF(Infra[[#This Row],[nor existence]]&lt;&gt;"", INDEX(nor[Restriction],MATCH(Infra[[#This Row],[nor existence]],nor[Full path],0)),"")))</f>
        <v/>
      </c>
      <c r="U13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2" spans="1:21" ht="30" x14ac:dyDescent="0.25">
      <c r="A138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infrastructure/tracks/track/trackElements/trainProtectionChanges/trainProtectionChange/states/state/@nor:change</v>
      </c>
      <c r="B13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2" s="23" t="s">
        <v>1094</v>
      </c>
      <c r="E1382" s="49" t="s">
        <v>123</v>
      </c>
      <c r="F1382" s="7" t="s">
        <v>36</v>
      </c>
      <c r="G1382" s="9" t="s">
        <v>37</v>
      </c>
      <c r="H1382" s="9" t="s">
        <v>29</v>
      </c>
      <c r="I1382" s="32"/>
      <c r="J1382" s="1" t="s">
        <v>38</v>
      </c>
      <c r="K1382" s="29"/>
      <c r="L1382" s="29"/>
      <c r="M1382" s="57"/>
      <c r="N138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82" s="7" t="str">
        <f>IF(Infra[[#This Row],[railml 2.4 existence]]=TRUE, INDEX(core[Constraints],MATCH(Infra[[#This Row],[Full path]],core[Full path],0)),
IF(Infra[[#This Row],[nor existence]]&lt;&gt;"",INDEX(nor[Constraints],MATCH(Infra[[#This Row],[nor existence]],nor[Full path],0)),""))</f>
        <v>optional</v>
      </c>
      <c r="Q13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2" s="7" t="str">
        <f>IF(ISBLANK(Infra[[#This Row],[Attribute]]),"",
IF(Infra[[#This Row],[railml 2.4 existence]]=TRUE, INDEX(core[Excel type],MATCH(Infra[[#This Row],[Full path]],core[Full path],0)),
IF(Infra[[#This Row],[nor existence]]&lt;&gt;"", INDEX(nor[Excel type],MATCH(Infra[[#This Row],[nor existence]],nor[Full path],0)),"")))</f>
        <v>[enum]</v>
      </c>
      <c r="S1382" s="9" t="str">
        <f>IF(AND(NOT(ISBLANK(Infra[[#This Row],[Attribute]])),LEFT(Infra[[#This Row],[Value]],1)="[",OR(Infra[[#This Row],[railml 2.4 existence]]=TRUE,Infra[[#This Row],[nor existence]]=TRUE)),IF(Infra[[#This Row],[Value]]=Infra[[#This Row],[type]],"OK","Wrong type"),"")</f>
        <v/>
      </c>
      <c r="T1382" s="7" t="str">
        <f>IF(ISBLANK(Infra[[#This Row],[Attribute]]),"",
IF(Infra[[#This Row],[railml 2.4 existence]]=TRUE, INDEX(core[Restriction],MATCH(Infra[[#This Row],[Full path]],core[Full path],0)),
IF(Infra[[#This Row],[nor existence]]&lt;&gt;"", INDEX(nor[Restriction],MATCH(Infra[[#This Row],[nor existence]],nor[Full path],0)),"")))</f>
        <v>"new", "modified", "removed"</v>
      </c>
      <c r="U13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3" spans="1:21" ht="30" x14ac:dyDescent="0.25">
      <c r="A138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infrastructure/tracks/track/trackElements/trainProtectionChanges/trainProtectionChange/states/state/@nor:change</v>
      </c>
      <c r="B13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3" s="23" t="s">
        <v>1094</v>
      </c>
      <c r="E1383" s="49" t="s">
        <v>123</v>
      </c>
      <c r="F1383" s="7" t="s">
        <v>36</v>
      </c>
      <c r="G1383" s="9" t="s">
        <v>39</v>
      </c>
      <c r="H1383" s="9"/>
      <c r="I1383" s="32"/>
      <c r="J1383" s="1" t="s">
        <v>40</v>
      </c>
      <c r="K1383" s="29"/>
      <c r="L1383" s="29"/>
      <c r="M1383" s="57"/>
      <c r="N138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83" s="7" t="str">
        <f>IF(Infra[[#This Row],[railml 2.4 existence]]=TRUE, INDEX(core[Constraints],MATCH(Infra[[#This Row],[Full path]],core[Full path],0)),
IF(Infra[[#This Row],[nor existence]]&lt;&gt;"",INDEX(nor[Constraints],MATCH(Infra[[#This Row],[nor existence]],nor[Full path],0)),""))</f>
        <v>optional</v>
      </c>
      <c r="Q13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83" s="7" t="str">
        <f>IF(ISBLANK(Infra[[#This Row],[Attribute]]),"",
IF(Infra[[#This Row],[railml 2.4 existence]]=TRUE, INDEX(core[Excel type],MATCH(Infra[[#This Row],[Full path]],core[Full path],0)),
IF(Infra[[#This Row],[nor existence]]&lt;&gt;"", INDEX(nor[Excel type],MATCH(Infra[[#This Row],[nor existence]],nor[Full path],0)),"")))</f>
        <v>[enum]</v>
      </c>
      <c r="S1383" s="9" t="str">
        <f>IF(AND(NOT(ISBLANK(Infra[[#This Row],[Attribute]])),LEFT(Infra[[#This Row],[Value]],1)="[",OR(Infra[[#This Row],[railml 2.4 existence]]=TRUE,Infra[[#This Row],[nor existence]]=TRUE)),IF(Infra[[#This Row],[Value]]=Infra[[#This Row],[type]],"OK","Wrong type"),"")</f>
        <v/>
      </c>
      <c r="T1383" s="7" t="str">
        <f>IF(ISBLANK(Infra[[#This Row],[Attribute]]),"",
IF(Infra[[#This Row],[railml 2.4 existence]]=TRUE, INDEX(core[Restriction],MATCH(Infra[[#This Row],[Full path]],core[Full path],0)),
IF(Infra[[#This Row],[nor existence]]&lt;&gt;"", INDEX(nor[Restriction],MATCH(Infra[[#This Row],[nor existence]],nor[Full path],0)),"")))</f>
        <v>"new", "modified", "removed"</v>
      </c>
      <c r="U13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4" spans="1:21" ht="30" x14ac:dyDescent="0.25">
      <c r="A138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infrastructure/tracks/track/trackElements/trainProtectionChanges/trainProtectionChange/states/state/@nor:change</v>
      </c>
      <c r="B13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4" s="23" t="s">
        <v>1094</v>
      </c>
      <c r="E1384" s="49" t="s">
        <v>123</v>
      </c>
      <c r="F1384" s="7" t="s">
        <v>36</v>
      </c>
      <c r="G1384" s="9" t="s">
        <v>41</v>
      </c>
      <c r="H1384" s="9"/>
      <c r="I1384" s="32"/>
      <c r="J1384" s="1" t="s">
        <v>42</v>
      </c>
      <c r="K1384" s="29"/>
      <c r="L1384" s="29"/>
      <c r="M1384" s="57"/>
      <c r="N138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84" s="7" t="str">
        <f>IF(Infra[[#This Row],[railml 2.4 existence]]=TRUE, INDEX(core[Constraints],MATCH(Infra[[#This Row],[Full path]],core[Full path],0)),
IF(Infra[[#This Row],[nor existence]]&lt;&gt;"",INDEX(nor[Constraints],MATCH(Infra[[#This Row],[nor existence]],nor[Full path],0)),""))</f>
        <v>optional</v>
      </c>
      <c r="Q13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84" s="7" t="str">
        <f>IF(ISBLANK(Infra[[#This Row],[Attribute]]),"",
IF(Infra[[#This Row],[railml 2.4 existence]]=TRUE, INDEX(core[Excel type],MATCH(Infra[[#This Row],[Full path]],core[Full path],0)),
IF(Infra[[#This Row],[nor existence]]&lt;&gt;"", INDEX(nor[Excel type],MATCH(Infra[[#This Row],[nor existence]],nor[Full path],0)),"")))</f>
        <v>[enum]</v>
      </c>
      <c r="S1384" s="9" t="str">
        <f>IF(AND(NOT(ISBLANK(Infra[[#This Row],[Attribute]])),LEFT(Infra[[#This Row],[Value]],1)="[",OR(Infra[[#This Row],[railml 2.4 existence]]=TRUE,Infra[[#This Row],[nor existence]]=TRUE)),IF(Infra[[#This Row],[Value]]=Infra[[#This Row],[type]],"OK","Wrong type"),"")</f>
        <v/>
      </c>
      <c r="T1384" s="7" t="str">
        <f>IF(ISBLANK(Infra[[#This Row],[Attribute]]),"",
IF(Infra[[#This Row],[railml 2.4 existence]]=TRUE, INDEX(core[Restriction],MATCH(Infra[[#This Row],[Full path]],core[Full path],0)),
IF(Infra[[#This Row],[nor existence]]&lt;&gt;"", INDEX(nor[Restriction],MATCH(Infra[[#This Row],[nor existence]],nor[Full path],0)),"")))</f>
        <v>"new", "modified", "removed"</v>
      </c>
      <c r="U13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5" spans="1:21" x14ac:dyDescent="0.25">
      <c r="A138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infrastructure/tracks/track/trackElements/trainProtectionChanges/trainProtectionChange/states/state/@nor:change</v>
      </c>
      <c r="B13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5" s="23" t="s">
        <v>1094</v>
      </c>
      <c r="E1385" s="49" t="s">
        <v>123</v>
      </c>
      <c r="F1385" s="7" t="s">
        <v>36</v>
      </c>
      <c r="G1385" s="9" t="s">
        <v>43</v>
      </c>
      <c r="H1385" s="9"/>
      <c r="I1385" s="32"/>
      <c r="J1385" s="1" t="s">
        <v>44</v>
      </c>
      <c r="K1385" s="29"/>
      <c r="L1385" s="29"/>
      <c r="M1385" s="57"/>
      <c r="N138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385" s="7" t="str">
        <f>IF(Infra[[#This Row],[railml 2.4 existence]]=TRUE, INDEX(core[Constraints],MATCH(Infra[[#This Row],[Full path]],core[Full path],0)),
IF(Infra[[#This Row],[nor existence]]&lt;&gt;"",INDEX(nor[Constraints],MATCH(Infra[[#This Row],[nor existence]],nor[Full path],0)),""))</f>
        <v>optional</v>
      </c>
      <c r="Q13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85" s="7" t="str">
        <f>IF(ISBLANK(Infra[[#This Row],[Attribute]]),"",
IF(Infra[[#This Row],[railml 2.4 existence]]=TRUE, INDEX(core[Excel type],MATCH(Infra[[#This Row],[Full path]],core[Full path],0)),
IF(Infra[[#This Row],[nor existence]]&lt;&gt;"", INDEX(nor[Excel type],MATCH(Infra[[#This Row],[nor existence]],nor[Full path],0)),"")))</f>
        <v>[enum]</v>
      </c>
      <c r="S1385" s="9" t="str">
        <f>IF(AND(NOT(ISBLANK(Infra[[#This Row],[Attribute]])),LEFT(Infra[[#This Row],[Value]],1)="[",OR(Infra[[#This Row],[railml 2.4 existence]]=TRUE,Infra[[#This Row],[nor existence]]=TRUE)),IF(Infra[[#This Row],[Value]]=Infra[[#This Row],[type]],"OK","Wrong type"),"")</f>
        <v/>
      </c>
      <c r="T1385" s="7" t="str">
        <f>IF(ISBLANK(Infra[[#This Row],[Attribute]]),"",
IF(Infra[[#This Row],[railml 2.4 existence]]=TRUE, INDEX(core[Restriction],MATCH(Infra[[#This Row],[Full path]],core[Full path],0)),
IF(Infra[[#This Row],[nor existence]]&lt;&gt;"", INDEX(nor[Restriction],MATCH(Infra[[#This Row],[nor existence]],nor[Full path],0)),"")))</f>
        <v>"new", "modified", "removed"</v>
      </c>
      <c r="U13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6" spans="1:21" x14ac:dyDescent="0.25">
      <c r="A138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infrastructure/tracks/track/trackElements/trainProtectionChanges/trainProtectionChange/states/state/@nor:endDate</v>
      </c>
      <c r="B13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6" s="23" t="s">
        <v>1094</v>
      </c>
      <c r="E1386" s="49" t="s">
        <v>123</v>
      </c>
      <c r="F1386" s="7" t="s">
        <v>127</v>
      </c>
      <c r="G1386" s="9" t="s">
        <v>128</v>
      </c>
      <c r="H1386" s="9" t="s">
        <v>29</v>
      </c>
      <c r="I1386" s="32"/>
      <c r="J1386" s="1" t="s">
        <v>129</v>
      </c>
      <c r="K1386" s="29"/>
      <c r="L1386" s="29"/>
      <c r="M1386" s="57"/>
      <c r="N138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386" s="7" t="str">
        <f>IF(Infra[[#This Row],[railml 2.4 existence]]=TRUE, INDEX(core[Constraints],MATCH(Infra[[#This Row],[Full path]],core[Full path],0)),
IF(Infra[[#This Row],[nor existence]]&lt;&gt;"",INDEX(nor[Constraints],MATCH(Infra[[#This Row],[nor existence]],nor[Full path],0)),""))</f>
        <v>optional</v>
      </c>
      <c r="Q13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6" s="7" t="str">
        <f>IF(ISBLANK(Infra[[#This Row],[Attribute]]),"",
IF(Infra[[#This Row],[railml 2.4 existence]]=TRUE, INDEX(core[Excel type],MATCH(Infra[[#This Row],[Full path]],core[Full path],0)),
IF(Infra[[#This Row],[nor existence]]&lt;&gt;"", INDEX(nor[Excel type],MATCH(Infra[[#This Row],[nor existence]],nor[Full path],0)),"")))</f>
        <v>[date]</v>
      </c>
      <c r="S1386" s="9" t="str">
        <f>IF(AND(NOT(ISBLANK(Infra[[#This Row],[Attribute]])),LEFT(Infra[[#This Row],[Value]],1)="[",OR(Infra[[#This Row],[railml 2.4 existence]]=TRUE,Infra[[#This Row],[nor existence]]=TRUE)),IF(Infra[[#This Row],[Value]]=Infra[[#This Row],[type]],"OK","Wrong type"),"")</f>
        <v/>
      </c>
      <c r="T1386" s="7" t="str">
        <f>IF(ISBLANK(Infra[[#This Row],[Attribute]]),"",
IF(Infra[[#This Row],[railml 2.4 existence]]=TRUE, INDEX(core[Restriction],MATCH(Infra[[#This Row],[Full path]],core[Full path],0)),
IF(Infra[[#This Row],[nor existence]]&lt;&gt;"", INDEX(nor[Restriction],MATCH(Infra[[#This Row],[nor existence]],nor[Full path],0)),"")))</f>
        <v/>
      </c>
      <c r="U13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7" spans="1:21" x14ac:dyDescent="0.25">
      <c r="A138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infrastructure/tracks/track/trackElements/trainProtectionChanges/trainProtectionChange/states/state/@nor:projectRef</v>
      </c>
      <c r="B13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7" s="23" t="s">
        <v>1094</v>
      </c>
      <c r="E1387" s="49" t="s">
        <v>123</v>
      </c>
      <c r="F1387" s="7" t="s">
        <v>130</v>
      </c>
      <c r="G1387" s="9" t="s">
        <v>46</v>
      </c>
      <c r="H1387" s="9" t="s">
        <v>29</v>
      </c>
      <c r="I1387" s="32"/>
      <c r="J1387" s="1" t="s">
        <v>131</v>
      </c>
      <c r="K1387" s="29"/>
      <c r="L1387" s="29"/>
      <c r="M1387" s="57"/>
      <c r="N138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387" s="7" t="str">
        <f>IF(Infra[[#This Row],[railml 2.4 existence]]=TRUE, INDEX(core[Constraints],MATCH(Infra[[#This Row],[Full path]],core[Full path],0)),
IF(Infra[[#This Row],[nor existence]]&lt;&gt;"",INDEX(nor[Constraints],MATCH(Infra[[#This Row],[nor existence]],nor[Full path],0)),""))</f>
        <v>optional</v>
      </c>
      <c r="Q13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7" s="7" t="str">
        <f>IF(ISBLANK(Infra[[#This Row],[Attribute]]),"",
IF(Infra[[#This Row],[railml 2.4 existence]]=TRUE, INDEX(core[Excel type],MATCH(Infra[[#This Row],[Full path]],core[Full path],0)),
IF(Infra[[#This Row],[nor existence]]&lt;&gt;"", INDEX(nor[Excel type],MATCH(Infra[[#This Row],[nor existence]],nor[Full path],0)),"")))</f>
        <v>[reference]</v>
      </c>
      <c r="S1387" s="9" t="str">
        <f>IF(AND(NOT(ISBLANK(Infra[[#This Row],[Attribute]])),LEFT(Infra[[#This Row],[Value]],1)="[",OR(Infra[[#This Row],[railml 2.4 existence]]=TRUE,Infra[[#This Row],[nor existence]]=TRUE)),IF(Infra[[#This Row],[Value]]=Infra[[#This Row],[type]],"OK","Wrong type"),"")</f>
        <v/>
      </c>
      <c r="T1387" s="7" t="str">
        <f>IF(ISBLANK(Infra[[#This Row],[Attribute]]),"",
IF(Infra[[#This Row],[railml 2.4 existence]]=TRUE, INDEX(core[Restriction],MATCH(Infra[[#This Row],[Full path]],core[Full path],0)),
IF(Infra[[#This Row],[nor existence]]&lt;&gt;"", INDEX(nor[Restriction],MATCH(Infra[[#This Row],[nor existence]],nor[Full path],0)),"")))</f>
        <v/>
      </c>
      <c r="U13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8" spans="1:21" x14ac:dyDescent="0.25">
      <c r="A138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infrastructure/tracks/track/trackElements/trainProtectionChanges/trainProtectionChange/states/state/@nor:ruleRef</v>
      </c>
      <c r="B13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8" s="23" t="s">
        <v>1094</v>
      </c>
      <c r="E1388" s="49" t="s">
        <v>123</v>
      </c>
      <c r="F1388" s="7" t="s">
        <v>45</v>
      </c>
      <c r="G1388" s="9" t="s">
        <v>46</v>
      </c>
      <c r="H1388" s="9" t="s">
        <v>29</v>
      </c>
      <c r="I1388" s="33"/>
      <c r="J1388" s="8" t="s">
        <v>47</v>
      </c>
      <c r="K1388" s="29"/>
      <c r="L1388" s="29"/>
      <c r="M1388" s="57"/>
      <c r="N138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388" s="7" t="str">
        <f>IF(Infra[[#This Row],[railml 2.4 existence]]=TRUE, INDEX(core[Constraints],MATCH(Infra[[#This Row],[Full path]],core[Full path],0)),
IF(Infra[[#This Row],[nor existence]]&lt;&gt;"",INDEX(nor[Constraints],MATCH(Infra[[#This Row],[nor existence]],nor[Full path],0)),""))</f>
        <v>optional</v>
      </c>
      <c r="Q13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8" s="7" t="str">
        <f>IF(ISBLANK(Infra[[#This Row],[Attribute]]),"",
IF(Infra[[#This Row],[railml 2.4 existence]]=TRUE, INDEX(core[Excel type],MATCH(Infra[[#This Row],[Full path]],core[Full path],0)),
IF(Infra[[#This Row],[nor existence]]&lt;&gt;"", INDEX(nor[Excel type],MATCH(Infra[[#This Row],[nor existence]],nor[Full path],0)),"")))</f>
        <v>[reference]</v>
      </c>
      <c r="S1388" s="9" t="str">
        <f>IF(AND(NOT(ISBLANK(Infra[[#This Row],[Attribute]])),LEFT(Infra[[#This Row],[Value]],1)="[",OR(Infra[[#This Row],[railml 2.4 existence]]=TRUE,Infra[[#This Row],[nor existence]]=TRUE)),IF(Infra[[#This Row],[Value]]=Infra[[#This Row],[type]],"OK","Wrong type"),"")</f>
        <v/>
      </c>
      <c r="T1388" s="7" t="str">
        <f>IF(ISBLANK(Infra[[#This Row],[Attribute]]),"",
IF(Infra[[#This Row],[railml 2.4 existence]]=TRUE, INDEX(core[Restriction],MATCH(Infra[[#This Row],[Full path]],core[Full path],0)),
IF(Infra[[#This Row],[nor existence]]&lt;&gt;"", INDEX(nor[Restriction],MATCH(Infra[[#This Row],[nor existence]],nor[Full path],0)),"")))</f>
        <v/>
      </c>
      <c r="U13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89" spans="1:21" x14ac:dyDescent="0.25">
      <c r="A138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infrastructure/tracks/track/trackElements/trainProtectionChanges/trainProtectionChange/states/state/@nor:startDate</v>
      </c>
      <c r="B13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89" s="23" t="s">
        <v>1094</v>
      </c>
      <c r="E1389" s="49" t="s">
        <v>123</v>
      </c>
      <c r="F1389" s="7" t="s">
        <v>132</v>
      </c>
      <c r="G1389" s="9" t="s">
        <v>128</v>
      </c>
      <c r="H1389" s="9" t="s">
        <v>29</v>
      </c>
      <c r="I1389" s="32"/>
      <c r="J1389" s="1" t="s">
        <v>129</v>
      </c>
      <c r="K1389" s="29"/>
      <c r="L1389" s="29"/>
      <c r="M1389" s="57"/>
      <c r="N138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3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389" s="7" t="str">
        <f>IF(Infra[[#This Row],[railml 2.4 existence]]=TRUE, INDEX(core[Constraints],MATCH(Infra[[#This Row],[Full path]],core[Full path],0)),
IF(Infra[[#This Row],[nor existence]]&lt;&gt;"",INDEX(nor[Constraints],MATCH(Infra[[#This Row],[nor existence]],nor[Full path],0)),""))</f>
        <v>optional</v>
      </c>
      <c r="Q13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89" s="7" t="str">
        <f>IF(ISBLANK(Infra[[#This Row],[Attribute]]),"",
IF(Infra[[#This Row],[railml 2.4 existence]]=TRUE, INDEX(core[Excel type],MATCH(Infra[[#This Row],[Full path]],core[Full path],0)),
IF(Infra[[#This Row],[nor existence]]&lt;&gt;"", INDEX(nor[Excel type],MATCH(Infra[[#This Row],[nor existence]],nor[Full path],0)),"")))</f>
        <v>[date]</v>
      </c>
      <c r="S1389" s="9" t="str">
        <f>IF(AND(NOT(ISBLANK(Infra[[#This Row],[Attribute]])),LEFT(Infra[[#This Row],[Value]],1)="[",OR(Infra[[#This Row],[railml 2.4 existence]]=TRUE,Infra[[#This Row],[nor existence]]=TRUE)),IF(Infra[[#This Row],[Value]]=Infra[[#This Row],[type]],"OK","Wrong type"),"")</f>
        <v/>
      </c>
      <c r="T1389" s="7" t="str">
        <f>IF(ISBLANK(Infra[[#This Row],[Attribute]]),"",
IF(Infra[[#This Row],[railml 2.4 existence]]=TRUE, INDEX(core[Restriction],MATCH(Infra[[#This Row],[Full path]],core[Full path],0)),
IF(Infra[[#This Row],[nor existence]]&lt;&gt;"", INDEX(nor[Restriction],MATCH(Infra[[#This Row],[nor existence]],nor[Full path],0)),"")))</f>
        <v/>
      </c>
      <c r="U13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90" spans="1:21" x14ac:dyDescent="0.25">
      <c r="A139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infrastructure/tracks/track/trackElements/trainProtectionChanges/trainProtectionChange/states/state/@operatingPeriodRef</v>
      </c>
      <c r="B13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0" s="23" t="s">
        <v>1094</v>
      </c>
      <c r="E1390" s="49" t="s">
        <v>123</v>
      </c>
      <c r="F1390" s="7" t="s">
        <v>133</v>
      </c>
      <c r="G1390" s="9" t="s">
        <v>46</v>
      </c>
      <c r="H1390" s="9" t="s">
        <v>29</v>
      </c>
      <c r="I1390" s="32"/>
      <c r="J1390" s="1" t="s">
        <v>134</v>
      </c>
      <c r="K1390" s="29"/>
      <c r="L1390" s="29"/>
      <c r="M1390" s="57"/>
      <c r="N139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0" s="7" t="str">
        <f>IF(Infra[[#This Row],[railml 2.4 existence]]=TRUE, INDEX(core[Constraints],MATCH(Infra[[#This Row],[Full path]],core[Full path],0)),
IF(Infra[[#This Row],[nor existence]]&lt;&gt;"",INDEX(nor[Constraints],MATCH(Infra[[#This Row],[nor existence]],nor[Full path],0)),""))</f>
        <v>optional</v>
      </c>
      <c r="Q13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90" s="7" t="str">
        <f>IF(ISBLANK(Infra[[#This Row],[Attribute]]),"",
IF(Infra[[#This Row],[railml 2.4 existence]]=TRUE, INDEX(core[Excel type],MATCH(Infra[[#This Row],[Full path]],core[Full path],0)),
IF(Infra[[#This Row],[nor existence]]&lt;&gt;"", INDEX(nor[Excel type],MATCH(Infra[[#This Row],[nor existence]],nor[Full path],0)),"")))</f>
        <v>[reference]</v>
      </c>
      <c r="S1390" s="9" t="str">
        <f>IF(AND(NOT(ISBLANK(Infra[[#This Row],[Attribute]])),LEFT(Infra[[#This Row],[Value]],1)="[",OR(Infra[[#This Row],[railml 2.4 existence]]=TRUE,Infra[[#This Row],[nor existence]]=TRUE)),IF(Infra[[#This Row],[Value]]=Infra[[#This Row],[type]],"OK","Wrong type"),"")</f>
        <v>OK</v>
      </c>
      <c r="T1390" s="7" t="str">
        <f>IF(ISBLANK(Infra[[#This Row],[Attribute]]),"",
IF(Infra[[#This Row],[railml 2.4 existence]]=TRUE, INDEX(core[Restriction],MATCH(Infra[[#This Row],[Full path]],core[Full path],0)),
IF(Infra[[#This Row],[nor existence]]&lt;&gt;"", INDEX(nor[Restriction],MATCH(Infra[[#This Row],[nor existence]],nor[Full path],0)),"")))</f>
        <v/>
      </c>
      <c r="U13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91" spans="1:21" x14ac:dyDescent="0.25">
      <c r="A139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infrastructure/tracks/track/trackElements/trainProtectionChanges/trainProtectionChange/states/state/@status</v>
      </c>
      <c r="B13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1" s="23" t="s">
        <v>1094</v>
      </c>
      <c r="E1391" s="49" t="s">
        <v>123</v>
      </c>
      <c r="F1391" s="7" t="s">
        <v>135</v>
      </c>
      <c r="G1391" s="9" t="s">
        <v>37</v>
      </c>
      <c r="H1391" s="9" t="s">
        <v>29</v>
      </c>
      <c r="I1391" s="32"/>
      <c r="K1391" s="29"/>
      <c r="L1391" s="29"/>
      <c r="M1391" s="57"/>
      <c r="N139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1" s="7" t="str">
        <f>IF(Infra[[#This Row],[railml 2.4 existence]]=TRUE, INDEX(core[Constraints],MATCH(Infra[[#This Row],[Full path]],core[Full path],0)),
IF(Infra[[#This Row],[nor existence]]&lt;&gt;"",INDEX(nor[Constraints],MATCH(Infra[[#This Row],[nor existence]],nor[Full path],0)),""))</f>
        <v>optional</v>
      </c>
      <c r="Q13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91" s="7" t="str">
        <f>IF(ISBLANK(Infra[[#This Row],[Attribute]]),"",
IF(Infra[[#This Row],[railml 2.4 existence]]=TRUE, INDEX(core[Excel type],MATCH(Infra[[#This Row],[Full path]],core[Full path],0)),
IF(Infra[[#This Row],[nor existence]]&lt;&gt;"", INDEX(nor[Excel type],MATCH(Infra[[#This Row],[nor existence]],nor[Full path],0)),"")))</f>
        <v>[enum]</v>
      </c>
      <c r="S1391" s="9" t="str">
        <f>IF(AND(NOT(ISBLANK(Infra[[#This Row],[Attribute]])),LEFT(Infra[[#This Row],[Value]],1)="[",OR(Infra[[#This Row],[railml 2.4 existence]]=TRUE,Infra[[#This Row],[nor existence]]=TRUE)),IF(Infra[[#This Row],[Value]]=Infra[[#This Row],[type]],"OK","Wrong type"),"")</f>
        <v>OK</v>
      </c>
      <c r="T139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92" spans="1:21" x14ac:dyDescent="0.25">
      <c r="A139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infrastructure/tracks/track/trackElements/trainProtectionChanges/trainProtectionChange/states/state/@status</v>
      </c>
      <c r="B13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2" s="23" t="s">
        <v>1094</v>
      </c>
      <c r="E1392" s="49" t="s">
        <v>123</v>
      </c>
      <c r="F1392" s="7" t="s">
        <v>135</v>
      </c>
      <c r="G1392" s="9" t="s">
        <v>136</v>
      </c>
      <c r="H1392" s="9"/>
      <c r="I1392" s="32"/>
      <c r="K1392" s="29"/>
      <c r="L1392" s="29"/>
      <c r="M1392" s="57"/>
      <c r="N139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2" s="7" t="str">
        <f>IF(Infra[[#This Row],[railml 2.4 existence]]=TRUE, INDEX(core[Constraints],MATCH(Infra[[#This Row],[Full path]],core[Full path],0)),
IF(Infra[[#This Row],[nor existence]]&lt;&gt;"",INDEX(nor[Constraints],MATCH(Infra[[#This Row],[nor existence]],nor[Full path],0)),""))</f>
        <v>optional</v>
      </c>
      <c r="Q13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92" s="7" t="str">
        <f>IF(ISBLANK(Infra[[#This Row],[Attribute]]),"",
IF(Infra[[#This Row],[railml 2.4 existence]]=TRUE, INDEX(core[Excel type],MATCH(Infra[[#This Row],[Full path]],core[Full path],0)),
IF(Infra[[#This Row],[nor existence]]&lt;&gt;"", INDEX(nor[Excel type],MATCH(Infra[[#This Row],[nor existence]],nor[Full path],0)),"")))</f>
        <v>[enum]</v>
      </c>
      <c r="S1392" s="9" t="str">
        <f>IF(AND(NOT(ISBLANK(Infra[[#This Row],[Attribute]])),LEFT(Infra[[#This Row],[Value]],1)="[",OR(Infra[[#This Row],[railml 2.4 existence]]=TRUE,Infra[[#This Row],[nor existence]]=TRUE)),IF(Infra[[#This Row],[Value]]=Infra[[#This Row],[type]],"OK","Wrong type"),"")</f>
        <v/>
      </c>
      <c r="T139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93" spans="1:21" ht="105" x14ac:dyDescent="0.25">
      <c r="A13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infrastructure/tracks/track/trackElements/trainProtectionChanges/trainProtectionChange/states/state/@status</v>
      </c>
      <c r="B13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3" s="23" t="s">
        <v>1094</v>
      </c>
      <c r="E1393" s="49" t="s">
        <v>123</v>
      </c>
      <c r="F1393" s="7" t="s">
        <v>135</v>
      </c>
      <c r="G1393" s="9" t="s">
        <v>137</v>
      </c>
      <c r="H1393" s="9"/>
      <c r="I1393" s="32"/>
      <c r="J1393" s="1" t="s">
        <v>138</v>
      </c>
      <c r="K1393" s="29"/>
      <c r="L1393" s="29"/>
      <c r="M1393" s="57"/>
      <c r="N139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3" s="7" t="str">
        <f>IF(Infra[[#This Row],[railml 2.4 existence]]=TRUE, INDEX(core[Constraints],MATCH(Infra[[#This Row],[Full path]],core[Full path],0)),
IF(Infra[[#This Row],[nor existence]]&lt;&gt;"",INDEX(nor[Constraints],MATCH(Infra[[#This Row],[nor existence]],nor[Full path],0)),""))</f>
        <v>optional</v>
      </c>
      <c r="Q13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93" s="7" t="str">
        <f>IF(ISBLANK(Infra[[#This Row],[Attribute]]),"",
IF(Infra[[#This Row],[railml 2.4 existence]]=TRUE, INDEX(core[Excel type],MATCH(Infra[[#This Row],[Full path]],core[Full path],0)),
IF(Infra[[#This Row],[nor existence]]&lt;&gt;"", INDEX(nor[Excel type],MATCH(Infra[[#This Row],[nor existence]],nor[Full path],0)),"")))</f>
        <v>[enum]</v>
      </c>
      <c r="S1393" s="9" t="str">
        <f>IF(AND(NOT(ISBLANK(Infra[[#This Row],[Attribute]])),LEFT(Infra[[#This Row],[Value]],1)="[",OR(Infra[[#This Row],[railml 2.4 existence]]=TRUE,Infra[[#This Row],[nor existence]]=TRUE)),IF(Infra[[#This Row],[Value]]=Infra[[#This Row],[type]],"OK","Wrong type"),"")</f>
        <v/>
      </c>
      <c r="T139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94" spans="1:21" ht="30" x14ac:dyDescent="0.25">
      <c r="A13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infrastructure/tracks/track/trackElements/trainProtectionChanges/trainProtectionChange/states/state/@status</v>
      </c>
      <c r="B13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4" s="23" t="s">
        <v>1094</v>
      </c>
      <c r="E1394" s="49" t="s">
        <v>123</v>
      </c>
      <c r="F1394" s="7" t="s">
        <v>135</v>
      </c>
      <c r="G1394" s="9" t="s">
        <v>139</v>
      </c>
      <c r="H1394" s="9"/>
      <c r="I1394" s="32"/>
      <c r="J1394" s="1" t="s">
        <v>140</v>
      </c>
      <c r="K1394" s="29"/>
      <c r="L1394" s="29"/>
      <c r="M1394" s="57"/>
      <c r="N139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4" s="7" t="str">
        <f>IF(Infra[[#This Row],[railml 2.4 existence]]=TRUE, INDEX(core[Constraints],MATCH(Infra[[#This Row],[Full path]],core[Full path],0)),
IF(Infra[[#This Row],[nor existence]]&lt;&gt;"",INDEX(nor[Constraints],MATCH(Infra[[#This Row],[nor existence]],nor[Full path],0)),""))</f>
        <v>optional</v>
      </c>
      <c r="Q13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94" s="7" t="str">
        <f>IF(ISBLANK(Infra[[#This Row],[Attribute]]),"",
IF(Infra[[#This Row],[railml 2.4 existence]]=TRUE, INDEX(core[Excel type],MATCH(Infra[[#This Row],[Full path]],core[Full path],0)),
IF(Infra[[#This Row],[nor existence]]&lt;&gt;"", INDEX(nor[Excel type],MATCH(Infra[[#This Row],[nor existence]],nor[Full path],0)),"")))</f>
        <v>[enum]</v>
      </c>
      <c r="S1394" s="9" t="str">
        <f>IF(AND(NOT(ISBLANK(Infra[[#This Row],[Attribute]])),LEFT(Infra[[#This Row],[Value]],1)="[",OR(Infra[[#This Row],[railml 2.4 existence]]=TRUE,Infra[[#This Row],[nor existence]]=TRUE)),IF(Infra[[#This Row],[Value]]=Infra[[#This Row],[type]],"OK","Wrong type"),"")</f>
        <v/>
      </c>
      <c r="T139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95" spans="1:21" ht="75" x14ac:dyDescent="0.25">
      <c r="A13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infrastructure/tracks/track/trackElements/trainProtectionChanges/trainProtectionChange/states/state/@status</v>
      </c>
      <c r="B13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5" s="23" t="s">
        <v>1094</v>
      </c>
      <c r="E1395" s="49" t="s">
        <v>123</v>
      </c>
      <c r="F1395" s="7" t="s">
        <v>135</v>
      </c>
      <c r="G1395" s="9" t="s">
        <v>124</v>
      </c>
      <c r="H1395" s="9"/>
      <c r="I1395" s="32"/>
      <c r="J1395" s="1" t="s">
        <v>141</v>
      </c>
      <c r="K1395" s="29"/>
      <c r="L1395" s="29"/>
      <c r="M1395" s="57"/>
      <c r="N139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5" s="7" t="str">
        <f>IF(Infra[[#This Row],[railml 2.4 existence]]=TRUE, INDEX(core[Constraints],MATCH(Infra[[#This Row],[Full path]],core[Full path],0)),
IF(Infra[[#This Row],[nor existence]]&lt;&gt;"",INDEX(nor[Constraints],MATCH(Infra[[#This Row],[nor existence]],nor[Full path],0)),""))</f>
        <v>optional</v>
      </c>
      <c r="Q13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95" s="7" t="str">
        <f>IF(ISBLANK(Infra[[#This Row],[Attribute]]),"",
IF(Infra[[#This Row],[railml 2.4 existence]]=TRUE, INDEX(core[Excel type],MATCH(Infra[[#This Row],[Full path]],core[Full path],0)),
IF(Infra[[#This Row],[nor existence]]&lt;&gt;"", INDEX(nor[Excel type],MATCH(Infra[[#This Row],[nor existence]],nor[Full path],0)),"")))</f>
        <v>[enum]</v>
      </c>
      <c r="S1395" s="9" t="str">
        <f>IF(AND(NOT(ISBLANK(Infra[[#This Row],[Attribute]])),LEFT(Infra[[#This Row],[Value]],1)="[",OR(Infra[[#This Row],[railml 2.4 existence]]=TRUE,Infra[[#This Row],[nor existence]]=TRUE)),IF(Infra[[#This Row],[Value]]=Infra[[#This Row],[type]],"OK","Wrong type"),"")</f>
        <v/>
      </c>
      <c r="T139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96" spans="1:21" ht="60" x14ac:dyDescent="0.25">
      <c r="A13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infrastructure/tracks/track/trackElements/trainProtectionChanges/trainProtectionChange/states/state/@status</v>
      </c>
      <c r="B13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6" s="23" t="s">
        <v>1094</v>
      </c>
      <c r="E1396" s="49" t="s">
        <v>123</v>
      </c>
      <c r="F1396" s="7" t="s">
        <v>135</v>
      </c>
      <c r="G1396" s="9" t="s">
        <v>142</v>
      </c>
      <c r="H1396" s="9"/>
      <c r="I1396" s="32"/>
      <c r="J1396" s="1" t="s">
        <v>143</v>
      </c>
      <c r="K1396" s="29"/>
      <c r="L1396" s="29"/>
      <c r="M1396" s="57"/>
      <c r="N139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6" s="7" t="str">
        <f>IF(Infra[[#This Row],[railml 2.4 existence]]=TRUE, INDEX(core[Constraints],MATCH(Infra[[#This Row],[Full path]],core[Full path],0)),
IF(Infra[[#This Row],[nor existence]]&lt;&gt;"",INDEX(nor[Constraints],MATCH(Infra[[#This Row],[nor existence]],nor[Full path],0)),""))</f>
        <v>optional</v>
      </c>
      <c r="Q13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96" s="7" t="str">
        <f>IF(ISBLANK(Infra[[#This Row],[Attribute]]),"",
IF(Infra[[#This Row],[railml 2.4 existence]]=TRUE, INDEX(core[Excel type],MATCH(Infra[[#This Row],[Full path]],core[Full path],0)),
IF(Infra[[#This Row],[nor existence]]&lt;&gt;"", INDEX(nor[Excel type],MATCH(Infra[[#This Row],[nor existence]],nor[Full path],0)),"")))</f>
        <v>[enum]</v>
      </c>
      <c r="S1396" s="9" t="str">
        <f>IF(AND(NOT(ISBLANK(Infra[[#This Row],[Attribute]])),LEFT(Infra[[#This Row],[Value]],1)="[",OR(Infra[[#This Row],[railml 2.4 existence]]=TRUE,Infra[[#This Row],[nor existence]]=TRUE)),IF(Infra[[#This Row],[Value]]=Infra[[#This Row],[type]],"OK","Wrong type"),"")</f>
        <v/>
      </c>
      <c r="T139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97" spans="1:21" x14ac:dyDescent="0.25">
      <c r="A13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infrastructure/tracks/track/trackElements/trainProtectionChanges/trainProtectionChange/states/state/@status</v>
      </c>
      <c r="B13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7" s="23" t="s">
        <v>1094</v>
      </c>
      <c r="E1397" s="49" t="s">
        <v>123</v>
      </c>
      <c r="F1397" s="7" t="s">
        <v>135</v>
      </c>
      <c r="G1397" s="9" t="s">
        <v>144</v>
      </c>
      <c r="H1397" s="9"/>
      <c r="I1397" s="32"/>
      <c r="K1397" s="29"/>
      <c r="L1397" s="29"/>
      <c r="M1397" s="57"/>
      <c r="N139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7" s="7" t="str">
        <f>IF(Infra[[#This Row],[railml 2.4 existence]]=TRUE, INDEX(core[Constraints],MATCH(Infra[[#This Row],[Full path]],core[Full path],0)),
IF(Infra[[#This Row],[nor existence]]&lt;&gt;"",INDEX(nor[Constraints],MATCH(Infra[[#This Row],[nor existence]],nor[Full path],0)),""))</f>
        <v>optional</v>
      </c>
      <c r="Q13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397" s="7" t="str">
        <f>IF(ISBLANK(Infra[[#This Row],[Attribute]]),"",
IF(Infra[[#This Row],[railml 2.4 existence]]=TRUE, INDEX(core[Excel type],MATCH(Infra[[#This Row],[Full path]],core[Full path],0)),
IF(Infra[[#This Row],[nor existence]]&lt;&gt;"", INDEX(nor[Excel type],MATCH(Infra[[#This Row],[nor existence]],nor[Full path],0)),"")))</f>
        <v>[enum]</v>
      </c>
      <c r="S1397" s="9" t="str">
        <f>IF(AND(NOT(ISBLANK(Infra[[#This Row],[Attribute]])),LEFT(Infra[[#This Row],[Value]],1)="[",OR(Infra[[#This Row],[railml 2.4 existence]]=TRUE,Infra[[#This Row],[nor existence]]=TRUE)),IF(Infra[[#This Row],[Value]]=Infra[[#This Row],[type]],"OK","Wrong type"),"")</f>
        <v/>
      </c>
      <c r="T139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3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398" spans="1:21" x14ac:dyDescent="0.25">
      <c r="A13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v>
      </c>
      <c r="B13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8"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8" s="24" t="s">
        <v>1095</v>
      </c>
      <c r="E1398" s="17" t="s">
        <v>1096</v>
      </c>
      <c r="F1398" s="7"/>
      <c r="G1398" s="7"/>
      <c r="H1398" s="9" t="s">
        <v>29</v>
      </c>
      <c r="I1398" s="35"/>
      <c r="J1398" s="8" t="s">
        <v>1097</v>
      </c>
      <c r="K1398" s="7" t="s">
        <v>1098</v>
      </c>
      <c r="L1398" s="29"/>
      <c r="M1398" s="29"/>
      <c r="N1398"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8"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8" s="15" t="str">
        <f>IF(Infra[[#This Row],[railml 2.4 existence]]=TRUE, INDEX(core[Constraints],MATCH(Infra[[#This Row],[Full path]],core[Full path],0)),
IF(Infra[[#This Row],[nor existence]]&lt;&gt;"",INDEX(nor[Constraints],MATCH(Infra[[#This Row],[nor existence]],nor[Full path],0)),""))</f>
        <v>optional</v>
      </c>
      <c r="Q1398"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98" s="15" t="str">
        <f>IF(ISBLANK(Infra[[#This Row],[Attribute]]),"",
IF(Infra[[#This Row],[railml 2.4 existence]]=TRUE, INDEX(core[Excel type],MATCH(Infra[[#This Row],[Full path]],core[Full path],0)),
IF(Infra[[#This Row],[nor existence]]&lt;&gt;"", INDEX(nor[Excel type],MATCH(Infra[[#This Row],[nor existence]],nor[Full path],0)),"")))</f>
        <v/>
      </c>
      <c r="S1398" s="15" t="str">
        <f>IF(AND(NOT(ISBLANK(Infra[[#This Row],[Attribute]])),LEFT(Infra[[#This Row],[Value]],1)="[",OR(Infra[[#This Row],[railml 2.4 existence]]=TRUE,Infra[[#This Row],[nor existence]]=TRUE)),IF(Infra[[#This Row],[Value]]=Infra[[#This Row],[type]],"OK","Wrong type"),"")</f>
        <v/>
      </c>
      <c r="T1398" s="15" t="str">
        <f>IF(ISBLANK(Infra[[#This Row],[Attribute]]),"",
IF(Infra[[#This Row],[railml 2.4 existence]]=TRUE, INDEX(core[Restriction],MATCH(Infra[[#This Row],[Full path]],core[Full path],0)),
IF(Infra[[#This Row],[nor existence]]&lt;&gt;"", INDEX(nor[Restriction],MATCH(Infra[[#This Row],[nor existence]],nor[Full path],0)),"")))</f>
        <v/>
      </c>
      <c r="U1398"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399" spans="1:21" ht="45" x14ac:dyDescent="0.25">
      <c r="A13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infrastructure/tracks/track/trackElements/tunnels/tunnel/@absPos</v>
      </c>
      <c r="B13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3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399" s="23" t="s">
        <v>1095</v>
      </c>
      <c r="E1399" s="49" t="s">
        <v>1096</v>
      </c>
      <c r="F1399" s="7" t="s">
        <v>478</v>
      </c>
      <c r="G1399" s="9" t="s">
        <v>233</v>
      </c>
      <c r="H1399" s="9" t="s">
        <v>479</v>
      </c>
      <c r="I1399" s="32"/>
      <c r="J1399" s="8" t="s">
        <v>480</v>
      </c>
      <c r="K1399" s="29" t="s">
        <v>481</v>
      </c>
      <c r="L1399" s="29"/>
      <c r="M1399" s="57"/>
      <c r="N13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3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399" s="7" t="str">
        <f>IF(Infra[[#This Row],[railml 2.4 existence]]=TRUE, INDEX(core[Constraints],MATCH(Infra[[#This Row],[Full path]],core[Full path],0)),
IF(Infra[[#This Row],[nor existence]]&lt;&gt;"",INDEX(nor[Constraints],MATCH(Infra[[#This Row],[nor existence]],nor[Full path],0)),""))</f>
        <v>optional</v>
      </c>
      <c r="Q13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399" s="9" t="str">
        <f>IF(ISBLANK(Infra[[#This Row],[Attribute]]),"",
IF(Infra[[#This Row],[railml 2.4 existence]]=TRUE, INDEX(core[Excel type],MATCH(Infra[[#This Row],[Full path]],core[Full path],0)),
IF(Infra[[#This Row],[nor existence]]&lt;&gt;"", INDEX(nor[Excel type],MATCH(Infra[[#This Row],[nor existence]],nor[Full path],0)),"")))</f>
        <v>[decimal]</v>
      </c>
      <c r="S1399" s="7" t="str">
        <f>IF(AND(NOT(ISBLANK(Infra[[#This Row],[Attribute]])),LEFT(Infra[[#This Row],[Value]],1)="[",OR(Infra[[#This Row],[railml 2.4 existence]]=TRUE,Infra[[#This Row],[nor existence]]=TRUE)),IF(Infra[[#This Row],[Value]]=Infra[[#This Row],[type]],"OK","Wrong type"),"")</f>
        <v>OK</v>
      </c>
      <c r="T1399" s="7" t="str">
        <f>IF(ISBLANK(Infra[[#This Row],[Attribute]]),"",
IF(Infra[[#This Row],[railml 2.4 existence]]=TRUE, INDEX(core[Restriction],MATCH(Infra[[#This Row],[Full path]],core[Full path],0)),
IF(Infra[[#This Row],[nor existence]]&lt;&gt;"", INDEX(nor[Restriction],MATCH(Infra[[#This Row],[nor existence]],nor[Full path],0)),"")))</f>
        <v>xs:fractionDigits=6</v>
      </c>
      <c r="U13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0" spans="1:21" ht="135" x14ac:dyDescent="0.25">
      <c r="A14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infrastructure/tracks/track/trackElements/tunnels/tunnel/@code</v>
      </c>
      <c r="B14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0" s="23" t="s">
        <v>1095</v>
      </c>
      <c r="E1400" s="49" t="s">
        <v>1096</v>
      </c>
      <c r="F1400" s="7" t="s">
        <v>24</v>
      </c>
      <c r="G1400" s="9" t="s">
        <v>25</v>
      </c>
      <c r="H1400" s="9" t="s">
        <v>26</v>
      </c>
      <c r="I1400" s="32"/>
      <c r="J1400" s="8" t="s">
        <v>27</v>
      </c>
      <c r="K1400" s="29"/>
      <c r="L1400" s="29"/>
      <c r="M1400" s="57"/>
      <c r="N14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00" s="7" t="str">
        <f>IF(Infra[[#This Row],[railml 2.4 existence]]=TRUE, INDEX(core[Constraints],MATCH(Infra[[#This Row],[Full path]],core[Full path],0)),
IF(Infra[[#This Row],[nor existence]]&lt;&gt;"",INDEX(nor[Constraints],MATCH(Infra[[#This Row],[nor existence]],nor[Full path],0)),""))</f>
        <v>optional</v>
      </c>
      <c r="Q14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0" s="9" t="str">
        <f>IF(ISBLANK(Infra[[#This Row],[Attribute]]),"",
IF(Infra[[#This Row],[railml 2.4 existence]]=TRUE, INDEX(core[Excel type],MATCH(Infra[[#This Row],[Full path]],core[Full path],0)),
IF(Infra[[#This Row],[nor existence]]&lt;&gt;"", INDEX(nor[Excel type],MATCH(Infra[[#This Row],[nor existence]],nor[Full path],0)),"")))</f>
        <v>[string]</v>
      </c>
      <c r="S1400" s="7" t="str">
        <f>IF(AND(NOT(ISBLANK(Infra[[#This Row],[Attribute]])),LEFT(Infra[[#This Row],[Value]],1)="[",OR(Infra[[#This Row],[railml 2.4 existence]]=TRUE,Infra[[#This Row],[nor existence]]=TRUE)),IF(Infra[[#This Row],[Value]]=Infra[[#This Row],[type]],"OK","Wrong type"),"")</f>
        <v>OK</v>
      </c>
      <c r="T1400" s="7" t="str">
        <f>IF(ISBLANK(Infra[[#This Row],[Attribute]]),"",
IF(Infra[[#This Row],[railml 2.4 existence]]=TRUE, INDEX(core[Restriction],MATCH(Infra[[#This Row],[Full path]],core[Full path],0)),
IF(Infra[[#This Row],[nor existence]]&lt;&gt;"", INDEX(nor[Restriction],MATCH(Infra[[#This Row],[nor existence]],nor[Full path],0)),"")))</f>
        <v/>
      </c>
      <c r="U14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1" spans="1:21" ht="30" x14ac:dyDescent="0.25">
      <c r="A14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infrastructure/tracks/track/trackElements/tunnels/tunnel/@crossSection</v>
      </c>
      <c r="B14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1"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1" s="24" t="s">
        <v>1095</v>
      </c>
      <c r="E1401" s="17" t="s">
        <v>1096</v>
      </c>
      <c r="F1401" s="7" t="s">
        <v>1099</v>
      </c>
      <c r="G1401" s="7" t="s">
        <v>233</v>
      </c>
      <c r="H1401" s="9" t="s">
        <v>29</v>
      </c>
      <c r="I1401" s="35"/>
      <c r="J1401" s="8" t="s">
        <v>1100</v>
      </c>
      <c r="K1401" s="7"/>
      <c r="L1401" s="29"/>
      <c r="M1401" s="29"/>
      <c r="N1401"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01"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01" s="15" t="str">
        <f>IF(Infra[[#This Row],[railml 2.4 existence]]=TRUE, INDEX(core[Constraints],MATCH(Infra[[#This Row],[Full path]],core[Full path],0)),
IF(Infra[[#This Row],[nor existence]]&lt;&gt;"",INDEX(nor[Constraints],MATCH(Infra[[#This Row],[nor existence]],nor[Full path],0)),""))</f>
        <v>optional</v>
      </c>
      <c r="Q1401"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1" s="15" t="str">
        <f>IF(ISBLANK(Infra[[#This Row],[Attribute]]),"",
IF(Infra[[#This Row],[railml 2.4 existence]]=TRUE, INDEX(core[Excel type],MATCH(Infra[[#This Row],[Full path]],core[Full path],0)),
IF(Infra[[#This Row],[nor existence]]&lt;&gt;"", INDEX(nor[Excel type],MATCH(Infra[[#This Row],[nor existence]],nor[Full path],0)),"")))</f>
        <v>[decimal]</v>
      </c>
      <c r="S1401" s="15" t="str">
        <f>IF(AND(NOT(ISBLANK(Infra[[#This Row],[Attribute]])),LEFT(Infra[[#This Row],[Value]],1)="[",OR(Infra[[#This Row],[railml 2.4 existence]]=TRUE,Infra[[#This Row],[nor existence]]=TRUE)),IF(Infra[[#This Row],[Value]]=Infra[[#This Row],[type]],"OK","Wrong type"),"")</f>
        <v>OK</v>
      </c>
      <c r="T1401" s="15" t="str">
        <f>IF(ISBLANK(Infra[[#This Row],[Attribute]]),"",
IF(Infra[[#This Row],[railml 2.4 existence]]=TRUE, INDEX(core[Restriction],MATCH(Infra[[#This Row],[Full path]],core[Full path],0)),
IF(Infra[[#This Row],[nor existence]]&lt;&gt;"", INDEX(nor[Restriction],MATCH(Infra[[#This Row],[nor existence]],nor[Full path],0)),"")))</f>
        <v>xs:fractionDigits=6</v>
      </c>
      <c r="U1401"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2" spans="1:21" ht="45" x14ac:dyDescent="0.25">
      <c r="A14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infrastructure/tracks/track/trackElements/tunnels/tunnel/@description</v>
      </c>
      <c r="B14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2" s="23" t="s">
        <v>1095</v>
      </c>
      <c r="E1402" s="49" t="s">
        <v>1096</v>
      </c>
      <c r="F1402" s="7" t="s">
        <v>28</v>
      </c>
      <c r="G1402" s="9" t="s">
        <v>25</v>
      </c>
      <c r="H1402" s="9" t="s">
        <v>29</v>
      </c>
      <c r="I1402" s="32"/>
      <c r="J1402" s="8" t="s">
        <v>30</v>
      </c>
      <c r="K1402" s="29" t="s">
        <v>31</v>
      </c>
      <c r="L1402" s="29"/>
      <c r="M1402" s="57"/>
      <c r="N14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02" s="7" t="str">
        <f>IF(Infra[[#This Row],[railml 2.4 existence]]=TRUE, INDEX(core[Constraints],MATCH(Infra[[#This Row],[Full path]],core[Full path],0)),
IF(Infra[[#This Row],[nor existence]]&lt;&gt;"",INDEX(nor[Constraints],MATCH(Infra[[#This Row],[nor existence]],nor[Full path],0)),""))</f>
        <v>optional</v>
      </c>
      <c r="Q14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2" s="9" t="str">
        <f>IF(ISBLANK(Infra[[#This Row],[Attribute]]),"",
IF(Infra[[#This Row],[railml 2.4 existence]]=TRUE, INDEX(core[Excel type],MATCH(Infra[[#This Row],[Full path]],core[Full path],0)),
IF(Infra[[#This Row],[nor existence]]&lt;&gt;"", INDEX(nor[Excel type],MATCH(Infra[[#This Row],[nor existence]],nor[Full path],0)),"")))</f>
        <v>[string]</v>
      </c>
      <c r="S1402" s="7" t="str">
        <f>IF(AND(NOT(ISBLANK(Infra[[#This Row],[Attribute]])),LEFT(Infra[[#This Row],[Value]],1)="[",OR(Infra[[#This Row],[railml 2.4 existence]]=TRUE,Infra[[#This Row],[nor existence]]=TRUE)),IF(Infra[[#This Row],[Value]]=Infra[[#This Row],[type]],"OK","Wrong type"),"")</f>
        <v>OK</v>
      </c>
      <c r="T1402" s="7" t="str">
        <f>IF(ISBLANK(Infra[[#This Row],[Attribute]]),"",
IF(Infra[[#This Row],[railml 2.4 existence]]=TRUE, INDEX(core[Restriction],MATCH(Infra[[#This Row],[Full path]],core[Full path],0)),
IF(Infra[[#This Row],[nor existence]]&lt;&gt;"", INDEX(nor[Restriction],MATCH(Infra[[#This Row],[nor existence]],nor[Full path],0)),"")))</f>
        <v/>
      </c>
      <c r="U14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3" spans="1:21" x14ac:dyDescent="0.25">
      <c r="A14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infrastructure/tracks/track/trackElements/tunnels/tunnel/@id</v>
      </c>
      <c r="B14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3" s="23" t="s">
        <v>1095</v>
      </c>
      <c r="E1403" s="49" t="s">
        <v>1096</v>
      </c>
      <c r="F1403" s="7" t="s">
        <v>32</v>
      </c>
      <c r="G1403" s="9" t="s">
        <v>25</v>
      </c>
      <c r="H1403" s="9" t="s">
        <v>23</v>
      </c>
      <c r="I1403" s="32"/>
      <c r="J1403" s="8" t="s">
        <v>33</v>
      </c>
      <c r="K1403" s="29"/>
      <c r="L1403" s="29"/>
      <c r="M1403" s="57"/>
      <c r="N14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03" s="7" t="str">
        <f>IF(Infra[[#This Row],[railml 2.4 existence]]=TRUE, INDEX(core[Constraints],MATCH(Infra[[#This Row],[Full path]],core[Full path],0)),
IF(Infra[[#This Row],[nor existence]]&lt;&gt;"",INDEX(nor[Constraints],MATCH(Infra[[#This Row],[nor existence]],nor[Full path],0)),""))</f>
        <v>mandatory</v>
      </c>
      <c r="Q14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3" s="9" t="str">
        <f>IF(ISBLANK(Infra[[#This Row],[Attribute]]),"",
IF(Infra[[#This Row],[railml 2.4 existence]]=TRUE, INDEX(core[Excel type],MATCH(Infra[[#This Row],[Full path]],core[Full path],0)),
IF(Infra[[#This Row],[nor existence]]&lt;&gt;"", INDEX(nor[Excel type],MATCH(Infra[[#This Row],[nor existence]],nor[Full path],0)),"")))</f>
        <v>[string]</v>
      </c>
      <c r="S1403" s="7" t="str">
        <f>IF(AND(NOT(ISBLANK(Infra[[#This Row],[Attribute]])),LEFT(Infra[[#This Row],[Value]],1)="[",OR(Infra[[#This Row],[railml 2.4 existence]]=TRUE,Infra[[#This Row],[nor existence]]=TRUE)),IF(Infra[[#This Row],[Value]]=Infra[[#This Row],[type]],"OK","Wrong type"),"")</f>
        <v>OK</v>
      </c>
      <c r="T1403" s="7" t="str">
        <f>IF(ISBLANK(Infra[[#This Row],[Attribute]]),"",
IF(Infra[[#This Row],[railml 2.4 existence]]=TRUE, INDEX(core[Restriction],MATCH(Infra[[#This Row],[Full path]],core[Full path],0)),
IF(Infra[[#This Row],[nor existence]]&lt;&gt;"", INDEX(nor[Restriction],MATCH(Infra[[#This Row],[nor existence]],nor[Full path],0)),"")))</f>
        <v/>
      </c>
      <c r="U14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4" spans="1:21" x14ac:dyDescent="0.25">
      <c r="A14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infrastructure/tracks/track/trackElements/tunnels/tunnel/@length</v>
      </c>
      <c r="B14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4"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4" s="24" t="s">
        <v>1095</v>
      </c>
      <c r="E1404" s="17" t="s">
        <v>1096</v>
      </c>
      <c r="F1404" s="7" t="s">
        <v>936</v>
      </c>
      <c r="G1404" s="7" t="s">
        <v>233</v>
      </c>
      <c r="H1404" s="9" t="s">
        <v>23</v>
      </c>
      <c r="I1404" s="35"/>
      <c r="J1404" s="8" t="s">
        <v>1101</v>
      </c>
      <c r="K1404" s="7" t="s">
        <v>1102</v>
      </c>
      <c r="L1404" s="29"/>
      <c r="M1404" s="29"/>
      <c r="N1404"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04"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04" s="15" t="str">
        <f>IF(Infra[[#This Row],[railml 2.4 existence]]=TRUE, INDEX(core[Constraints],MATCH(Infra[[#This Row],[Full path]],core[Full path],0)),
IF(Infra[[#This Row],[nor existence]]&lt;&gt;"",INDEX(nor[Constraints],MATCH(Infra[[#This Row],[nor existence]],nor[Full path],0)),""))</f>
        <v>optional</v>
      </c>
      <c r="Q1404"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4" s="15" t="str">
        <f>IF(ISBLANK(Infra[[#This Row],[Attribute]]),"",
IF(Infra[[#This Row],[railml 2.4 existence]]=TRUE, INDEX(core[Excel type],MATCH(Infra[[#This Row],[Full path]],core[Full path],0)),
IF(Infra[[#This Row],[nor existence]]&lt;&gt;"", INDEX(nor[Excel type],MATCH(Infra[[#This Row],[nor existence]],nor[Full path],0)),"")))</f>
        <v>[decimal]</v>
      </c>
      <c r="S1404" s="15" t="str">
        <f>IF(AND(NOT(ISBLANK(Infra[[#This Row],[Attribute]])),LEFT(Infra[[#This Row],[Value]],1)="[",OR(Infra[[#This Row],[railml 2.4 existence]]=TRUE,Infra[[#This Row],[nor existence]]=TRUE)),IF(Infra[[#This Row],[Value]]=Infra[[#This Row],[type]],"OK","Wrong type"),"")</f>
        <v>OK</v>
      </c>
      <c r="T1404" s="15" t="str">
        <f>IF(ISBLANK(Infra[[#This Row],[Attribute]]),"",
IF(Infra[[#This Row],[railml 2.4 existence]]=TRUE, INDEX(core[Restriction],MATCH(Infra[[#This Row],[Full path]],core[Full path],0)),
IF(Infra[[#This Row],[nor existence]]&lt;&gt;"", INDEX(nor[Restriction],MATCH(Infra[[#This Row],[nor existence]],nor[Full path],0)),"")))</f>
        <v>xs:fractionDigits=6</v>
      </c>
      <c r="U1404"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5" spans="1:21" x14ac:dyDescent="0.25">
      <c r="A14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infrastructure/tracks/track/trackElements/tunnels/tunnel/@name</v>
      </c>
      <c r="B14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5"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5" s="24" t="s">
        <v>1095</v>
      </c>
      <c r="E1405" s="17" t="s">
        <v>1096</v>
      </c>
      <c r="F1405" s="7" t="s">
        <v>34</v>
      </c>
      <c r="G1405" s="7" t="s">
        <v>25</v>
      </c>
      <c r="H1405" s="9" t="s">
        <v>29</v>
      </c>
      <c r="I1405" s="35"/>
      <c r="J1405" s="8" t="s">
        <v>1103</v>
      </c>
      <c r="K1405" s="7" t="s">
        <v>1104</v>
      </c>
      <c r="L1405" s="29"/>
      <c r="M1405" s="29"/>
      <c r="N1405"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05"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05" s="15" t="str">
        <f>IF(Infra[[#This Row],[railml 2.4 existence]]=TRUE, INDEX(core[Constraints],MATCH(Infra[[#This Row],[Full path]],core[Full path],0)),
IF(Infra[[#This Row],[nor existence]]&lt;&gt;"",INDEX(nor[Constraints],MATCH(Infra[[#This Row],[nor existence]],nor[Full path],0)),""))</f>
        <v>optional</v>
      </c>
      <c r="Q1405"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5" s="15" t="str">
        <f>IF(ISBLANK(Infra[[#This Row],[Attribute]]),"",
IF(Infra[[#This Row],[railml 2.4 existence]]=TRUE, INDEX(core[Excel type],MATCH(Infra[[#This Row],[Full path]],core[Full path],0)),
IF(Infra[[#This Row],[nor existence]]&lt;&gt;"", INDEX(nor[Excel type],MATCH(Infra[[#This Row],[nor existence]],nor[Full path],0)),"")))</f>
        <v>[string]</v>
      </c>
      <c r="S1405" s="15" t="str">
        <f>IF(AND(NOT(ISBLANK(Infra[[#This Row],[Attribute]])),LEFT(Infra[[#This Row],[Value]],1)="[",OR(Infra[[#This Row],[railml 2.4 existence]]=TRUE,Infra[[#This Row],[nor existence]]=TRUE)),IF(Infra[[#This Row],[Value]]=Infra[[#This Row],[type]],"OK","Wrong type"),"")</f>
        <v>OK</v>
      </c>
      <c r="T1405" s="15" t="str">
        <f>IF(ISBLANK(Infra[[#This Row],[Attribute]]),"",
IF(Infra[[#This Row],[railml 2.4 existence]]=TRUE, INDEX(core[Restriction],MATCH(Infra[[#This Row],[Full path]],core[Full path],0)),
IF(Infra[[#This Row],[nor existence]]&lt;&gt;"", INDEX(nor[Restriction],MATCH(Infra[[#This Row],[nor existence]],nor[Full path],0)),"")))</f>
        <v/>
      </c>
      <c r="U1405"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6" spans="1:21" ht="30" x14ac:dyDescent="0.25">
      <c r="A14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infrastructure/tracks/track/trackElements/tunnels/tunnel/@nor:change</v>
      </c>
      <c r="B14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6" s="23" t="s">
        <v>1095</v>
      </c>
      <c r="E1406" s="49" t="s">
        <v>1096</v>
      </c>
      <c r="F1406" s="7" t="s">
        <v>36</v>
      </c>
      <c r="G1406" s="9" t="s">
        <v>37</v>
      </c>
      <c r="H1406" s="9" t="s">
        <v>29</v>
      </c>
      <c r="I1406" s="32"/>
      <c r="J1406" s="8" t="s">
        <v>38</v>
      </c>
      <c r="K1406" s="29"/>
      <c r="L1406" s="29"/>
      <c r="M1406" s="57"/>
      <c r="N140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06" s="7" t="str">
        <f>IF(Infra[[#This Row],[railml 2.4 existence]]=TRUE, INDEX(core[Constraints],MATCH(Infra[[#This Row],[Full path]],core[Full path],0)),
IF(Infra[[#This Row],[nor existence]]&lt;&gt;"",INDEX(nor[Constraints],MATCH(Infra[[#This Row],[nor existence]],nor[Full path],0)),""))</f>
        <v>optional</v>
      </c>
      <c r="Q14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06" s="9" t="str">
        <f>IF(ISBLANK(Infra[[#This Row],[Attribute]]),"",
IF(Infra[[#This Row],[railml 2.4 existence]]=TRUE, INDEX(core[Excel type],MATCH(Infra[[#This Row],[Full path]],core[Full path],0)),
IF(Infra[[#This Row],[nor existence]]&lt;&gt;"", INDEX(nor[Excel type],MATCH(Infra[[#This Row],[nor existence]],nor[Full path],0)),"")))</f>
        <v>[enum]</v>
      </c>
      <c r="S1406" s="7" t="str">
        <f>IF(AND(NOT(ISBLANK(Infra[[#This Row],[Attribute]])),LEFT(Infra[[#This Row],[Value]],1)="[",OR(Infra[[#This Row],[railml 2.4 existence]]=TRUE,Infra[[#This Row],[nor existence]]=TRUE)),IF(Infra[[#This Row],[Value]]=Infra[[#This Row],[type]],"OK","Wrong type"),"")</f>
        <v/>
      </c>
      <c r="T1406" s="7" t="str">
        <f>IF(ISBLANK(Infra[[#This Row],[Attribute]]),"",
IF(Infra[[#This Row],[railml 2.4 existence]]=TRUE, INDEX(core[Restriction],MATCH(Infra[[#This Row],[Full path]],core[Full path],0)),
IF(Infra[[#This Row],[nor existence]]&lt;&gt;"", INDEX(nor[Restriction],MATCH(Infra[[#This Row],[nor existence]],nor[Full path],0)),"")))</f>
        <v>"new", "modified", "removed"</v>
      </c>
      <c r="U14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7" spans="1:21" ht="30" x14ac:dyDescent="0.25">
      <c r="A14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infrastructure/tracks/track/trackElements/tunnels/tunnel/@nor:change</v>
      </c>
      <c r="B14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7" s="23" t="s">
        <v>1095</v>
      </c>
      <c r="E1407" s="49" t="s">
        <v>1096</v>
      </c>
      <c r="F1407" s="7" t="s">
        <v>36</v>
      </c>
      <c r="G1407" s="9" t="s">
        <v>39</v>
      </c>
      <c r="H1407" s="9"/>
      <c r="I1407" s="32"/>
      <c r="J1407" s="8" t="s">
        <v>40</v>
      </c>
      <c r="K1407" s="29"/>
      <c r="L1407" s="29"/>
      <c r="M1407" s="57"/>
      <c r="N140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07" s="7" t="str">
        <f>IF(Infra[[#This Row],[railml 2.4 existence]]=TRUE, INDEX(core[Constraints],MATCH(Infra[[#This Row],[Full path]],core[Full path],0)),
IF(Infra[[#This Row],[nor existence]]&lt;&gt;"",INDEX(nor[Constraints],MATCH(Infra[[#This Row],[nor existence]],nor[Full path],0)),""))</f>
        <v>optional</v>
      </c>
      <c r="Q14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07" s="9" t="str">
        <f>IF(ISBLANK(Infra[[#This Row],[Attribute]]),"",
IF(Infra[[#This Row],[railml 2.4 existence]]=TRUE, INDEX(core[Excel type],MATCH(Infra[[#This Row],[Full path]],core[Full path],0)),
IF(Infra[[#This Row],[nor existence]]&lt;&gt;"", INDEX(nor[Excel type],MATCH(Infra[[#This Row],[nor existence]],nor[Full path],0)),"")))</f>
        <v>[enum]</v>
      </c>
      <c r="S1407" s="7" t="str">
        <f>IF(AND(NOT(ISBLANK(Infra[[#This Row],[Attribute]])),LEFT(Infra[[#This Row],[Value]],1)="[",OR(Infra[[#This Row],[railml 2.4 existence]]=TRUE,Infra[[#This Row],[nor existence]]=TRUE)),IF(Infra[[#This Row],[Value]]=Infra[[#This Row],[type]],"OK","Wrong type"),"")</f>
        <v/>
      </c>
      <c r="T1407" s="7" t="str">
        <f>IF(ISBLANK(Infra[[#This Row],[Attribute]]),"",
IF(Infra[[#This Row],[railml 2.4 existence]]=TRUE, INDEX(core[Restriction],MATCH(Infra[[#This Row],[Full path]],core[Full path],0)),
IF(Infra[[#This Row],[nor existence]]&lt;&gt;"", INDEX(nor[Restriction],MATCH(Infra[[#This Row],[nor existence]],nor[Full path],0)),"")))</f>
        <v>"new", "modified", "removed"</v>
      </c>
      <c r="U14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8" spans="1:21" ht="30" x14ac:dyDescent="0.25">
      <c r="A14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infrastructure/tracks/track/trackElements/tunnels/tunnel/@nor:change</v>
      </c>
      <c r="B14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8" s="23" t="s">
        <v>1095</v>
      </c>
      <c r="E1408" s="49" t="s">
        <v>1096</v>
      </c>
      <c r="F1408" s="7" t="s">
        <v>36</v>
      </c>
      <c r="G1408" s="9" t="s">
        <v>41</v>
      </c>
      <c r="H1408" s="9"/>
      <c r="I1408" s="32"/>
      <c r="J1408" s="8" t="s">
        <v>42</v>
      </c>
      <c r="K1408" s="29"/>
      <c r="L1408" s="29"/>
      <c r="M1408" s="57"/>
      <c r="N140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08" s="7" t="str">
        <f>IF(Infra[[#This Row],[railml 2.4 existence]]=TRUE, INDEX(core[Constraints],MATCH(Infra[[#This Row],[Full path]],core[Full path],0)),
IF(Infra[[#This Row],[nor existence]]&lt;&gt;"",INDEX(nor[Constraints],MATCH(Infra[[#This Row],[nor existence]],nor[Full path],0)),""))</f>
        <v>optional</v>
      </c>
      <c r="Q14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08" s="9" t="str">
        <f>IF(ISBLANK(Infra[[#This Row],[Attribute]]),"",
IF(Infra[[#This Row],[railml 2.4 existence]]=TRUE, INDEX(core[Excel type],MATCH(Infra[[#This Row],[Full path]],core[Full path],0)),
IF(Infra[[#This Row],[nor existence]]&lt;&gt;"", INDEX(nor[Excel type],MATCH(Infra[[#This Row],[nor existence]],nor[Full path],0)),"")))</f>
        <v>[enum]</v>
      </c>
      <c r="S1408" s="7" t="str">
        <f>IF(AND(NOT(ISBLANK(Infra[[#This Row],[Attribute]])),LEFT(Infra[[#This Row],[Value]],1)="[",OR(Infra[[#This Row],[railml 2.4 existence]]=TRUE,Infra[[#This Row],[nor existence]]=TRUE)),IF(Infra[[#This Row],[Value]]=Infra[[#This Row],[type]],"OK","Wrong type"),"")</f>
        <v/>
      </c>
      <c r="T1408" s="7" t="str">
        <f>IF(ISBLANK(Infra[[#This Row],[Attribute]]),"",
IF(Infra[[#This Row],[railml 2.4 existence]]=TRUE, INDEX(core[Restriction],MATCH(Infra[[#This Row],[Full path]],core[Full path],0)),
IF(Infra[[#This Row],[nor existence]]&lt;&gt;"", INDEX(nor[Restriction],MATCH(Infra[[#This Row],[nor existence]],nor[Full path],0)),"")))</f>
        <v>"new", "modified", "removed"</v>
      </c>
      <c r="U14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09" spans="1:21" x14ac:dyDescent="0.25">
      <c r="A14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infrastructure/tracks/track/trackElements/tunnels/tunnel/@nor:change</v>
      </c>
      <c r="B14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09" s="23" t="s">
        <v>1095</v>
      </c>
      <c r="E1409" s="49" t="s">
        <v>1096</v>
      </c>
      <c r="F1409" s="7" t="s">
        <v>36</v>
      </c>
      <c r="G1409" s="9" t="s">
        <v>43</v>
      </c>
      <c r="H1409" s="9"/>
      <c r="I1409" s="32"/>
      <c r="J1409" s="8" t="s">
        <v>44</v>
      </c>
      <c r="K1409" s="29"/>
      <c r="L1409" s="29"/>
      <c r="M1409" s="57"/>
      <c r="N140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09" s="7" t="str">
        <f>IF(Infra[[#This Row],[railml 2.4 existence]]=TRUE, INDEX(core[Constraints],MATCH(Infra[[#This Row],[Full path]],core[Full path],0)),
IF(Infra[[#This Row],[nor existence]]&lt;&gt;"",INDEX(nor[Constraints],MATCH(Infra[[#This Row],[nor existence]],nor[Full path],0)),""))</f>
        <v>optional</v>
      </c>
      <c r="Q14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09" s="9" t="str">
        <f>IF(ISBLANK(Infra[[#This Row],[Attribute]]),"",
IF(Infra[[#This Row],[railml 2.4 existence]]=TRUE, INDEX(core[Excel type],MATCH(Infra[[#This Row],[Full path]],core[Full path],0)),
IF(Infra[[#This Row],[nor existence]]&lt;&gt;"", INDEX(nor[Excel type],MATCH(Infra[[#This Row],[nor existence]],nor[Full path],0)),"")))</f>
        <v>[enum]</v>
      </c>
      <c r="S1409" s="7" t="str">
        <f>IF(AND(NOT(ISBLANK(Infra[[#This Row],[Attribute]])),LEFT(Infra[[#This Row],[Value]],1)="[",OR(Infra[[#This Row],[railml 2.4 existence]]=TRUE,Infra[[#This Row],[nor existence]]=TRUE)),IF(Infra[[#This Row],[Value]]=Infra[[#This Row],[type]],"OK","Wrong type"),"")</f>
        <v/>
      </c>
      <c r="T1409" s="7" t="str">
        <f>IF(ISBLANK(Infra[[#This Row],[Attribute]]),"",
IF(Infra[[#This Row],[railml 2.4 existence]]=TRUE, INDEX(core[Restriction],MATCH(Infra[[#This Row],[Full path]],core[Full path],0)),
IF(Infra[[#This Row],[nor existence]]&lt;&gt;"", INDEX(nor[Restriction],MATCH(Infra[[#This Row],[nor existence]],nor[Full path],0)),"")))</f>
        <v>"new", "modified", "removed"</v>
      </c>
      <c r="U14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0" spans="1:21" ht="45" x14ac:dyDescent="0.25">
      <c r="A14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infrastructure/tracks/track/trackElements/tunnels/tunnel/@nor:resistanceFactorA</v>
      </c>
      <c r="B14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0" s="24" t="s">
        <v>1095</v>
      </c>
      <c r="E1410" s="17" t="s">
        <v>1096</v>
      </c>
      <c r="F1410" s="17" t="s">
        <v>1105</v>
      </c>
      <c r="G1410" s="7" t="s">
        <v>1106</v>
      </c>
      <c r="H1410" s="9" t="s">
        <v>29</v>
      </c>
      <c r="I1410" s="35"/>
      <c r="J1410" s="8" t="s">
        <v>1107</v>
      </c>
      <c r="K1410" s="7"/>
      <c r="L1410" s="29"/>
      <c r="M1410" s="29"/>
      <c r="N141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infrastructure/tracks/track/trackElements/tunnels/tunnel/@nor:resistanceFactorA</v>
      </c>
      <c r="P1410" s="7" t="str">
        <f>IF(Infra[[#This Row],[railml 2.4 existence]]=TRUE, INDEX(core[Constraints],MATCH(Infra[[#This Row],[Full path]],core[Full path],0)),
IF(Infra[[#This Row],[nor existence]]&lt;&gt;"",INDEX(nor[Constraints],MATCH(Infra[[#This Row],[nor existence]],nor[Full path],0)),""))</f>
        <v>optional</v>
      </c>
      <c r="Q14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0" s="7" t="str">
        <f>IF(ISBLANK(Infra[[#This Row],[Attribute]]),"",
IF(Infra[[#This Row],[railml 2.4 existence]]=TRUE, INDEX(core[Excel type],MATCH(Infra[[#This Row],[Full path]],core[Full path],0)),
IF(Infra[[#This Row],[nor existence]]&lt;&gt;"", INDEX(nor[Excel type],MATCH(Infra[[#This Row],[nor existence]],nor[Full path],0)),"")))</f>
        <v>[double]</v>
      </c>
      <c r="S1410" s="7" t="str">
        <f>IF(AND(NOT(ISBLANK(Infra[[#This Row],[Attribute]])),LEFT(Infra[[#This Row],[Value]],1)="[",OR(Infra[[#This Row],[railml 2.4 existence]]=TRUE,Infra[[#This Row],[nor existence]]=TRUE)),IF(Infra[[#This Row],[Value]]=Infra[[#This Row],[type]],"OK","Wrong type"),"")</f>
        <v/>
      </c>
      <c r="T1410" s="7" t="str">
        <f>IF(ISBLANK(Infra[[#This Row],[Attribute]]),"",
IF(Infra[[#This Row],[railml 2.4 existence]]=TRUE, INDEX(core[Restriction],MATCH(Infra[[#This Row],[Full path]],core[Full path],0)),
IF(Infra[[#This Row],[nor existence]]&lt;&gt;"", INDEX(nor[Restriction],MATCH(Infra[[#This Row],[nor existence]],nor[Full path],0)),"")))</f>
        <v/>
      </c>
      <c r="U14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1" spans="1:21" x14ac:dyDescent="0.25">
      <c r="A14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infrastructure/tracks/track/trackElements/tunnels/tunnel/@nor:ruleRef</v>
      </c>
      <c r="B14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1" s="24" t="s">
        <v>1095</v>
      </c>
      <c r="E1411" s="17" t="s">
        <v>1096</v>
      </c>
      <c r="F1411" s="7" t="s">
        <v>45</v>
      </c>
      <c r="G1411" s="9" t="s">
        <v>46</v>
      </c>
      <c r="H1411" s="9" t="s">
        <v>29</v>
      </c>
      <c r="I1411" s="33"/>
      <c r="J1411" s="8" t="s">
        <v>47</v>
      </c>
      <c r="K1411" s="7"/>
      <c r="L1411" s="29"/>
      <c r="M1411" s="29"/>
      <c r="N141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411" s="7" t="str">
        <f>IF(Infra[[#This Row],[railml 2.4 existence]]=TRUE, INDEX(core[Constraints],MATCH(Infra[[#This Row],[Full path]],core[Full path],0)),
IF(Infra[[#This Row],[nor existence]]&lt;&gt;"",INDEX(nor[Constraints],MATCH(Infra[[#This Row],[nor existence]],nor[Full path],0)),""))</f>
        <v>optional</v>
      </c>
      <c r="Q14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1" s="7" t="str">
        <f>IF(ISBLANK(Infra[[#This Row],[Attribute]]),"",
IF(Infra[[#This Row],[railml 2.4 existence]]=TRUE, INDEX(core[Excel type],MATCH(Infra[[#This Row],[Full path]],core[Full path],0)),
IF(Infra[[#This Row],[nor existence]]&lt;&gt;"", INDEX(nor[Excel type],MATCH(Infra[[#This Row],[nor existence]],nor[Full path],0)),"")))</f>
        <v>[reference]</v>
      </c>
      <c r="S1411" s="7" t="str">
        <f>IF(AND(NOT(ISBLANK(Infra[[#This Row],[Attribute]])),LEFT(Infra[[#This Row],[Value]],1)="[",OR(Infra[[#This Row],[railml 2.4 existence]]=TRUE,Infra[[#This Row],[nor existence]]=TRUE)),IF(Infra[[#This Row],[Value]]=Infra[[#This Row],[type]],"OK","Wrong type"),"")</f>
        <v/>
      </c>
      <c r="T1411" s="7" t="str">
        <f>IF(ISBLANK(Infra[[#This Row],[Attribute]]),"",
IF(Infra[[#This Row],[railml 2.4 existence]]=TRUE, INDEX(core[Restriction],MATCH(Infra[[#This Row],[Full path]],core[Full path],0)),
IF(Infra[[#This Row],[nor existence]]&lt;&gt;"", INDEX(nor[Restriction],MATCH(Infra[[#This Row],[nor existence]],nor[Full path],0)),"")))</f>
        <v/>
      </c>
      <c r="U14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2" spans="1:21" ht="45" x14ac:dyDescent="0.25">
      <c r="A141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infrastructure/tracks/track/trackElements/tunnels/tunnel/@pos</v>
      </c>
      <c r="B14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2" s="23" t="s">
        <v>1095</v>
      </c>
      <c r="E1412" s="49" t="s">
        <v>1096</v>
      </c>
      <c r="F1412" s="7" t="s">
        <v>494</v>
      </c>
      <c r="G1412" s="9" t="s">
        <v>233</v>
      </c>
      <c r="H1412" s="9" t="s">
        <v>23</v>
      </c>
      <c r="I1412" s="32"/>
      <c r="J1412" s="8" t="s">
        <v>495</v>
      </c>
      <c r="K1412" s="29" t="s">
        <v>496</v>
      </c>
      <c r="L1412" s="29"/>
      <c r="M1412" s="57"/>
      <c r="N14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12" s="7" t="str">
        <f>IF(Infra[[#This Row],[railml 2.4 existence]]=TRUE, INDEX(core[Constraints],MATCH(Infra[[#This Row],[Full path]],core[Full path],0)),
IF(Infra[[#This Row],[nor existence]]&lt;&gt;"",INDEX(nor[Constraints],MATCH(Infra[[#This Row],[nor existence]],nor[Full path],0)),""))</f>
        <v>mandatory</v>
      </c>
      <c r="Q14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2" s="9" t="str">
        <f>IF(ISBLANK(Infra[[#This Row],[Attribute]]),"",
IF(Infra[[#This Row],[railml 2.4 existence]]=TRUE, INDEX(core[Excel type],MATCH(Infra[[#This Row],[Full path]],core[Full path],0)),
IF(Infra[[#This Row],[nor existence]]&lt;&gt;"", INDEX(nor[Excel type],MATCH(Infra[[#This Row],[nor existence]],nor[Full path],0)),"")))</f>
        <v>[decimal]</v>
      </c>
      <c r="S1412" s="7" t="str">
        <f>IF(AND(NOT(ISBLANK(Infra[[#This Row],[Attribute]])),LEFT(Infra[[#This Row],[Value]],1)="[",OR(Infra[[#This Row],[railml 2.4 existence]]=TRUE,Infra[[#This Row],[nor existence]]=TRUE)),IF(Infra[[#This Row],[Value]]=Infra[[#This Row],[type]],"OK","Wrong type"),"")</f>
        <v>OK</v>
      </c>
      <c r="T1412" s="7" t="str">
        <f>IF(ISBLANK(Infra[[#This Row],[Attribute]]),"",
IF(Infra[[#This Row],[railml 2.4 existence]]=TRUE, INDEX(core[Restriction],MATCH(Infra[[#This Row],[Full path]],core[Full path],0)),
IF(Infra[[#This Row],[nor existence]]&lt;&gt;"", INDEX(nor[Restriction],MATCH(Infra[[#This Row],[nor existence]],nor[Full path],0)),"")))</f>
        <v>xs:fractionDigits=6</v>
      </c>
      <c r="U14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3" spans="1:21" ht="45" x14ac:dyDescent="0.25">
      <c r="A141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v>
      </c>
      <c r="B14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3" s="24" t="s">
        <v>1108</v>
      </c>
      <c r="E1413" s="17" t="s">
        <v>65</v>
      </c>
      <c r="F1413" s="17"/>
      <c r="G1413" s="9"/>
      <c r="H1413" s="13" t="s">
        <v>66</v>
      </c>
      <c r="I1413" s="35"/>
      <c r="J1413" s="58" t="s">
        <v>67</v>
      </c>
      <c r="K1413" s="7"/>
      <c r="L1413" s="29"/>
      <c r="M1413" s="29"/>
      <c r="N14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13" s="7" t="str">
        <f>IF(Infra[[#This Row],[railml 2.4 existence]]=TRUE, INDEX(core[Constraints],MATCH(Infra[[#This Row],[Full path]],core[Full path],0)),
IF(Infra[[#This Row],[nor existence]]&lt;&gt;"",INDEX(nor[Constraints],MATCH(Infra[[#This Row],[nor existence]],nor[Full path],0)),""))</f>
        <v>optional</v>
      </c>
      <c r="Q14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3" s="7" t="str">
        <f>IF(ISBLANK(Infra[[#This Row],[Attribute]]),"",
IF(Infra[[#This Row],[railml 2.4 existence]]=TRUE, INDEX(core[Excel type],MATCH(Infra[[#This Row],[Full path]],core[Full path],0)),
IF(Infra[[#This Row],[nor existence]]&lt;&gt;"", INDEX(nor[Excel type],MATCH(Infra[[#This Row],[nor existence]],nor[Full path],0)),"")))</f>
        <v/>
      </c>
      <c r="S1413" s="7" t="str">
        <f>IF(AND(NOT(ISBLANK(Infra[[#This Row],[Attribute]])),LEFT(Infra[[#This Row],[Value]],1)="[",OR(Infra[[#This Row],[railml 2.4 existence]]=TRUE,Infra[[#This Row],[nor existence]]=TRUE)),IF(Infra[[#This Row],[Value]]=Infra[[#This Row],[type]],"OK","Wrong type"),"")</f>
        <v/>
      </c>
      <c r="T1413" s="7" t="str">
        <f>IF(ISBLANK(Infra[[#This Row],[Attribute]]),"",
IF(Infra[[#This Row],[railml 2.4 existence]]=TRUE, INDEX(core[Restriction],MATCH(Infra[[#This Row],[Full path]],core[Full path],0)),
IF(Infra[[#This Row],[nor existence]]&lt;&gt;"", INDEX(nor[Restriction],MATCH(Infra[[#This Row],[nor existence]],nor[Full path],0)),"")))</f>
        <v/>
      </c>
      <c r="U14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4" spans="1:21" x14ac:dyDescent="0.25">
      <c r="A141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v>
      </c>
      <c r="B14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4" s="24" t="s">
        <v>1109</v>
      </c>
      <c r="E1414" s="17" t="s">
        <v>123</v>
      </c>
      <c r="F1414" s="7"/>
      <c r="G1414" s="9"/>
      <c r="H1414" s="9" t="s">
        <v>23</v>
      </c>
      <c r="I1414" s="35"/>
      <c r="J1414" s="8" t="s">
        <v>74</v>
      </c>
      <c r="K1414" s="7"/>
      <c r="L1414" s="29"/>
      <c r="M1414" s="29"/>
      <c r="N14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14" s="7" t="str">
        <f>IF(Infra[[#This Row],[railml 2.4 existence]]=TRUE, INDEX(core[Constraints],MATCH(Infra[[#This Row],[Full path]],core[Full path],0)),
IF(Infra[[#This Row],[nor existence]]&lt;&gt;"",INDEX(nor[Constraints],MATCH(Infra[[#This Row],[nor existence]],nor[Full path],0)),""))</f>
        <v>mandatory</v>
      </c>
      <c r="Q14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4" s="7" t="str">
        <f>IF(ISBLANK(Infra[[#This Row],[Attribute]]),"",
IF(Infra[[#This Row],[railml 2.4 existence]]=TRUE, INDEX(core[Excel type],MATCH(Infra[[#This Row],[Full path]],core[Full path],0)),
IF(Infra[[#This Row],[nor existence]]&lt;&gt;"", INDEX(nor[Excel type],MATCH(Infra[[#This Row],[nor existence]],nor[Full path],0)),"")))</f>
        <v/>
      </c>
      <c r="S1414" s="7" t="str">
        <f>IF(AND(NOT(ISBLANK(Infra[[#This Row],[Attribute]])),LEFT(Infra[[#This Row],[Value]],1)="[",OR(Infra[[#This Row],[railml 2.4 existence]]=TRUE,Infra[[#This Row],[nor existence]]=TRUE)),IF(Infra[[#This Row],[Value]]=Infra[[#This Row],[type]],"OK","Wrong type"),"")</f>
        <v/>
      </c>
      <c r="T1414" s="7" t="str">
        <f>IF(ISBLANK(Infra[[#This Row],[Attribute]]),"",
IF(Infra[[#This Row],[railml 2.4 existence]]=TRUE, INDEX(core[Restriction],MATCH(Infra[[#This Row],[Full path]],core[Full path],0)),
IF(Infra[[#This Row],[nor existence]]&lt;&gt;"", INDEX(nor[Restriction],MATCH(Infra[[#This Row],[nor existence]],nor[Full path],0)),"")))</f>
        <v/>
      </c>
      <c r="U14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5" spans="1:21" ht="45" x14ac:dyDescent="0.25">
      <c r="A141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infrastructure/tracks/track/trackElements/tunnels/tunnel/states/state/@disabled</v>
      </c>
      <c r="B14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5" s="23" t="s">
        <v>1109</v>
      </c>
      <c r="E1415" s="49" t="s">
        <v>123</v>
      </c>
      <c r="F1415" s="7" t="s">
        <v>124</v>
      </c>
      <c r="G1415" s="9" t="s">
        <v>125</v>
      </c>
      <c r="H1415" s="9" t="s">
        <v>23</v>
      </c>
      <c r="I1415" s="32"/>
      <c r="J1415" s="8" t="s">
        <v>126</v>
      </c>
      <c r="K1415" s="29"/>
      <c r="L1415" s="29"/>
      <c r="M1415" s="57"/>
      <c r="N141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15" s="7" t="str">
        <f>IF(Infra[[#This Row],[railml 2.4 existence]]=TRUE, INDEX(core[Constraints],MATCH(Infra[[#This Row],[Full path]],core[Full path],0)),
IF(Infra[[#This Row],[nor existence]]&lt;&gt;"",INDEX(nor[Constraints],MATCH(Infra[[#This Row],[nor existence]],nor[Full path],0)),""))</f>
        <v>mandatory</v>
      </c>
      <c r="Q14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5" s="7" t="str">
        <f>IF(ISBLANK(Infra[[#This Row],[Attribute]]),"",
IF(Infra[[#This Row],[railml 2.4 existence]]=TRUE, INDEX(core[Excel type],MATCH(Infra[[#This Row],[Full path]],core[Full path],0)),
IF(Infra[[#This Row],[nor existence]]&lt;&gt;"", INDEX(nor[Excel type],MATCH(Infra[[#This Row],[nor existence]],nor[Full path],0)),"")))</f>
        <v>[boolean]</v>
      </c>
      <c r="S1415" s="9" t="str">
        <f>IF(AND(NOT(ISBLANK(Infra[[#This Row],[Attribute]])),LEFT(Infra[[#This Row],[Value]],1)="[",OR(Infra[[#This Row],[railml 2.4 existence]]=TRUE,Infra[[#This Row],[nor existence]]=TRUE)),IF(Infra[[#This Row],[Value]]=Infra[[#This Row],[type]],"OK","Wrong type"),"")</f>
        <v>OK</v>
      </c>
      <c r="T1415" s="7" t="str">
        <f>IF(ISBLANK(Infra[[#This Row],[Attribute]]),"",
IF(Infra[[#This Row],[railml 2.4 existence]]=TRUE, INDEX(core[Restriction],MATCH(Infra[[#This Row],[Full path]],core[Full path],0)),
IF(Infra[[#This Row],[nor existence]]&lt;&gt;"", INDEX(nor[Restriction],MATCH(Infra[[#This Row],[nor existence]],nor[Full path],0)),"")))</f>
        <v/>
      </c>
      <c r="U14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6" spans="1:21" ht="30" x14ac:dyDescent="0.25">
      <c r="A141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infrastructure/tracks/track/trackElements/tunnels/tunnel/states/state/@nor:change</v>
      </c>
      <c r="B14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6" s="23" t="s">
        <v>1109</v>
      </c>
      <c r="E1416" s="49" t="s">
        <v>123</v>
      </c>
      <c r="F1416" s="7" t="s">
        <v>36</v>
      </c>
      <c r="G1416" s="9" t="s">
        <v>37</v>
      </c>
      <c r="H1416" s="9" t="s">
        <v>29</v>
      </c>
      <c r="I1416" s="32"/>
      <c r="J1416" s="1" t="s">
        <v>38</v>
      </c>
      <c r="K1416" s="29"/>
      <c r="L1416" s="29"/>
      <c r="M1416" s="57"/>
      <c r="N141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16" s="7" t="str">
        <f>IF(Infra[[#This Row],[railml 2.4 existence]]=TRUE, INDEX(core[Constraints],MATCH(Infra[[#This Row],[Full path]],core[Full path],0)),
IF(Infra[[#This Row],[nor existence]]&lt;&gt;"",INDEX(nor[Constraints],MATCH(Infra[[#This Row],[nor existence]],nor[Full path],0)),""))</f>
        <v>optional</v>
      </c>
      <c r="Q14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16" s="7" t="str">
        <f>IF(ISBLANK(Infra[[#This Row],[Attribute]]),"",
IF(Infra[[#This Row],[railml 2.4 existence]]=TRUE, INDEX(core[Excel type],MATCH(Infra[[#This Row],[Full path]],core[Full path],0)),
IF(Infra[[#This Row],[nor existence]]&lt;&gt;"", INDEX(nor[Excel type],MATCH(Infra[[#This Row],[nor existence]],nor[Full path],0)),"")))</f>
        <v>[enum]</v>
      </c>
      <c r="S1416" s="9" t="str">
        <f>IF(AND(NOT(ISBLANK(Infra[[#This Row],[Attribute]])),LEFT(Infra[[#This Row],[Value]],1)="[",OR(Infra[[#This Row],[railml 2.4 existence]]=TRUE,Infra[[#This Row],[nor existence]]=TRUE)),IF(Infra[[#This Row],[Value]]=Infra[[#This Row],[type]],"OK","Wrong type"),"")</f>
        <v/>
      </c>
      <c r="T1416" s="7" t="str">
        <f>IF(ISBLANK(Infra[[#This Row],[Attribute]]),"",
IF(Infra[[#This Row],[railml 2.4 existence]]=TRUE, INDEX(core[Restriction],MATCH(Infra[[#This Row],[Full path]],core[Full path],0)),
IF(Infra[[#This Row],[nor existence]]&lt;&gt;"", INDEX(nor[Restriction],MATCH(Infra[[#This Row],[nor existence]],nor[Full path],0)),"")))</f>
        <v>"new", "modified", "removed"</v>
      </c>
      <c r="U14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7" spans="1:21" ht="30" x14ac:dyDescent="0.25">
      <c r="A141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infrastructure/tracks/track/trackElements/tunnels/tunnel/states/state/@nor:change</v>
      </c>
      <c r="B14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7" s="23" t="s">
        <v>1109</v>
      </c>
      <c r="E1417" s="49" t="s">
        <v>123</v>
      </c>
      <c r="F1417" s="7" t="s">
        <v>36</v>
      </c>
      <c r="G1417" s="9" t="s">
        <v>39</v>
      </c>
      <c r="H1417" s="9"/>
      <c r="I1417" s="32"/>
      <c r="J1417" s="1" t="s">
        <v>40</v>
      </c>
      <c r="K1417" s="29"/>
      <c r="L1417" s="29"/>
      <c r="M1417" s="57"/>
      <c r="N141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17" s="7" t="str">
        <f>IF(Infra[[#This Row],[railml 2.4 existence]]=TRUE, INDEX(core[Constraints],MATCH(Infra[[#This Row],[Full path]],core[Full path],0)),
IF(Infra[[#This Row],[nor existence]]&lt;&gt;"",INDEX(nor[Constraints],MATCH(Infra[[#This Row],[nor existence]],nor[Full path],0)),""))</f>
        <v>optional</v>
      </c>
      <c r="Q14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17" s="7" t="str">
        <f>IF(ISBLANK(Infra[[#This Row],[Attribute]]),"",
IF(Infra[[#This Row],[railml 2.4 existence]]=TRUE, INDEX(core[Excel type],MATCH(Infra[[#This Row],[Full path]],core[Full path],0)),
IF(Infra[[#This Row],[nor existence]]&lt;&gt;"", INDEX(nor[Excel type],MATCH(Infra[[#This Row],[nor existence]],nor[Full path],0)),"")))</f>
        <v>[enum]</v>
      </c>
      <c r="S1417" s="9" t="str">
        <f>IF(AND(NOT(ISBLANK(Infra[[#This Row],[Attribute]])),LEFT(Infra[[#This Row],[Value]],1)="[",OR(Infra[[#This Row],[railml 2.4 existence]]=TRUE,Infra[[#This Row],[nor existence]]=TRUE)),IF(Infra[[#This Row],[Value]]=Infra[[#This Row],[type]],"OK","Wrong type"),"")</f>
        <v/>
      </c>
      <c r="T1417" s="7" t="str">
        <f>IF(ISBLANK(Infra[[#This Row],[Attribute]]),"",
IF(Infra[[#This Row],[railml 2.4 existence]]=TRUE, INDEX(core[Restriction],MATCH(Infra[[#This Row],[Full path]],core[Full path],0)),
IF(Infra[[#This Row],[nor existence]]&lt;&gt;"", INDEX(nor[Restriction],MATCH(Infra[[#This Row],[nor existence]],nor[Full path],0)),"")))</f>
        <v>"new", "modified", "removed"</v>
      </c>
      <c r="U14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8" spans="1:21" ht="30" x14ac:dyDescent="0.25">
      <c r="A141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infrastructure/tracks/track/trackElements/tunnels/tunnel/states/state/@nor:change</v>
      </c>
      <c r="B14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8" s="23" t="s">
        <v>1109</v>
      </c>
      <c r="E1418" s="49" t="s">
        <v>123</v>
      </c>
      <c r="F1418" s="7" t="s">
        <v>36</v>
      </c>
      <c r="G1418" s="9" t="s">
        <v>41</v>
      </c>
      <c r="H1418" s="9"/>
      <c r="I1418" s="32"/>
      <c r="J1418" s="1" t="s">
        <v>42</v>
      </c>
      <c r="K1418" s="29"/>
      <c r="L1418" s="29"/>
      <c r="M1418" s="57"/>
      <c r="N141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18" s="7" t="str">
        <f>IF(Infra[[#This Row],[railml 2.4 existence]]=TRUE, INDEX(core[Constraints],MATCH(Infra[[#This Row],[Full path]],core[Full path],0)),
IF(Infra[[#This Row],[nor existence]]&lt;&gt;"",INDEX(nor[Constraints],MATCH(Infra[[#This Row],[nor existence]],nor[Full path],0)),""))</f>
        <v>optional</v>
      </c>
      <c r="Q14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18" s="7" t="str">
        <f>IF(ISBLANK(Infra[[#This Row],[Attribute]]),"",
IF(Infra[[#This Row],[railml 2.4 existence]]=TRUE, INDEX(core[Excel type],MATCH(Infra[[#This Row],[Full path]],core[Full path],0)),
IF(Infra[[#This Row],[nor existence]]&lt;&gt;"", INDEX(nor[Excel type],MATCH(Infra[[#This Row],[nor existence]],nor[Full path],0)),"")))</f>
        <v>[enum]</v>
      </c>
      <c r="S1418" s="9" t="str">
        <f>IF(AND(NOT(ISBLANK(Infra[[#This Row],[Attribute]])),LEFT(Infra[[#This Row],[Value]],1)="[",OR(Infra[[#This Row],[railml 2.4 existence]]=TRUE,Infra[[#This Row],[nor existence]]=TRUE)),IF(Infra[[#This Row],[Value]]=Infra[[#This Row],[type]],"OK","Wrong type"),"")</f>
        <v/>
      </c>
      <c r="T1418" s="7" t="str">
        <f>IF(ISBLANK(Infra[[#This Row],[Attribute]]),"",
IF(Infra[[#This Row],[railml 2.4 existence]]=TRUE, INDEX(core[Restriction],MATCH(Infra[[#This Row],[Full path]],core[Full path],0)),
IF(Infra[[#This Row],[nor existence]]&lt;&gt;"", INDEX(nor[Restriction],MATCH(Infra[[#This Row],[nor existence]],nor[Full path],0)),"")))</f>
        <v>"new", "modified", "removed"</v>
      </c>
      <c r="U14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19" spans="1:21" x14ac:dyDescent="0.25">
      <c r="A141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infrastructure/tracks/track/trackElements/tunnels/tunnel/states/state/@nor:change</v>
      </c>
      <c r="B14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19" s="23" t="s">
        <v>1109</v>
      </c>
      <c r="E1419" s="49" t="s">
        <v>123</v>
      </c>
      <c r="F1419" s="7" t="s">
        <v>36</v>
      </c>
      <c r="G1419" s="9" t="s">
        <v>43</v>
      </c>
      <c r="H1419" s="9"/>
      <c r="I1419" s="32"/>
      <c r="J1419" s="1" t="s">
        <v>44</v>
      </c>
      <c r="K1419" s="29"/>
      <c r="L1419" s="29"/>
      <c r="M1419" s="57"/>
      <c r="N141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19" s="7" t="str">
        <f>IF(Infra[[#This Row],[railml 2.4 existence]]=TRUE, INDEX(core[Constraints],MATCH(Infra[[#This Row],[Full path]],core[Full path],0)),
IF(Infra[[#This Row],[nor existence]]&lt;&gt;"",INDEX(nor[Constraints],MATCH(Infra[[#This Row],[nor existence]],nor[Full path],0)),""))</f>
        <v>optional</v>
      </c>
      <c r="Q14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19" s="7" t="str">
        <f>IF(ISBLANK(Infra[[#This Row],[Attribute]]),"",
IF(Infra[[#This Row],[railml 2.4 existence]]=TRUE, INDEX(core[Excel type],MATCH(Infra[[#This Row],[Full path]],core[Full path],0)),
IF(Infra[[#This Row],[nor existence]]&lt;&gt;"", INDEX(nor[Excel type],MATCH(Infra[[#This Row],[nor existence]],nor[Full path],0)),"")))</f>
        <v>[enum]</v>
      </c>
      <c r="S1419" s="9" t="str">
        <f>IF(AND(NOT(ISBLANK(Infra[[#This Row],[Attribute]])),LEFT(Infra[[#This Row],[Value]],1)="[",OR(Infra[[#This Row],[railml 2.4 existence]]=TRUE,Infra[[#This Row],[nor existence]]=TRUE)),IF(Infra[[#This Row],[Value]]=Infra[[#This Row],[type]],"OK","Wrong type"),"")</f>
        <v/>
      </c>
      <c r="T1419" s="7" t="str">
        <f>IF(ISBLANK(Infra[[#This Row],[Attribute]]),"",
IF(Infra[[#This Row],[railml 2.4 existence]]=TRUE, INDEX(core[Restriction],MATCH(Infra[[#This Row],[Full path]],core[Full path],0)),
IF(Infra[[#This Row],[nor existence]]&lt;&gt;"", INDEX(nor[Restriction],MATCH(Infra[[#This Row],[nor existence]],nor[Full path],0)),"")))</f>
        <v>"new", "modified", "removed"</v>
      </c>
      <c r="U14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0" spans="1:21" x14ac:dyDescent="0.25">
      <c r="A142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infrastructure/tracks/track/trackElements/tunnels/tunnel/states/state/@nor:endDate</v>
      </c>
      <c r="B14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0" s="23" t="s">
        <v>1109</v>
      </c>
      <c r="E1420" s="49" t="s">
        <v>123</v>
      </c>
      <c r="F1420" s="7" t="s">
        <v>127</v>
      </c>
      <c r="G1420" s="9" t="s">
        <v>128</v>
      </c>
      <c r="H1420" s="9" t="s">
        <v>29</v>
      </c>
      <c r="I1420" s="32"/>
      <c r="J1420" s="1" t="s">
        <v>129</v>
      </c>
      <c r="K1420" s="29"/>
      <c r="L1420" s="29"/>
      <c r="M1420" s="57"/>
      <c r="N142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420" s="7" t="str">
        <f>IF(Infra[[#This Row],[railml 2.4 existence]]=TRUE, INDEX(core[Constraints],MATCH(Infra[[#This Row],[Full path]],core[Full path],0)),
IF(Infra[[#This Row],[nor existence]]&lt;&gt;"",INDEX(nor[Constraints],MATCH(Infra[[#This Row],[nor existence]],nor[Full path],0)),""))</f>
        <v>optional</v>
      </c>
      <c r="Q14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20" s="7" t="str">
        <f>IF(ISBLANK(Infra[[#This Row],[Attribute]]),"",
IF(Infra[[#This Row],[railml 2.4 existence]]=TRUE, INDEX(core[Excel type],MATCH(Infra[[#This Row],[Full path]],core[Full path],0)),
IF(Infra[[#This Row],[nor existence]]&lt;&gt;"", INDEX(nor[Excel type],MATCH(Infra[[#This Row],[nor existence]],nor[Full path],0)),"")))</f>
        <v>[date]</v>
      </c>
      <c r="S1420" s="9" t="str">
        <f>IF(AND(NOT(ISBLANK(Infra[[#This Row],[Attribute]])),LEFT(Infra[[#This Row],[Value]],1)="[",OR(Infra[[#This Row],[railml 2.4 existence]]=TRUE,Infra[[#This Row],[nor existence]]=TRUE)),IF(Infra[[#This Row],[Value]]=Infra[[#This Row],[type]],"OK","Wrong type"),"")</f>
        <v/>
      </c>
      <c r="T1420" s="7" t="str">
        <f>IF(ISBLANK(Infra[[#This Row],[Attribute]]),"",
IF(Infra[[#This Row],[railml 2.4 existence]]=TRUE, INDEX(core[Restriction],MATCH(Infra[[#This Row],[Full path]],core[Full path],0)),
IF(Infra[[#This Row],[nor existence]]&lt;&gt;"", INDEX(nor[Restriction],MATCH(Infra[[#This Row],[nor existence]],nor[Full path],0)),"")))</f>
        <v/>
      </c>
      <c r="U14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1" spans="1:21" x14ac:dyDescent="0.25">
      <c r="A142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infrastructure/tracks/track/trackElements/tunnels/tunnel/states/state/@nor:projectRef</v>
      </c>
      <c r="B14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1" s="23" t="s">
        <v>1109</v>
      </c>
      <c r="E1421" s="49" t="s">
        <v>123</v>
      </c>
      <c r="F1421" s="7" t="s">
        <v>130</v>
      </c>
      <c r="G1421" s="9" t="s">
        <v>46</v>
      </c>
      <c r="H1421" s="9" t="s">
        <v>29</v>
      </c>
      <c r="I1421" s="32"/>
      <c r="J1421" s="1" t="s">
        <v>131</v>
      </c>
      <c r="K1421" s="29"/>
      <c r="L1421" s="29"/>
      <c r="M1421" s="57"/>
      <c r="N142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421" s="7" t="str">
        <f>IF(Infra[[#This Row],[railml 2.4 existence]]=TRUE, INDEX(core[Constraints],MATCH(Infra[[#This Row],[Full path]],core[Full path],0)),
IF(Infra[[#This Row],[nor existence]]&lt;&gt;"",INDEX(nor[Constraints],MATCH(Infra[[#This Row],[nor existence]],nor[Full path],0)),""))</f>
        <v>optional</v>
      </c>
      <c r="Q14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21" s="7" t="str">
        <f>IF(ISBLANK(Infra[[#This Row],[Attribute]]),"",
IF(Infra[[#This Row],[railml 2.4 existence]]=TRUE, INDEX(core[Excel type],MATCH(Infra[[#This Row],[Full path]],core[Full path],0)),
IF(Infra[[#This Row],[nor existence]]&lt;&gt;"", INDEX(nor[Excel type],MATCH(Infra[[#This Row],[nor existence]],nor[Full path],0)),"")))</f>
        <v>[reference]</v>
      </c>
      <c r="S1421" s="9" t="str">
        <f>IF(AND(NOT(ISBLANK(Infra[[#This Row],[Attribute]])),LEFT(Infra[[#This Row],[Value]],1)="[",OR(Infra[[#This Row],[railml 2.4 existence]]=TRUE,Infra[[#This Row],[nor existence]]=TRUE)),IF(Infra[[#This Row],[Value]]=Infra[[#This Row],[type]],"OK","Wrong type"),"")</f>
        <v/>
      </c>
      <c r="T1421" s="7" t="str">
        <f>IF(ISBLANK(Infra[[#This Row],[Attribute]]),"",
IF(Infra[[#This Row],[railml 2.4 existence]]=TRUE, INDEX(core[Restriction],MATCH(Infra[[#This Row],[Full path]],core[Full path],0)),
IF(Infra[[#This Row],[nor existence]]&lt;&gt;"", INDEX(nor[Restriction],MATCH(Infra[[#This Row],[nor existence]],nor[Full path],0)),"")))</f>
        <v/>
      </c>
      <c r="U14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2" spans="1:21" x14ac:dyDescent="0.25">
      <c r="A142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infrastructure/tracks/track/trackElements/tunnels/tunnel/states/state/@nor:ruleRef</v>
      </c>
      <c r="B14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2" s="23" t="s">
        <v>1109</v>
      </c>
      <c r="E1422" s="49" t="s">
        <v>123</v>
      </c>
      <c r="F1422" s="7" t="s">
        <v>45</v>
      </c>
      <c r="G1422" s="9" t="s">
        <v>46</v>
      </c>
      <c r="H1422" s="9" t="s">
        <v>29</v>
      </c>
      <c r="I1422" s="33"/>
      <c r="J1422" s="8" t="s">
        <v>47</v>
      </c>
      <c r="K1422" s="29"/>
      <c r="L1422" s="29"/>
      <c r="M1422" s="57"/>
      <c r="N142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422" s="7" t="str">
        <f>IF(Infra[[#This Row],[railml 2.4 existence]]=TRUE, INDEX(core[Constraints],MATCH(Infra[[#This Row],[Full path]],core[Full path],0)),
IF(Infra[[#This Row],[nor existence]]&lt;&gt;"",INDEX(nor[Constraints],MATCH(Infra[[#This Row],[nor existence]],nor[Full path],0)),""))</f>
        <v>optional</v>
      </c>
      <c r="Q14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22" s="7" t="str">
        <f>IF(ISBLANK(Infra[[#This Row],[Attribute]]),"",
IF(Infra[[#This Row],[railml 2.4 existence]]=TRUE, INDEX(core[Excel type],MATCH(Infra[[#This Row],[Full path]],core[Full path],0)),
IF(Infra[[#This Row],[nor existence]]&lt;&gt;"", INDEX(nor[Excel type],MATCH(Infra[[#This Row],[nor existence]],nor[Full path],0)),"")))</f>
        <v>[reference]</v>
      </c>
      <c r="S1422" s="9" t="str">
        <f>IF(AND(NOT(ISBLANK(Infra[[#This Row],[Attribute]])),LEFT(Infra[[#This Row],[Value]],1)="[",OR(Infra[[#This Row],[railml 2.4 existence]]=TRUE,Infra[[#This Row],[nor existence]]=TRUE)),IF(Infra[[#This Row],[Value]]=Infra[[#This Row],[type]],"OK","Wrong type"),"")</f>
        <v/>
      </c>
      <c r="T1422" s="7" t="str">
        <f>IF(ISBLANK(Infra[[#This Row],[Attribute]]),"",
IF(Infra[[#This Row],[railml 2.4 existence]]=TRUE, INDEX(core[Restriction],MATCH(Infra[[#This Row],[Full path]],core[Full path],0)),
IF(Infra[[#This Row],[nor existence]]&lt;&gt;"", INDEX(nor[Restriction],MATCH(Infra[[#This Row],[nor existence]],nor[Full path],0)),"")))</f>
        <v/>
      </c>
      <c r="U14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3" spans="1:21" x14ac:dyDescent="0.25">
      <c r="A142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infrastructure/tracks/track/trackElements/tunnels/tunnel/states/state/@nor:startDate</v>
      </c>
      <c r="B14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3" s="23" t="s">
        <v>1109</v>
      </c>
      <c r="E1423" s="49" t="s">
        <v>123</v>
      </c>
      <c r="F1423" s="7" t="s">
        <v>132</v>
      </c>
      <c r="G1423" s="9" t="s">
        <v>128</v>
      </c>
      <c r="H1423" s="9" t="s">
        <v>29</v>
      </c>
      <c r="I1423" s="32"/>
      <c r="J1423" s="1" t="s">
        <v>129</v>
      </c>
      <c r="K1423" s="29"/>
      <c r="L1423" s="29"/>
      <c r="M1423" s="57"/>
      <c r="N142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423" s="7" t="str">
        <f>IF(Infra[[#This Row],[railml 2.4 existence]]=TRUE, INDEX(core[Constraints],MATCH(Infra[[#This Row],[Full path]],core[Full path],0)),
IF(Infra[[#This Row],[nor existence]]&lt;&gt;"",INDEX(nor[Constraints],MATCH(Infra[[#This Row],[nor existence]],nor[Full path],0)),""))</f>
        <v>optional</v>
      </c>
      <c r="Q14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23" s="7" t="str">
        <f>IF(ISBLANK(Infra[[#This Row],[Attribute]]),"",
IF(Infra[[#This Row],[railml 2.4 existence]]=TRUE, INDEX(core[Excel type],MATCH(Infra[[#This Row],[Full path]],core[Full path],0)),
IF(Infra[[#This Row],[nor existence]]&lt;&gt;"", INDEX(nor[Excel type],MATCH(Infra[[#This Row],[nor existence]],nor[Full path],0)),"")))</f>
        <v>[date]</v>
      </c>
      <c r="S1423" s="9" t="str">
        <f>IF(AND(NOT(ISBLANK(Infra[[#This Row],[Attribute]])),LEFT(Infra[[#This Row],[Value]],1)="[",OR(Infra[[#This Row],[railml 2.4 existence]]=TRUE,Infra[[#This Row],[nor existence]]=TRUE)),IF(Infra[[#This Row],[Value]]=Infra[[#This Row],[type]],"OK","Wrong type"),"")</f>
        <v/>
      </c>
      <c r="T1423" s="7" t="str">
        <f>IF(ISBLANK(Infra[[#This Row],[Attribute]]),"",
IF(Infra[[#This Row],[railml 2.4 existence]]=TRUE, INDEX(core[Restriction],MATCH(Infra[[#This Row],[Full path]],core[Full path],0)),
IF(Infra[[#This Row],[nor existence]]&lt;&gt;"", INDEX(nor[Restriction],MATCH(Infra[[#This Row],[nor existence]],nor[Full path],0)),"")))</f>
        <v/>
      </c>
      <c r="U14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4" spans="1:21" x14ac:dyDescent="0.25">
      <c r="A142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infrastructure/tracks/track/trackElements/tunnels/tunnel/states/state/@operatingPeriodRef</v>
      </c>
      <c r="B14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4" s="23" t="s">
        <v>1109</v>
      </c>
      <c r="E1424" s="49" t="s">
        <v>123</v>
      </c>
      <c r="F1424" s="7" t="s">
        <v>133</v>
      </c>
      <c r="G1424" s="9" t="s">
        <v>46</v>
      </c>
      <c r="H1424" s="9" t="s">
        <v>29</v>
      </c>
      <c r="I1424" s="32"/>
      <c r="J1424" s="1" t="s">
        <v>134</v>
      </c>
      <c r="K1424" s="29"/>
      <c r="L1424" s="29"/>
      <c r="M1424" s="57"/>
      <c r="N142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24" s="7" t="str">
        <f>IF(Infra[[#This Row],[railml 2.4 existence]]=TRUE, INDEX(core[Constraints],MATCH(Infra[[#This Row],[Full path]],core[Full path],0)),
IF(Infra[[#This Row],[nor existence]]&lt;&gt;"",INDEX(nor[Constraints],MATCH(Infra[[#This Row],[nor existence]],nor[Full path],0)),""))</f>
        <v>optional</v>
      </c>
      <c r="Q14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24" s="7" t="str">
        <f>IF(ISBLANK(Infra[[#This Row],[Attribute]]),"",
IF(Infra[[#This Row],[railml 2.4 existence]]=TRUE, INDEX(core[Excel type],MATCH(Infra[[#This Row],[Full path]],core[Full path],0)),
IF(Infra[[#This Row],[nor existence]]&lt;&gt;"", INDEX(nor[Excel type],MATCH(Infra[[#This Row],[nor existence]],nor[Full path],0)),"")))</f>
        <v>[reference]</v>
      </c>
      <c r="S1424" s="9" t="str">
        <f>IF(AND(NOT(ISBLANK(Infra[[#This Row],[Attribute]])),LEFT(Infra[[#This Row],[Value]],1)="[",OR(Infra[[#This Row],[railml 2.4 existence]]=TRUE,Infra[[#This Row],[nor existence]]=TRUE)),IF(Infra[[#This Row],[Value]]=Infra[[#This Row],[type]],"OK","Wrong type"),"")</f>
        <v>OK</v>
      </c>
      <c r="T1424" s="7" t="str">
        <f>IF(ISBLANK(Infra[[#This Row],[Attribute]]),"",
IF(Infra[[#This Row],[railml 2.4 existence]]=TRUE, INDEX(core[Restriction],MATCH(Infra[[#This Row],[Full path]],core[Full path],0)),
IF(Infra[[#This Row],[nor existence]]&lt;&gt;"", INDEX(nor[Restriction],MATCH(Infra[[#This Row],[nor existence]],nor[Full path],0)),"")))</f>
        <v/>
      </c>
      <c r="U14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5" spans="1:21" x14ac:dyDescent="0.25">
      <c r="A142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infrastructure/tracks/track/trackElements/tunnels/tunnel/states/state/@status</v>
      </c>
      <c r="B14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5" s="23" t="s">
        <v>1109</v>
      </c>
      <c r="E1425" s="49" t="s">
        <v>123</v>
      </c>
      <c r="F1425" s="7" t="s">
        <v>135</v>
      </c>
      <c r="G1425" s="9" t="s">
        <v>37</v>
      </c>
      <c r="H1425" s="9" t="s">
        <v>29</v>
      </c>
      <c r="I1425" s="32"/>
      <c r="K1425" s="29"/>
      <c r="L1425" s="29"/>
      <c r="M1425" s="57"/>
      <c r="N142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25" s="7" t="str">
        <f>IF(Infra[[#This Row],[railml 2.4 existence]]=TRUE, INDEX(core[Constraints],MATCH(Infra[[#This Row],[Full path]],core[Full path],0)),
IF(Infra[[#This Row],[nor existence]]&lt;&gt;"",INDEX(nor[Constraints],MATCH(Infra[[#This Row],[nor existence]],nor[Full path],0)),""))</f>
        <v>optional</v>
      </c>
      <c r="Q14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25" s="7" t="str">
        <f>IF(ISBLANK(Infra[[#This Row],[Attribute]]),"",
IF(Infra[[#This Row],[railml 2.4 existence]]=TRUE, INDEX(core[Excel type],MATCH(Infra[[#This Row],[Full path]],core[Full path],0)),
IF(Infra[[#This Row],[nor existence]]&lt;&gt;"", INDEX(nor[Excel type],MATCH(Infra[[#This Row],[nor existence]],nor[Full path],0)),"")))</f>
        <v>[enum]</v>
      </c>
      <c r="S1425" s="9" t="str">
        <f>IF(AND(NOT(ISBLANK(Infra[[#This Row],[Attribute]])),LEFT(Infra[[#This Row],[Value]],1)="[",OR(Infra[[#This Row],[railml 2.4 existence]]=TRUE,Infra[[#This Row],[nor existence]]=TRUE)),IF(Infra[[#This Row],[Value]]=Infra[[#This Row],[type]],"OK","Wrong type"),"")</f>
        <v>OK</v>
      </c>
      <c r="T142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26" spans="1:21" x14ac:dyDescent="0.25">
      <c r="A142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infrastructure/tracks/track/trackElements/tunnels/tunnel/states/state/@status</v>
      </c>
      <c r="B14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6" s="23" t="s">
        <v>1109</v>
      </c>
      <c r="E1426" s="49" t="s">
        <v>123</v>
      </c>
      <c r="F1426" s="7" t="s">
        <v>135</v>
      </c>
      <c r="G1426" s="9" t="s">
        <v>136</v>
      </c>
      <c r="H1426" s="9"/>
      <c r="I1426" s="32"/>
      <c r="K1426" s="29"/>
      <c r="L1426" s="29"/>
      <c r="M1426" s="57"/>
      <c r="N142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26" s="7" t="str">
        <f>IF(Infra[[#This Row],[railml 2.4 existence]]=TRUE, INDEX(core[Constraints],MATCH(Infra[[#This Row],[Full path]],core[Full path],0)),
IF(Infra[[#This Row],[nor existence]]&lt;&gt;"",INDEX(nor[Constraints],MATCH(Infra[[#This Row],[nor existence]],nor[Full path],0)),""))</f>
        <v>optional</v>
      </c>
      <c r="Q14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26" s="7" t="str">
        <f>IF(ISBLANK(Infra[[#This Row],[Attribute]]),"",
IF(Infra[[#This Row],[railml 2.4 existence]]=TRUE, INDEX(core[Excel type],MATCH(Infra[[#This Row],[Full path]],core[Full path],0)),
IF(Infra[[#This Row],[nor existence]]&lt;&gt;"", INDEX(nor[Excel type],MATCH(Infra[[#This Row],[nor existence]],nor[Full path],0)),"")))</f>
        <v>[enum]</v>
      </c>
      <c r="S1426" s="9" t="str">
        <f>IF(AND(NOT(ISBLANK(Infra[[#This Row],[Attribute]])),LEFT(Infra[[#This Row],[Value]],1)="[",OR(Infra[[#This Row],[railml 2.4 existence]]=TRUE,Infra[[#This Row],[nor existence]]=TRUE)),IF(Infra[[#This Row],[Value]]=Infra[[#This Row],[type]],"OK","Wrong type"),"")</f>
        <v/>
      </c>
      <c r="T142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27" spans="1:21" ht="105" x14ac:dyDescent="0.25">
      <c r="A142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infrastructure/tracks/track/trackElements/tunnels/tunnel/states/state/@status</v>
      </c>
      <c r="B14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7" s="23" t="s">
        <v>1109</v>
      </c>
      <c r="E1427" s="49" t="s">
        <v>123</v>
      </c>
      <c r="F1427" s="7" t="s">
        <v>135</v>
      </c>
      <c r="G1427" s="9" t="s">
        <v>137</v>
      </c>
      <c r="H1427" s="9"/>
      <c r="I1427" s="32"/>
      <c r="J1427" s="1" t="s">
        <v>138</v>
      </c>
      <c r="K1427" s="29"/>
      <c r="L1427" s="29"/>
      <c r="M1427" s="57"/>
      <c r="N142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27" s="7" t="str">
        <f>IF(Infra[[#This Row],[railml 2.4 existence]]=TRUE, INDEX(core[Constraints],MATCH(Infra[[#This Row],[Full path]],core[Full path],0)),
IF(Infra[[#This Row],[nor existence]]&lt;&gt;"",INDEX(nor[Constraints],MATCH(Infra[[#This Row],[nor existence]],nor[Full path],0)),""))</f>
        <v>optional</v>
      </c>
      <c r="Q14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27" s="7" t="str">
        <f>IF(ISBLANK(Infra[[#This Row],[Attribute]]),"",
IF(Infra[[#This Row],[railml 2.4 existence]]=TRUE, INDEX(core[Excel type],MATCH(Infra[[#This Row],[Full path]],core[Full path],0)),
IF(Infra[[#This Row],[nor existence]]&lt;&gt;"", INDEX(nor[Excel type],MATCH(Infra[[#This Row],[nor existence]],nor[Full path],0)),"")))</f>
        <v>[enum]</v>
      </c>
      <c r="S1427" s="9" t="str">
        <f>IF(AND(NOT(ISBLANK(Infra[[#This Row],[Attribute]])),LEFT(Infra[[#This Row],[Value]],1)="[",OR(Infra[[#This Row],[railml 2.4 existence]]=TRUE,Infra[[#This Row],[nor existence]]=TRUE)),IF(Infra[[#This Row],[Value]]=Infra[[#This Row],[type]],"OK","Wrong type"),"")</f>
        <v/>
      </c>
      <c r="T142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28" spans="1:21" ht="30" x14ac:dyDescent="0.25">
      <c r="A142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infrastructure/tracks/track/trackElements/tunnels/tunnel/states/state/@status</v>
      </c>
      <c r="B14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8" s="23" t="s">
        <v>1109</v>
      </c>
      <c r="E1428" s="49" t="s">
        <v>123</v>
      </c>
      <c r="F1428" s="7" t="s">
        <v>135</v>
      </c>
      <c r="G1428" s="9" t="s">
        <v>139</v>
      </c>
      <c r="H1428" s="9"/>
      <c r="I1428" s="32"/>
      <c r="J1428" s="1" t="s">
        <v>140</v>
      </c>
      <c r="K1428" s="29"/>
      <c r="L1428" s="29"/>
      <c r="M1428" s="57"/>
      <c r="N142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28" s="7" t="str">
        <f>IF(Infra[[#This Row],[railml 2.4 existence]]=TRUE, INDEX(core[Constraints],MATCH(Infra[[#This Row],[Full path]],core[Full path],0)),
IF(Infra[[#This Row],[nor existence]]&lt;&gt;"",INDEX(nor[Constraints],MATCH(Infra[[#This Row],[nor existence]],nor[Full path],0)),""))</f>
        <v>optional</v>
      </c>
      <c r="Q14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28" s="7" t="str">
        <f>IF(ISBLANK(Infra[[#This Row],[Attribute]]),"",
IF(Infra[[#This Row],[railml 2.4 existence]]=TRUE, INDEX(core[Excel type],MATCH(Infra[[#This Row],[Full path]],core[Full path],0)),
IF(Infra[[#This Row],[nor existence]]&lt;&gt;"", INDEX(nor[Excel type],MATCH(Infra[[#This Row],[nor existence]],nor[Full path],0)),"")))</f>
        <v>[enum]</v>
      </c>
      <c r="S1428" s="9" t="str">
        <f>IF(AND(NOT(ISBLANK(Infra[[#This Row],[Attribute]])),LEFT(Infra[[#This Row],[Value]],1)="[",OR(Infra[[#This Row],[railml 2.4 existence]]=TRUE,Infra[[#This Row],[nor existence]]=TRUE)),IF(Infra[[#This Row],[Value]]=Infra[[#This Row],[type]],"OK","Wrong type"),"")</f>
        <v/>
      </c>
      <c r="T142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29" spans="1:21" ht="75" x14ac:dyDescent="0.25">
      <c r="A142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infrastructure/tracks/track/trackElements/tunnels/tunnel/states/state/@status</v>
      </c>
      <c r="B14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29" s="23" t="s">
        <v>1109</v>
      </c>
      <c r="E1429" s="49" t="s">
        <v>123</v>
      </c>
      <c r="F1429" s="7" t="s">
        <v>135</v>
      </c>
      <c r="G1429" s="9" t="s">
        <v>124</v>
      </c>
      <c r="H1429" s="9"/>
      <c r="I1429" s="32"/>
      <c r="J1429" s="1" t="s">
        <v>141</v>
      </c>
      <c r="K1429" s="29"/>
      <c r="L1429" s="29"/>
      <c r="M1429" s="57"/>
      <c r="N142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29" s="7" t="str">
        <f>IF(Infra[[#This Row],[railml 2.4 existence]]=TRUE, INDEX(core[Constraints],MATCH(Infra[[#This Row],[Full path]],core[Full path],0)),
IF(Infra[[#This Row],[nor existence]]&lt;&gt;"",INDEX(nor[Constraints],MATCH(Infra[[#This Row],[nor existence]],nor[Full path],0)),""))</f>
        <v>optional</v>
      </c>
      <c r="Q14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29" s="7" t="str">
        <f>IF(ISBLANK(Infra[[#This Row],[Attribute]]),"",
IF(Infra[[#This Row],[railml 2.4 existence]]=TRUE, INDEX(core[Excel type],MATCH(Infra[[#This Row],[Full path]],core[Full path],0)),
IF(Infra[[#This Row],[nor existence]]&lt;&gt;"", INDEX(nor[Excel type],MATCH(Infra[[#This Row],[nor existence]],nor[Full path],0)),"")))</f>
        <v>[enum]</v>
      </c>
      <c r="S1429" s="9" t="str">
        <f>IF(AND(NOT(ISBLANK(Infra[[#This Row],[Attribute]])),LEFT(Infra[[#This Row],[Value]],1)="[",OR(Infra[[#This Row],[railml 2.4 existence]]=TRUE,Infra[[#This Row],[nor existence]]=TRUE)),IF(Infra[[#This Row],[Value]]=Infra[[#This Row],[type]],"OK","Wrong type"),"")</f>
        <v/>
      </c>
      <c r="T142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30" spans="1:21" ht="60" x14ac:dyDescent="0.25">
      <c r="A143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infrastructure/tracks/track/trackElements/tunnels/tunnel/states/state/@status</v>
      </c>
      <c r="B14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0" s="23" t="s">
        <v>1109</v>
      </c>
      <c r="E1430" s="49" t="s">
        <v>123</v>
      </c>
      <c r="F1430" s="7" t="s">
        <v>135</v>
      </c>
      <c r="G1430" s="9" t="s">
        <v>142</v>
      </c>
      <c r="H1430" s="9"/>
      <c r="I1430" s="32"/>
      <c r="J1430" s="1" t="s">
        <v>143</v>
      </c>
      <c r="K1430" s="29"/>
      <c r="L1430" s="29"/>
      <c r="M1430" s="57"/>
      <c r="N143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0" s="7" t="str">
        <f>IF(Infra[[#This Row],[railml 2.4 existence]]=TRUE, INDEX(core[Constraints],MATCH(Infra[[#This Row],[Full path]],core[Full path],0)),
IF(Infra[[#This Row],[nor existence]]&lt;&gt;"",INDEX(nor[Constraints],MATCH(Infra[[#This Row],[nor existence]],nor[Full path],0)),""))</f>
        <v>optional</v>
      </c>
      <c r="Q14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30" s="7" t="str">
        <f>IF(ISBLANK(Infra[[#This Row],[Attribute]]),"",
IF(Infra[[#This Row],[railml 2.4 existence]]=TRUE, INDEX(core[Excel type],MATCH(Infra[[#This Row],[Full path]],core[Full path],0)),
IF(Infra[[#This Row],[nor existence]]&lt;&gt;"", INDEX(nor[Excel type],MATCH(Infra[[#This Row],[nor existence]],nor[Full path],0)),"")))</f>
        <v>[enum]</v>
      </c>
      <c r="S1430" s="9" t="str">
        <f>IF(AND(NOT(ISBLANK(Infra[[#This Row],[Attribute]])),LEFT(Infra[[#This Row],[Value]],1)="[",OR(Infra[[#This Row],[railml 2.4 existence]]=TRUE,Infra[[#This Row],[nor existence]]=TRUE)),IF(Infra[[#This Row],[Value]]=Infra[[#This Row],[type]],"OK","Wrong type"),"")</f>
        <v/>
      </c>
      <c r="T143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31" spans="1:21" x14ac:dyDescent="0.25">
      <c r="A143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infrastructure/tracks/track/trackElements/tunnels/tunnel/states/state/@status</v>
      </c>
      <c r="B14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1" s="23" t="s">
        <v>1109</v>
      </c>
      <c r="E1431" s="49" t="s">
        <v>123</v>
      </c>
      <c r="F1431" s="7" t="s">
        <v>135</v>
      </c>
      <c r="G1431" s="9" t="s">
        <v>144</v>
      </c>
      <c r="H1431" s="9"/>
      <c r="I1431" s="32"/>
      <c r="K1431" s="29"/>
      <c r="L1431" s="29"/>
      <c r="M1431" s="57"/>
      <c r="N143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1" s="7" t="str">
        <f>IF(Infra[[#This Row],[railml 2.4 existence]]=TRUE, INDEX(core[Constraints],MATCH(Infra[[#This Row],[Full path]],core[Full path],0)),
IF(Infra[[#This Row],[nor existence]]&lt;&gt;"",INDEX(nor[Constraints],MATCH(Infra[[#This Row],[nor existence]],nor[Full path],0)),""))</f>
        <v>optional</v>
      </c>
      <c r="Q14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31" s="7" t="str">
        <f>IF(ISBLANK(Infra[[#This Row],[Attribute]]),"",
IF(Infra[[#This Row],[railml 2.4 existence]]=TRUE, INDEX(core[Excel type],MATCH(Infra[[#This Row],[Full path]],core[Full path],0)),
IF(Infra[[#This Row],[nor existence]]&lt;&gt;"", INDEX(nor[Excel type],MATCH(Infra[[#This Row],[nor existence]],nor[Full path],0)),"")))</f>
        <v>[enum]</v>
      </c>
      <c r="S1431" s="9" t="str">
        <f>IF(AND(NOT(ISBLANK(Infra[[#This Row],[Attribute]])),LEFT(Infra[[#This Row],[Value]],1)="[",OR(Infra[[#This Row],[railml 2.4 existence]]=TRUE,Infra[[#This Row],[nor existence]]=TRUE)),IF(Infra[[#This Row],[Value]]=Infra[[#This Row],[type]],"OK","Wrong type"),"")</f>
        <v/>
      </c>
      <c r="T143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32" spans="1:21" x14ac:dyDescent="0.25">
      <c r="A143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infrastructure/tracks/track/trackElements/tunnels/tunnel/states/state/from</v>
      </c>
      <c r="B14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2" s="23" t="s">
        <v>1110</v>
      </c>
      <c r="E1432" s="49" t="s">
        <v>394</v>
      </c>
      <c r="F1432" s="7"/>
      <c r="G1432" s="9"/>
      <c r="H1432" s="9" t="s">
        <v>29</v>
      </c>
      <c r="I1432" s="32"/>
      <c r="J1432" s="8"/>
      <c r="K1432" s="29"/>
      <c r="L1432" s="29"/>
      <c r="M1432" s="57"/>
      <c r="N143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2" s="7" t="str">
        <f>IF(Infra[[#This Row],[railml 2.4 existence]]=TRUE, INDEX(core[Constraints],MATCH(Infra[[#This Row],[Full path]],core[Full path],0)),
IF(Infra[[#This Row],[nor existence]]&lt;&gt;"",INDEX(nor[Constraints],MATCH(Infra[[#This Row],[nor existence]],nor[Full path],0)),""))</f>
        <v>optional</v>
      </c>
      <c r="Q14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2" s="7" t="str">
        <f>IF(ISBLANK(Infra[[#This Row],[Attribute]]),"",
IF(Infra[[#This Row],[railml 2.4 existence]]=TRUE, INDEX(core[Excel type],MATCH(Infra[[#This Row],[Full path]],core[Full path],0)),
IF(Infra[[#This Row],[nor existence]]&lt;&gt;"", INDEX(nor[Excel type],MATCH(Infra[[#This Row],[nor existence]],nor[Full path],0)),"")))</f>
        <v/>
      </c>
      <c r="S1432" s="9" t="str">
        <f>IF(AND(NOT(ISBLANK(Infra[[#This Row],[Attribute]])),LEFT(Infra[[#This Row],[Value]],1)="[",OR(Infra[[#This Row],[railml 2.4 existence]]=TRUE,Infra[[#This Row],[nor existence]]=TRUE)),IF(Infra[[#This Row],[Value]]=Infra[[#This Row],[type]],"OK","Wrong type"),"")</f>
        <v/>
      </c>
      <c r="T1432" s="7" t="str">
        <f>IF(ISBLANK(Infra[[#This Row],[Attribute]]),"",
IF(Infra[[#This Row],[railml 2.4 existence]]=TRUE, INDEX(core[Restriction],MATCH(Infra[[#This Row],[Full path]],core[Full path],0)),
IF(Infra[[#This Row],[nor existence]]&lt;&gt;"", INDEX(nor[Restriction],MATCH(Infra[[#This Row],[nor existence]],nor[Full path],0)),"")))</f>
        <v/>
      </c>
      <c r="U14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3" spans="1:21" x14ac:dyDescent="0.25">
      <c r="A143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infrastructure/tracks/track/trackElements/tunnels/tunnel/states/state/from/@absPos</v>
      </c>
      <c r="B14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3" s="23" t="s">
        <v>1110</v>
      </c>
      <c r="E1433" s="49" t="s">
        <v>394</v>
      </c>
      <c r="F1433" s="7" t="s">
        <v>478</v>
      </c>
      <c r="G1433" s="9" t="s">
        <v>233</v>
      </c>
      <c r="H1433" s="9" t="s">
        <v>29</v>
      </c>
      <c r="I1433" s="32"/>
      <c r="J1433" s="8"/>
      <c r="K1433" s="29"/>
      <c r="L1433" s="29"/>
      <c r="M1433" s="57"/>
      <c r="N143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3" s="7" t="str">
        <f>IF(Infra[[#This Row],[railml 2.4 existence]]=TRUE, INDEX(core[Constraints],MATCH(Infra[[#This Row],[Full path]],core[Full path],0)),
IF(Infra[[#This Row],[nor existence]]&lt;&gt;"",INDEX(nor[Constraints],MATCH(Infra[[#This Row],[nor existence]],nor[Full path],0)),""))</f>
        <v>optional</v>
      </c>
      <c r="Q14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3" s="7" t="str">
        <f>IF(ISBLANK(Infra[[#This Row],[Attribute]]),"",
IF(Infra[[#This Row],[railml 2.4 existence]]=TRUE, INDEX(core[Excel type],MATCH(Infra[[#This Row],[Full path]],core[Full path],0)),
IF(Infra[[#This Row],[nor existence]]&lt;&gt;"", INDEX(nor[Excel type],MATCH(Infra[[#This Row],[nor existence]],nor[Full path],0)),"")))</f>
        <v>[decimal]</v>
      </c>
      <c r="S1433" s="9" t="str">
        <f>IF(AND(NOT(ISBLANK(Infra[[#This Row],[Attribute]])),LEFT(Infra[[#This Row],[Value]],1)="[",OR(Infra[[#This Row],[railml 2.4 existence]]=TRUE,Infra[[#This Row],[nor existence]]=TRUE)),IF(Infra[[#This Row],[Value]]=Infra[[#This Row],[type]],"OK","Wrong type"),"")</f>
        <v>OK</v>
      </c>
      <c r="T1433" s="7" t="str">
        <f>IF(ISBLANK(Infra[[#This Row],[Attribute]]),"",
IF(Infra[[#This Row],[railml 2.4 existence]]=TRUE, INDEX(core[Restriction],MATCH(Infra[[#This Row],[Full path]],core[Full path],0)),
IF(Infra[[#This Row],[nor existence]]&lt;&gt;"", INDEX(nor[Restriction],MATCH(Infra[[#This Row],[nor existence]],nor[Full path],0)),"")))</f>
        <v>xs:fractionDigits=6</v>
      </c>
      <c r="U14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4" spans="1:21" x14ac:dyDescent="0.25">
      <c r="A143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infrastructure/tracks/track/trackElements/tunnels/tunnel/states/state/from/@pos</v>
      </c>
      <c r="B14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4" s="23" t="s">
        <v>1110</v>
      </c>
      <c r="E1434" s="49" t="s">
        <v>394</v>
      </c>
      <c r="F1434" s="7" t="s">
        <v>494</v>
      </c>
      <c r="G1434" s="9" t="s">
        <v>233</v>
      </c>
      <c r="H1434" s="9" t="s">
        <v>23</v>
      </c>
      <c r="I1434" s="32"/>
      <c r="J1434" s="8"/>
      <c r="K1434" s="29"/>
      <c r="L1434" s="29"/>
      <c r="M1434" s="57"/>
      <c r="N143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4" s="7" t="str">
        <f>IF(Infra[[#This Row],[railml 2.4 existence]]=TRUE, INDEX(core[Constraints],MATCH(Infra[[#This Row],[Full path]],core[Full path],0)),
IF(Infra[[#This Row],[nor existence]]&lt;&gt;"",INDEX(nor[Constraints],MATCH(Infra[[#This Row],[nor existence]],nor[Full path],0)),""))</f>
        <v>mandatory</v>
      </c>
      <c r="Q14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4" s="7" t="str">
        <f>IF(ISBLANK(Infra[[#This Row],[Attribute]]),"",
IF(Infra[[#This Row],[railml 2.4 existence]]=TRUE, INDEX(core[Excel type],MATCH(Infra[[#This Row],[Full path]],core[Full path],0)),
IF(Infra[[#This Row],[nor existence]]&lt;&gt;"", INDEX(nor[Excel type],MATCH(Infra[[#This Row],[nor existence]],nor[Full path],0)),"")))</f>
        <v>[decimal]</v>
      </c>
      <c r="S1434" s="9" t="str">
        <f>IF(AND(NOT(ISBLANK(Infra[[#This Row],[Attribute]])),LEFT(Infra[[#This Row],[Value]],1)="[",OR(Infra[[#This Row],[railml 2.4 existence]]=TRUE,Infra[[#This Row],[nor existence]]=TRUE)),IF(Infra[[#This Row],[Value]]=Infra[[#This Row],[type]],"OK","Wrong type"),"")</f>
        <v>OK</v>
      </c>
      <c r="T1434" s="7" t="str">
        <f>IF(ISBLANK(Infra[[#This Row],[Attribute]]),"",
IF(Infra[[#This Row],[railml 2.4 existence]]=TRUE, INDEX(core[Restriction],MATCH(Infra[[#This Row],[Full path]],core[Full path],0)),
IF(Infra[[#This Row],[nor existence]]&lt;&gt;"", INDEX(nor[Restriction],MATCH(Infra[[#This Row],[nor existence]],nor[Full path],0)),"")))</f>
        <v>xs:fractionDigits=6</v>
      </c>
      <c r="U14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5" spans="1:21" x14ac:dyDescent="0.25">
      <c r="A143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infrastructure/tracks/track/trackElements/tunnels/tunnel/states/state/to</v>
      </c>
      <c r="B14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5" s="23" t="s">
        <v>1110</v>
      </c>
      <c r="E1435" s="49" t="s">
        <v>913</v>
      </c>
      <c r="F1435" s="7"/>
      <c r="G1435" s="9"/>
      <c r="H1435" s="9" t="s">
        <v>29</v>
      </c>
      <c r="I1435" s="32"/>
      <c r="J1435" s="8"/>
      <c r="K1435" s="29"/>
      <c r="L1435" s="29"/>
      <c r="M1435" s="57"/>
      <c r="N143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5" s="7" t="str">
        <f>IF(Infra[[#This Row],[railml 2.4 existence]]=TRUE, INDEX(core[Constraints],MATCH(Infra[[#This Row],[Full path]],core[Full path],0)),
IF(Infra[[#This Row],[nor existence]]&lt;&gt;"",INDEX(nor[Constraints],MATCH(Infra[[#This Row],[nor existence]],nor[Full path],0)),""))</f>
        <v>optional</v>
      </c>
      <c r="Q14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5" s="7" t="str">
        <f>IF(ISBLANK(Infra[[#This Row],[Attribute]]),"",
IF(Infra[[#This Row],[railml 2.4 existence]]=TRUE, INDEX(core[Excel type],MATCH(Infra[[#This Row],[Full path]],core[Full path],0)),
IF(Infra[[#This Row],[nor existence]]&lt;&gt;"", INDEX(nor[Excel type],MATCH(Infra[[#This Row],[nor existence]],nor[Full path],0)),"")))</f>
        <v/>
      </c>
      <c r="S1435" s="9" t="str">
        <f>IF(AND(NOT(ISBLANK(Infra[[#This Row],[Attribute]])),LEFT(Infra[[#This Row],[Value]],1)="[",OR(Infra[[#This Row],[railml 2.4 existence]]=TRUE,Infra[[#This Row],[nor existence]]=TRUE)),IF(Infra[[#This Row],[Value]]=Infra[[#This Row],[type]],"OK","Wrong type"),"")</f>
        <v/>
      </c>
      <c r="T1435" s="7" t="str">
        <f>IF(ISBLANK(Infra[[#This Row],[Attribute]]),"",
IF(Infra[[#This Row],[railml 2.4 existence]]=TRUE, INDEX(core[Restriction],MATCH(Infra[[#This Row],[Full path]],core[Full path],0)),
IF(Infra[[#This Row],[nor existence]]&lt;&gt;"", INDEX(nor[Restriction],MATCH(Infra[[#This Row],[nor existence]],nor[Full path],0)),"")))</f>
        <v/>
      </c>
      <c r="U14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6" spans="1:21" x14ac:dyDescent="0.25">
      <c r="A143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infrastructure/tracks/track/trackElements/tunnels/tunnel/states/state/to/@absPos</v>
      </c>
      <c r="B14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6" s="23" t="s">
        <v>1110</v>
      </c>
      <c r="E1436" s="49" t="s">
        <v>913</v>
      </c>
      <c r="F1436" s="7" t="s">
        <v>478</v>
      </c>
      <c r="G1436" s="9" t="s">
        <v>233</v>
      </c>
      <c r="H1436" s="9" t="s">
        <v>29</v>
      </c>
      <c r="I1436" s="32"/>
      <c r="J1436" s="8"/>
      <c r="K1436" s="29"/>
      <c r="L1436" s="29"/>
      <c r="M1436" s="57"/>
      <c r="N143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6" s="7" t="str">
        <f>IF(Infra[[#This Row],[railml 2.4 existence]]=TRUE, INDEX(core[Constraints],MATCH(Infra[[#This Row],[Full path]],core[Full path],0)),
IF(Infra[[#This Row],[nor existence]]&lt;&gt;"",INDEX(nor[Constraints],MATCH(Infra[[#This Row],[nor existence]],nor[Full path],0)),""))</f>
        <v>optional</v>
      </c>
      <c r="Q14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6" s="7" t="str">
        <f>IF(ISBLANK(Infra[[#This Row],[Attribute]]),"",
IF(Infra[[#This Row],[railml 2.4 existence]]=TRUE, INDEX(core[Excel type],MATCH(Infra[[#This Row],[Full path]],core[Full path],0)),
IF(Infra[[#This Row],[nor existence]]&lt;&gt;"", INDEX(nor[Excel type],MATCH(Infra[[#This Row],[nor existence]],nor[Full path],0)),"")))</f>
        <v>[decimal]</v>
      </c>
      <c r="S1436" s="9" t="str">
        <f>IF(AND(NOT(ISBLANK(Infra[[#This Row],[Attribute]])),LEFT(Infra[[#This Row],[Value]],1)="[",OR(Infra[[#This Row],[railml 2.4 existence]]=TRUE,Infra[[#This Row],[nor existence]]=TRUE)),IF(Infra[[#This Row],[Value]]=Infra[[#This Row],[type]],"OK","Wrong type"),"")</f>
        <v>OK</v>
      </c>
      <c r="T1436" s="7" t="str">
        <f>IF(ISBLANK(Infra[[#This Row],[Attribute]]),"",
IF(Infra[[#This Row],[railml 2.4 existence]]=TRUE, INDEX(core[Restriction],MATCH(Infra[[#This Row],[Full path]],core[Full path],0)),
IF(Infra[[#This Row],[nor existence]]&lt;&gt;"", INDEX(nor[Restriction],MATCH(Infra[[#This Row],[nor existence]],nor[Full path],0)),"")))</f>
        <v>xs:fractionDigits=6</v>
      </c>
      <c r="U14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7" spans="1:21" x14ac:dyDescent="0.25">
      <c r="A143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infrastructure/tracks/track/trackElements/tunnels/tunnel/states/state/to/@pos</v>
      </c>
      <c r="B14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7" s="23" t="s">
        <v>1110</v>
      </c>
      <c r="E1437" s="49" t="s">
        <v>913</v>
      </c>
      <c r="F1437" s="7" t="s">
        <v>494</v>
      </c>
      <c r="G1437" s="9" t="s">
        <v>233</v>
      </c>
      <c r="H1437" s="9" t="s">
        <v>23</v>
      </c>
      <c r="I1437" s="32"/>
      <c r="J1437" s="8"/>
      <c r="K1437" s="29"/>
      <c r="L1437" s="29"/>
      <c r="M1437" s="57"/>
      <c r="N143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7" s="7" t="str">
        <f>IF(Infra[[#This Row],[railml 2.4 existence]]=TRUE, INDEX(core[Constraints],MATCH(Infra[[#This Row],[Full path]],core[Full path],0)),
IF(Infra[[#This Row],[nor existence]]&lt;&gt;"",INDEX(nor[Constraints],MATCH(Infra[[#This Row],[nor existence]],nor[Full path],0)),""))</f>
        <v>mandatory</v>
      </c>
      <c r="Q14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7" s="7" t="str">
        <f>IF(ISBLANK(Infra[[#This Row],[Attribute]]),"",
IF(Infra[[#This Row],[railml 2.4 existence]]=TRUE, INDEX(core[Excel type],MATCH(Infra[[#This Row],[Full path]],core[Full path],0)),
IF(Infra[[#This Row],[nor existence]]&lt;&gt;"", INDEX(nor[Excel type],MATCH(Infra[[#This Row],[nor existence]],nor[Full path],0)),"")))</f>
        <v>[decimal]</v>
      </c>
      <c r="S1437" s="9" t="str">
        <f>IF(AND(NOT(ISBLANK(Infra[[#This Row],[Attribute]])),LEFT(Infra[[#This Row],[Value]],1)="[",OR(Infra[[#This Row],[railml 2.4 existence]]=TRUE,Infra[[#This Row],[nor existence]]=TRUE)),IF(Infra[[#This Row],[Value]]=Infra[[#This Row],[type]],"OK","Wrong type"),"")</f>
        <v>OK</v>
      </c>
      <c r="T1437" s="7" t="str">
        <f>IF(ISBLANK(Infra[[#This Row],[Attribute]]),"",
IF(Infra[[#This Row],[railml 2.4 existence]]=TRUE, INDEX(core[Restriction],MATCH(Infra[[#This Row],[Full path]],core[Full path],0)),
IF(Infra[[#This Row],[nor existence]]&lt;&gt;"", INDEX(nor[Restriction],MATCH(Infra[[#This Row],[nor existence]],nor[Full path],0)),"")))</f>
        <v>xs:fractionDigits=6</v>
      </c>
      <c r="U14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8" spans="1:21" x14ac:dyDescent="0.25">
      <c r="A143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v>
      </c>
      <c r="B14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8" s="24" t="s">
        <v>1111</v>
      </c>
      <c r="E1438" s="17" t="s">
        <v>1112</v>
      </c>
      <c r="F1438" s="7"/>
      <c r="G1438" s="7"/>
      <c r="H1438" s="9" t="s">
        <v>29</v>
      </c>
      <c r="I1438" s="32"/>
      <c r="J1438" s="8" t="s">
        <v>1113</v>
      </c>
      <c r="K1438" s="7"/>
      <c r="L1438" s="29"/>
      <c r="M1438" s="29"/>
      <c r="N143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8" s="7" t="str">
        <f>IF(Infra[[#This Row],[railml 2.4 existence]]=TRUE, INDEX(core[Constraints],MATCH(Infra[[#This Row],[Full path]],core[Full path],0)),
IF(Infra[[#This Row],[nor existence]]&lt;&gt;"",INDEX(nor[Constraints],MATCH(Infra[[#This Row],[nor existence]],nor[Full path],0)),""))</f>
        <v>optional</v>
      </c>
      <c r="Q14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8" s="7" t="str">
        <f>IF(ISBLANK(Infra[[#This Row],[Attribute]]),"",
IF(Infra[[#This Row],[railml 2.4 existence]]=TRUE, INDEX(core[Excel type],MATCH(Infra[[#This Row],[Full path]],core[Full path],0)),
IF(Infra[[#This Row],[nor existence]]&lt;&gt;"", INDEX(nor[Excel type],MATCH(Infra[[#This Row],[nor existence]],nor[Full path],0)),"")))</f>
        <v/>
      </c>
      <c r="S1438" s="7" t="str">
        <f>IF(AND(NOT(ISBLANK(Infra[[#This Row],[Attribute]])),LEFT(Infra[[#This Row],[Value]],1)="[",OR(Infra[[#This Row],[railml 2.4 existence]]=TRUE,Infra[[#This Row],[nor existence]]=TRUE)),IF(Infra[[#This Row],[Value]]=Infra[[#This Row],[type]],"OK","Wrong type"),"")</f>
        <v/>
      </c>
      <c r="T1438" s="7" t="str">
        <f>IF(ISBLANK(Infra[[#This Row],[Attribute]]),"",
IF(Infra[[#This Row],[railml 2.4 existence]]=TRUE, INDEX(core[Restriction],MATCH(Infra[[#This Row],[Full path]],core[Full path],0)),
IF(Infra[[#This Row],[nor existence]]&lt;&gt;"", INDEX(nor[Restriction],MATCH(Infra[[#This Row],[nor existence]],nor[Full path],0)),"")))</f>
        <v/>
      </c>
      <c r="U14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39" spans="1:21" ht="45" x14ac:dyDescent="0.25">
      <c r="A143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v>
      </c>
      <c r="B14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39" s="24" t="s">
        <v>1111</v>
      </c>
      <c r="E1439" s="17" t="s">
        <v>1114</v>
      </c>
      <c r="F1439" s="7"/>
      <c r="G1439" s="7"/>
      <c r="H1439" s="9" t="s">
        <v>29</v>
      </c>
      <c r="I1439" s="35"/>
      <c r="J1439" s="8" t="s">
        <v>1115</v>
      </c>
      <c r="K1439" s="7" t="s">
        <v>1116</v>
      </c>
      <c r="L1439" s="29"/>
      <c r="M1439" s="29"/>
      <c r="N143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39" s="7" t="str">
        <f>IF(Infra[[#This Row],[railml 2.4 existence]]=TRUE, INDEX(core[Constraints],MATCH(Infra[[#This Row],[Full path]],core[Full path],0)),
IF(Infra[[#This Row],[nor existence]]&lt;&gt;"",INDEX(nor[Constraints],MATCH(Infra[[#This Row],[nor existence]],nor[Full path],0)),""))</f>
        <v>optional</v>
      </c>
      <c r="Q14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39" s="7" t="str">
        <f>IF(ISBLANK(Infra[[#This Row],[Attribute]]),"",
IF(Infra[[#This Row],[railml 2.4 existence]]=TRUE, INDEX(core[Excel type],MATCH(Infra[[#This Row],[Full path]],core[Full path],0)),
IF(Infra[[#This Row],[nor existence]]&lt;&gt;"", INDEX(nor[Excel type],MATCH(Infra[[#This Row],[nor existence]],nor[Full path],0)),"")))</f>
        <v/>
      </c>
      <c r="S1439" s="7" t="str">
        <f>IF(AND(NOT(ISBLANK(Infra[[#This Row],[Attribute]])),LEFT(Infra[[#This Row],[Value]],1)="[",OR(Infra[[#This Row],[railml 2.4 existence]]=TRUE,Infra[[#This Row],[nor existence]]=TRUE)),IF(Infra[[#This Row],[Value]]=Infra[[#This Row],[type]],"OK","Wrong type"),"")</f>
        <v/>
      </c>
      <c r="T1439" s="7" t="str">
        <f>IF(ISBLANK(Infra[[#This Row],[Attribute]]),"",
IF(Infra[[#This Row],[railml 2.4 existence]]=TRUE, INDEX(core[Restriction],MATCH(Infra[[#This Row],[Full path]],core[Full path],0)),
IF(Infra[[#This Row],[nor existence]]&lt;&gt;"", INDEX(nor[Restriction],MATCH(Infra[[#This Row],[nor existence]],nor[Full path],0)),"")))</f>
        <v/>
      </c>
      <c r="U14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0" spans="1:21" x14ac:dyDescent="0.25">
      <c r="A144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v>
      </c>
      <c r="B14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0" s="24" t="s">
        <v>1111</v>
      </c>
      <c r="E1440" s="17" t="s">
        <v>1117</v>
      </c>
      <c r="F1440" s="7"/>
      <c r="G1440" s="9"/>
      <c r="H1440" s="9" t="s">
        <v>29</v>
      </c>
      <c r="I1440" s="35"/>
      <c r="J1440" s="8"/>
      <c r="K1440" s="7"/>
      <c r="L1440" s="29"/>
      <c r="M1440" s="29"/>
      <c r="N144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0" s="7" t="str">
        <f>IF(Infra[[#This Row],[railml 2.4 existence]]=TRUE, INDEX(core[Constraints],MATCH(Infra[[#This Row],[Full path]],core[Full path],0)),
IF(Infra[[#This Row],[nor existence]]&lt;&gt;"",INDEX(nor[Constraints],MATCH(Infra[[#This Row],[nor existence]],nor[Full path],0)),""))</f>
        <v>optional</v>
      </c>
      <c r="Q14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0" s="7" t="str">
        <f>IF(ISBLANK(Infra[[#This Row],[Attribute]]),"",
IF(Infra[[#This Row],[railml 2.4 existence]]=TRUE, INDEX(core[Excel type],MATCH(Infra[[#This Row],[Full path]],core[Full path],0)),
IF(Infra[[#This Row],[nor existence]]&lt;&gt;"", INDEX(nor[Excel type],MATCH(Infra[[#This Row],[nor existence]],nor[Full path],0)),"")))</f>
        <v/>
      </c>
      <c r="S1440" s="7" t="str">
        <f>IF(AND(NOT(ISBLANK(Infra[[#This Row],[Attribute]])),LEFT(Infra[[#This Row],[Value]],1)="[",OR(Infra[[#This Row],[railml 2.4 existence]]=TRUE,Infra[[#This Row],[nor existence]]=TRUE)),IF(Infra[[#This Row],[Value]]=Infra[[#This Row],[type]],"OK","Wrong type"),"")</f>
        <v/>
      </c>
      <c r="T1440" s="7" t="str">
        <f>IF(ISBLANK(Infra[[#This Row],[Attribute]]),"",
IF(Infra[[#This Row],[railml 2.4 existence]]=TRUE, INDEX(core[Restriction],MATCH(Infra[[#This Row],[Full path]],core[Full path],0)),
IF(Infra[[#This Row],[nor existence]]&lt;&gt;"", INDEX(nor[Restriction],MATCH(Infra[[#This Row],[nor existence]],nor[Full path],0)),"")))</f>
        <v/>
      </c>
      <c r="U14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1" spans="1:21" x14ac:dyDescent="0.25">
      <c r="A144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v>
      </c>
      <c r="B14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1" s="24" t="s">
        <v>1111</v>
      </c>
      <c r="E1441" s="17" t="s">
        <v>1118</v>
      </c>
      <c r="F1441" s="7"/>
      <c r="G1441" s="9"/>
      <c r="H1441" s="9" t="s">
        <v>29</v>
      </c>
      <c r="I1441" s="35"/>
      <c r="J1441" s="8" t="s">
        <v>1119</v>
      </c>
      <c r="K1441" s="7"/>
      <c r="L1441" s="29"/>
      <c r="M1441" s="29"/>
      <c r="N144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1" s="7" t="str">
        <f>IF(Infra[[#This Row],[railml 2.4 existence]]=TRUE, INDEX(core[Constraints],MATCH(Infra[[#This Row],[Full path]],core[Full path],0)),
IF(Infra[[#This Row],[nor existence]]&lt;&gt;"",INDEX(nor[Constraints],MATCH(Infra[[#This Row],[nor existence]],nor[Full path],0)),""))</f>
        <v>optional</v>
      </c>
      <c r="Q14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1" s="7" t="str">
        <f>IF(ISBLANK(Infra[[#This Row],[Attribute]]),"",
IF(Infra[[#This Row],[railml 2.4 existence]]=TRUE, INDEX(core[Excel type],MATCH(Infra[[#This Row],[Full path]],core[Full path],0)),
IF(Infra[[#This Row],[nor existence]]&lt;&gt;"", INDEX(nor[Excel type],MATCH(Infra[[#This Row],[nor existence]],nor[Full path],0)),"")))</f>
        <v/>
      </c>
      <c r="S1441" s="7" t="str">
        <f>IF(AND(NOT(ISBLANK(Infra[[#This Row],[Attribute]])),LEFT(Infra[[#This Row],[Value]],1)="[",OR(Infra[[#This Row],[railml 2.4 existence]]=TRUE,Infra[[#This Row],[nor existence]]=TRUE)),IF(Infra[[#This Row],[Value]]=Infra[[#This Row],[type]],"OK","Wrong type"),"")</f>
        <v/>
      </c>
      <c r="T1441" s="7" t="str">
        <f>IF(ISBLANK(Infra[[#This Row],[Attribute]]),"",
IF(Infra[[#This Row],[railml 2.4 existence]]=TRUE, INDEX(core[Restriction],MATCH(Infra[[#This Row],[Full path]],core[Full path],0)),
IF(Infra[[#This Row],[nor existence]]&lt;&gt;"", INDEX(nor[Restriction],MATCH(Infra[[#This Row],[nor existence]],nor[Full path],0)),"")))</f>
        <v/>
      </c>
      <c r="U14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2" spans="1:21" ht="30" x14ac:dyDescent="0.25">
      <c r="A144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v>
      </c>
      <c r="B14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2" s="24" t="s">
        <v>1111</v>
      </c>
      <c r="E1442" s="17" t="s">
        <v>1120</v>
      </c>
      <c r="F1442" s="7"/>
      <c r="G1442" s="7"/>
      <c r="H1442" s="9" t="s">
        <v>23</v>
      </c>
      <c r="I1442" s="35"/>
      <c r="J1442" s="8" t="s">
        <v>1121</v>
      </c>
      <c r="K1442" s="7" t="s">
        <v>1122</v>
      </c>
      <c r="L1442" s="29"/>
      <c r="M1442" s="29"/>
      <c r="N144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2" s="7" t="str">
        <f>IF(Infra[[#This Row],[railml 2.4 existence]]=TRUE, INDEX(core[Constraints],MATCH(Infra[[#This Row],[Full path]],core[Full path],0)),
IF(Infra[[#This Row],[nor existence]]&lt;&gt;"",INDEX(nor[Constraints],MATCH(Infra[[#This Row],[nor existence]],nor[Full path],0)),""))</f>
        <v>mandatory</v>
      </c>
      <c r="Q14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2" s="7" t="str">
        <f>IF(ISBLANK(Infra[[#This Row],[Attribute]]),"",
IF(Infra[[#This Row],[railml 2.4 existence]]=TRUE, INDEX(core[Excel type],MATCH(Infra[[#This Row],[Full path]],core[Full path],0)),
IF(Infra[[#This Row],[nor existence]]&lt;&gt;"", INDEX(nor[Excel type],MATCH(Infra[[#This Row],[nor existence]],nor[Full path],0)),"")))</f>
        <v/>
      </c>
      <c r="S1442" s="7" t="str">
        <f>IF(AND(NOT(ISBLANK(Infra[[#This Row],[Attribute]])),LEFT(Infra[[#This Row],[Value]],1)="[",OR(Infra[[#This Row],[railml 2.4 existence]]=TRUE,Infra[[#This Row],[nor existence]]=TRUE)),IF(Infra[[#This Row],[Value]]=Infra[[#This Row],[type]],"OK","Wrong type"),"")</f>
        <v/>
      </c>
      <c r="T1442" s="7" t="str">
        <f>IF(ISBLANK(Infra[[#This Row],[Attribute]]),"",
IF(Infra[[#This Row],[railml 2.4 existence]]=TRUE, INDEX(core[Restriction],MATCH(Infra[[#This Row],[Full path]],core[Full path],0)),
IF(Infra[[#This Row],[nor existence]]&lt;&gt;"", INDEX(nor[Restriction],MATCH(Infra[[#This Row],[nor existence]],nor[Full path],0)),"")))</f>
        <v/>
      </c>
      <c r="U14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3" spans="1:21" ht="45" x14ac:dyDescent="0.25">
      <c r="A144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infrastructure/tracks/track/trackTopology/trackBegin/@absPos</v>
      </c>
      <c r="B14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3" s="23" t="s">
        <v>1111</v>
      </c>
      <c r="E1443" s="49" t="s">
        <v>1120</v>
      </c>
      <c r="F1443" s="7" t="s">
        <v>478</v>
      </c>
      <c r="G1443" s="9" t="s">
        <v>233</v>
      </c>
      <c r="H1443" s="9" t="s">
        <v>479</v>
      </c>
      <c r="I1443" s="32"/>
      <c r="J1443" s="8" t="s">
        <v>480</v>
      </c>
      <c r="K1443" s="29" t="s">
        <v>481</v>
      </c>
      <c r="L1443" s="29"/>
      <c r="M1443" s="57"/>
      <c r="N144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3" s="7" t="str">
        <f>IF(Infra[[#This Row],[railml 2.4 existence]]=TRUE, INDEX(core[Constraints],MATCH(Infra[[#This Row],[Full path]],core[Full path],0)),
IF(Infra[[#This Row],[nor existence]]&lt;&gt;"",INDEX(nor[Constraints],MATCH(Infra[[#This Row],[nor existence]],nor[Full path],0)),""))</f>
        <v>optional</v>
      </c>
      <c r="Q14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3" s="9" t="str">
        <f>IF(ISBLANK(Infra[[#This Row],[Attribute]]),"",
IF(Infra[[#This Row],[railml 2.4 existence]]=TRUE, INDEX(core[Excel type],MATCH(Infra[[#This Row],[Full path]],core[Full path],0)),
IF(Infra[[#This Row],[nor existence]]&lt;&gt;"", INDEX(nor[Excel type],MATCH(Infra[[#This Row],[nor existence]],nor[Full path],0)),"")))</f>
        <v>[decimal]</v>
      </c>
      <c r="S1443" s="7" t="str">
        <f>IF(AND(NOT(ISBLANK(Infra[[#This Row],[Attribute]])),LEFT(Infra[[#This Row],[Value]],1)="[",OR(Infra[[#This Row],[railml 2.4 existence]]=TRUE,Infra[[#This Row],[nor existence]]=TRUE)),IF(Infra[[#This Row],[Value]]=Infra[[#This Row],[type]],"OK","Wrong type"),"")</f>
        <v>OK</v>
      </c>
      <c r="T1443" s="7" t="str">
        <f>IF(ISBLANK(Infra[[#This Row],[Attribute]]),"",
IF(Infra[[#This Row],[railml 2.4 existence]]=TRUE, INDEX(core[Restriction],MATCH(Infra[[#This Row],[Full path]],core[Full path],0)),
IF(Infra[[#This Row],[nor existence]]&lt;&gt;"", INDEX(nor[Restriction],MATCH(Infra[[#This Row],[nor existence]],nor[Full path],0)),"")))</f>
        <v>xs:fractionDigits=6</v>
      </c>
      <c r="U14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4" spans="1:21" x14ac:dyDescent="0.25">
      <c r="A144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infrastructure/tracks/track/trackTopology/trackBegin/@id</v>
      </c>
      <c r="B14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4" s="23" t="s">
        <v>1111</v>
      </c>
      <c r="E1444" s="49" t="s">
        <v>1120</v>
      </c>
      <c r="F1444" s="7" t="s">
        <v>32</v>
      </c>
      <c r="G1444" s="9" t="s">
        <v>25</v>
      </c>
      <c r="H1444" s="9" t="s">
        <v>23</v>
      </c>
      <c r="I1444" s="32"/>
      <c r="J1444" s="8" t="s">
        <v>33</v>
      </c>
      <c r="K1444" s="29"/>
      <c r="L1444" s="29"/>
      <c r="M1444" s="57"/>
      <c r="N144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4" s="7" t="str">
        <f>IF(Infra[[#This Row],[railml 2.4 existence]]=TRUE, INDEX(core[Constraints],MATCH(Infra[[#This Row],[Full path]],core[Full path],0)),
IF(Infra[[#This Row],[nor existence]]&lt;&gt;"",INDEX(nor[Constraints],MATCH(Infra[[#This Row],[nor existence]],nor[Full path],0)),""))</f>
        <v>mandatory</v>
      </c>
      <c r="Q14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4" s="9" t="str">
        <f>IF(ISBLANK(Infra[[#This Row],[Attribute]]),"",
IF(Infra[[#This Row],[railml 2.4 existence]]=TRUE, INDEX(core[Excel type],MATCH(Infra[[#This Row],[Full path]],core[Full path],0)),
IF(Infra[[#This Row],[nor existence]]&lt;&gt;"", INDEX(nor[Excel type],MATCH(Infra[[#This Row],[nor existence]],nor[Full path],0)),"")))</f>
        <v>[string]</v>
      </c>
      <c r="S1444" s="7" t="str">
        <f>IF(AND(NOT(ISBLANK(Infra[[#This Row],[Attribute]])),LEFT(Infra[[#This Row],[Value]],1)="[",OR(Infra[[#This Row],[railml 2.4 existence]]=TRUE,Infra[[#This Row],[nor existence]]=TRUE)),IF(Infra[[#This Row],[Value]]=Infra[[#This Row],[type]],"OK","Wrong type"),"")</f>
        <v>OK</v>
      </c>
      <c r="T1444" s="7" t="str">
        <f>IF(ISBLANK(Infra[[#This Row],[Attribute]]),"",
IF(Infra[[#This Row],[railml 2.4 existence]]=TRUE, INDEX(core[Restriction],MATCH(Infra[[#This Row],[Full path]],core[Full path],0)),
IF(Infra[[#This Row],[nor existence]]&lt;&gt;"", INDEX(nor[Restriction],MATCH(Infra[[#This Row],[nor existence]],nor[Full path],0)),"")))</f>
        <v/>
      </c>
      <c r="U14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5" spans="1:21" ht="45" x14ac:dyDescent="0.25">
      <c r="A144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infrastructure/tracks/track/trackTopology/trackBegin/@pos</v>
      </c>
      <c r="B14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5" s="23" t="s">
        <v>1111</v>
      </c>
      <c r="E1445" s="49" t="s">
        <v>1120</v>
      </c>
      <c r="F1445" s="7" t="s">
        <v>494</v>
      </c>
      <c r="G1445" s="9" t="s">
        <v>233</v>
      </c>
      <c r="H1445" s="9" t="s">
        <v>23</v>
      </c>
      <c r="I1445" s="32"/>
      <c r="J1445" s="8" t="s">
        <v>495</v>
      </c>
      <c r="K1445" s="29" t="s">
        <v>496</v>
      </c>
      <c r="L1445" s="29"/>
      <c r="M1445" s="57"/>
      <c r="N144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5" s="7" t="str">
        <f>IF(Infra[[#This Row],[railml 2.4 existence]]=TRUE, INDEX(core[Constraints],MATCH(Infra[[#This Row],[Full path]],core[Full path],0)),
IF(Infra[[#This Row],[nor existence]]&lt;&gt;"",INDEX(nor[Constraints],MATCH(Infra[[#This Row],[nor existence]],nor[Full path],0)),""))</f>
        <v>mandatory</v>
      </c>
      <c r="Q14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5" s="9" t="str">
        <f>IF(ISBLANK(Infra[[#This Row],[Attribute]]),"",
IF(Infra[[#This Row],[railml 2.4 existence]]=TRUE, INDEX(core[Excel type],MATCH(Infra[[#This Row],[Full path]],core[Full path],0)),
IF(Infra[[#This Row],[nor existence]]&lt;&gt;"", INDEX(nor[Excel type],MATCH(Infra[[#This Row],[nor existence]],nor[Full path],0)),"")))</f>
        <v>[decimal]</v>
      </c>
      <c r="S1445" s="7" t="str">
        <f>IF(AND(NOT(ISBLANK(Infra[[#This Row],[Attribute]])),LEFT(Infra[[#This Row],[Value]],1)="[",OR(Infra[[#This Row],[railml 2.4 existence]]=TRUE,Infra[[#This Row],[nor existence]]=TRUE)),IF(Infra[[#This Row],[Value]]=Infra[[#This Row],[type]],"OK","Wrong type"),"")</f>
        <v>OK</v>
      </c>
      <c r="T1445" s="7" t="str">
        <f>IF(ISBLANK(Infra[[#This Row],[Attribute]]),"",
IF(Infra[[#This Row],[railml 2.4 existence]]=TRUE, INDEX(core[Restriction],MATCH(Infra[[#This Row],[Full path]],core[Full path],0)),
IF(Infra[[#This Row],[nor existence]]&lt;&gt;"", INDEX(nor[Restriction],MATCH(Infra[[#This Row],[nor existence]],nor[Full path],0)),"")))</f>
        <v>xs:fractionDigits=6</v>
      </c>
      <c r="U14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6" spans="1:21" ht="30" x14ac:dyDescent="0.25">
      <c r="A144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v>
      </c>
      <c r="B14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6" s="24" t="s">
        <v>1111</v>
      </c>
      <c r="E1446" s="17" t="s">
        <v>1123</v>
      </c>
      <c r="F1446" s="7"/>
      <c r="G1446" s="7"/>
      <c r="H1446" s="9" t="s">
        <v>23</v>
      </c>
      <c r="I1446" s="35"/>
      <c r="J1446" s="8" t="s">
        <v>1124</v>
      </c>
      <c r="K1446" s="7"/>
      <c r="L1446" s="29"/>
      <c r="M1446" s="29"/>
      <c r="N144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6" s="7" t="str">
        <f>IF(Infra[[#This Row],[railml 2.4 existence]]=TRUE, INDEX(core[Constraints],MATCH(Infra[[#This Row],[Full path]],core[Full path],0)),
IF(Infra[[#This Row],[nor existence]]&lt;&gt;"",INDEX(nor[Constraints],MATCH(Infra[[#This Row],[nor existence]],nor[Full path],0)),""))</f>
        <v>mandatory</v>
      </c>
      <c r="Q14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6" s="7" t="str">
        <f>IF(ISBLANK(Infra[[#This Row],[Attribute]]),"",
IF(Infra[[#This Row],[railml 2.4 existence]]=TRUE, INDEX(core[Excel type],MATCH(Infra[[#This Row],[Full path]],core[Full path],0)),
IF(Infra[[#This Row],[nor existence]]&lt;&gt;"", INDEX(nor[Excel type],MATCH(Infra[[#This Row],[nor existence]],nor[Full path],0)),"")))</f>
        <v/>
      </c>
      <c r="S1446" s="7" t="str">
        <f>IF(AND(NOT(ISBLANK(Infra[[#This Row],[Attribute]])),LEFT(Infra[[#This Row],[Value]],1)="[",OR(Infra[[#This Row],[railml 2.4 existence]]=TRUE,Infra[[#This Row],[nor existence]]=TRUE)),IF(Infra[[#This Row],[Value]]=Infra[[#This Row],[type]],"OK","Wrong type"),"")</f>
        <v/>
      </c>
      <c r="T1446" s="7" t="str">
        <f>IF(ISBLANK(Infra[[#This Row],[Attribute]]),"",
IF(Infra[[#This Row],[railml 2.4 existence]]=TRUE, INDEX(core[Restriction],MATCH(Infra[[#This Row],[Full path]],core[Full path],0)),
IF(Infra[[#This Row],[nor existence]]&lt;&gt;"", INDEX(nor[Restriction],MATCH(Infra[[#This Row],[nor existence]],nor[Full path],0)),"")))</f>
        <v/>
      </c>
      <c r="U14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7" spans="1:21" ht="45" x14ac:dyDescent="0.25">
      <c r="A144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infrastructure/tracks/track/trackTopology/trackEnd/@absPos</v>
      </c>
      <c r="B14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7" s="23" t="s">
        <v>1111</v>
      </c>
      <c r="E1447" s="49" t="s">
        <v>1123</v>
      </c>
      <c r="F1447" s="7" t="s">
        <v>478</v>
      </c>
      <c r="G1447" s="9" t="s">
        <v>233</v>
      </c>
      <c r="H1447" s="9" t="s">
        <v>479</v>
      </c>
      <c r="I1447" s="32"/>
      <c r="J1447" s="8" t="s">
        <v>480</v>
      </c>
      <c r="K1447" s="29" t="s">
        <v>481</v>
      </c>
      <c r="L1447" s="29"/>
      <c r="M1447" s="57"/>
      <c r="N144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7" s="7" t="str">
        <f>IF(Infra[[#This Row],[railml 2.4 existence]]=TRUE, INDEX(core[Constraints],MATCH(Infra[[#This Row],[Full path]],core[Full path],0)),
IF(Infra[[#This Row],[nor existence]]&lt;&gt;"",INDEX(nor[Constraints],MATCH(Infra[[#This Row],[nor existence]],nor[Full path],0)),""))</f>
        <v>optional</v>
      </c>
      <c r="Q14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7" s="9" t="str">
        <f>IF(ISBLANK(Infra[[#This Row],[Attribute]]),"",
IF(Infra[[#This Row],[railml 2.4 existence]]=TRUE, INDEX(core[Excel type],MATCH(Infra[[#This Row],[Full path]],core[Full path],0)),
IF(Infra[[#This Row],[nor existence]]&lt;&gt;"", INDEX(nor[Excel type],MATCH(Infra[[#This Row],[nor existence]],nor[Full path],0)),"")))</f>
        <v>[decimal]</v>
      </c>
      <c r="S1447" s="7" t="str">
        <f>IF(AND(NOT(ISBLANK(Infra[[#This Row],[Attribute]])),LEFT(Infra[[#This Row],[Value]],1)="[",OR(Infra[[#This Row],[railml 2.4 existence]]=TRUE,Infra[[#This Row],[nor existence]]=TRUE)),IF(Infra[[#This Row],[Value]]=Infra[[#This Row],[type]],"OK","Wrong type"),"")</f>
        <v>OK</v>
      </c>
      <c r="T1447" s="7" t="str">
        <f>IF(ISBLANK(Infra[[#This Row],[Attribute]]),"",
IF(Infra[[#This Row],[railml 2.4 existence]]=TRUE, INDEX(core[Restriction],MATCH(Infra[[#This Row],[Full path]],core[Full path],0)),
IF(Infra[[#This Row],[nor existence]]&lt;&gt;"", INDEX(nor[Restriction],MATCH(Infra[[#This Row],[nor existence]],nor[Full path],0)),"")))</f>
        <v>xs:fractionDigits=6</v>
      </c>
      <c r="U14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8" spans="1:21" x14ac:dyDescent="0.25">
      <c r="A144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infrastructure/tracks/track/trackTopology/trackEnd/@id</v>
      </c>
      <c r="B14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8" s="23" t="s">
        <v>1111</v>
      </c>
      <c r="E1448" s="49" t="s">
        <v>1123</v>
      </c>
      <c r="F1448" s="7" t="s">
        <v>32</v>
      </c>
      <c r="G1448" s="9" t="s">
        <v>25</v>
      </c>
      <c r="H1448" s="9" t="s">
        <v>23</v>
      </c>
      <c r="I1448" s="32"/>
      <c r="J1448" s="8" t="s">
        <v>33</v>
      </c>
      <c r="K1448" s="29"/>
      <c r="L1448" s="29"/>
      <c r="M1448" s="57"/>
      <c r="N144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8" s="7" t="str">
        <f>IF(Infra[[#This Row],[railml 2.4 existence]]=TRUE, INDEX(core[Constraints],MATCH(Infra[[#This Row],[Full path]],core[Full path],0)),
IF(Infra[[#This Row],[nor existence]]&lt;&gt;"",INDEX(nor[Constraints],MATCH(Infra[[#This Row],[nor existence]],nor[Full path],0)),""))</f>
        <v>mandatory</v>
      </c>
      <c r="Q14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8" s="9" t="str">
        <f>IF(ISBLANK(Infra[[#This Row],[Attribute]]),"",
IF(Infra[[#This Row],[railml 2.4 existence]]=TRUE, INDEX(core[Excel type],MATCH(Infra[[#This Row],[Full path]],core[Full path],0)),
IF(Infra[[#This Row],[nor existence]]&lt;&gt;"", INDEX(nor[Excel type],MATCH(Infra[[#This Row],[nor existence]],nor[Full path],0)),"")))</f>
        <v>[string]</v>
      </c>
      <c r="S1448" s="7" t="str">
        <f>IF(AND(NOT(ISBLANK(Infra[[#This Row],[Attribute]])),LEFT(Infra[[#This Row],[Value]],1)="[",OR(Infra[[#This Row],[railml 2.4 existence]]=TRUE,Infra[[#This Row],[nor existence]]=TRUE)),IF(Infra[[#This Row],[Value]]=Infra[[#This Row],[type]],"OK","Wrong type"),"")</f>
        <v>OK</v>
      </c>
      <c r="T1448" s="7" t="str">
        <f>IF(ISBLANK(Infra[[#This Row],[Attribute]]),"",
IF(Infra[[#This Row],[railml 2.4 existence]]=TRUE, INDEX(core[Restriction],MATCH(Infra[[#This Row],[Full path]],core[Full path],0)),
IF(Infra[[#This Row],[nor existence]]&lt;&gt;"", INDEX(nor[Restriction],MATCH(Infra[[#This Row],[nor existence]],nor[Full path],0)),"")))</f>
        <v/>
      </c>
      <c r="U14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49" spans="1:21" ht="45" x14ac:dyDescent="0.25">
      <c r="A144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infrastructure/tracks/track/trackTopology/trackEnd/@pos</v>
      </c>
      <c r="B14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49" s="23" t="s">
        <v>1111</v>
      </c>
      <c r="E1449" s="49" t="s">
        <v>1123</v>
      </c>
      <c r="F1449" s="7" t="s">
        <v>494</v>
      </c>
      <c r="G1449" s="9" t="s">
        <v>233</v>
      </c>
      <c r="H1449" s="9" t="s">
        <v>23</v>
      </c>
      <c r="I1449" s="32"/>
      <c r="J1449" s="8" t="s">
        <v>495</v>
      </c>
      <c r="K1449" s="29" t="s">
        <v>496</v>
      </c>
      <c r="L1449" s="29"/>
      <c r="M1449" s="57"/>
      <c r="N144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49" s="7" t="str">
        <f>IF(Infra[[#This Row],[railml 2.4 existence]]=TRUE, INDEX(core[Constraints],MATCH(Infra[[#This Row],[Full path]],core[Full path],0)),
IF(Infra[[#This Row],[nor existence]]&lt;&gt;"",INDEX(nor[Constraints],MATCH(Infra[[#This Row],[nor existence]],nor[Full path],0)),""))</f>
        <v>mandatory</v>
      </c>
      <c r="Q14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49" s="9" t="str">
        <f>IF(ISBLANK(Infra[[#This Row],[Attribute]]),"",
IF(Infra[[#This Row],[railml 2.4 existence]]=TRUE, INDEX(core[Excel type],MATCH(Infra[[#This Row],[Full path]],core[Full path],0)),
IF(Infra[[#This Row],[nor existence]]&lt;&gt;"", INDEX(nor[Excel type],MATCH(Infra[[#This Row],[nor existence]],nor[Full path],0)),"")))</f>
        <v>[decimal]</v>
      </c>
      <c r="S1449" s="7" t="str">
        <f>IF(AND(NOT(ISBLANK(Infra[[#This Row],[Attribute]])),LEFT(Infra[[#This Row],[Value]],1)="[",OR(Infra[[#This Row],[railml 2.4 existence]]=TRUE,Infra[[#This Row],[nor existence]]=TRUE)),IF(Infra[[#This Row],[Value]]=Infra[[#This Row],[type]],"OK","Wrong type"),"")</f>
        <v>OK</v>
      </c>
      <c r="T1449" s="7" t="str">
        <f>IF(ISBLANK(Infra[[#This Row],[Attribute]]),"",
IF(Infra[[#This Row],[railml 2.4 existence]]=TRUE, INDEX(core[Restriction],MATCH(Infra[[#This Row],[Full path]],core[Full path],0)),
IF(Infra[[#This Row],[nor existence]]&lt;&gt;"", INDEX(nor[Restriction],MATCH(Infra[[#This Row],[nor existence]],nor[Full path],0)),"")))</f>
        <v>xs:fractionDigits=6</v>
      </c>
      <c r="U14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0" spans="1:21" x14ac:dyDescent="0.25">
      <c r="A145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v>
      </c>
      <c r="B14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0" s="24" t="s">
        <v>1125</v>
      </c>
      <c r="E1450" s="17" t="s">
        <v>1126</v>
      </c>
      <c r="F1450" s="7"/>
      <c r="G1450" s="7"/>
      <c r="H1450" s="9" t="s">
        <v>29</v>
      </c>
      <c r="I1450" s="32"/>
      <c r="J1450" s="8" t="s">
        <v>1127</v>
      </c>
      <c r="K1450" s="7"/>
      <c r="L1450" s="29"/>
      <c r="M1450" s="29"/>
      <c r="N145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50" s="7" t="str">
        <f>IF(Infra[[#This Row],[railml 2.4 existence]]=TRUE, INDEX(core[Constraints],MATCH(Infra[[#This Row],[Full path]],core[Full path],0)),
IF(Infra[[#This Row],[nor existence]]&lt;&gt;"",INDEX(nor[Constraints],MATCH(Infra[[#This Row],[nor existence]],nor[Full path],0)),""))</f>
        <v>optional</v>
      </c>
      <c r="Q14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0" s="7" t="str">
        <f>IF(ISBLANK(Infra[[#This Row],[Attribute]]),"",
IF(Infra[[#This Row],[railml 2.4 existence]]=TRUE, INDEX(core[Excel type],MATCH(Infra[[#This Row],[Full path]],core[Full path],0)),
IF(Infra[[#This Row],[nor existence]]&lt;&gt;"", INDEX(nor[Excel type],MATCH(Infra[[#This Row],[nor existence]],nor[Full path],0)),"")))</f>
        <v/>
      </c>
      <c r="S1450" s="7" t="str">
        <f>IF(AND(NOT(ISBLANK(Infra[[#This Row],[Attribute]])),LEFT(Infra[[#This Row],[Value]],1)="[",OR(Infra[[#This Row],[railml 2.4 existence]]=TRUE,Infra[[#This Row],[nor existence]]=TRUE)),IF(Infra[[#This Row],[Value]]=Infra[[#This Row],[type]],"OK","Wrong type"),"")</f>
        <v/>
      </c>
      <c r="T1450" s="7" t="str">
        <f>IF(ISBLANK(Infra[[#This Row],[Attribute]]),"",
IF(Infra[[#This Row],[railml 2.4 existence]]=TRUE, INDEX(core[Restriction],MATCH(Infra[[#This Row],[Full path]],core[Full path],0)),
IF(Infra[[#This Row],[nor existence]]&lt;&gt;"", INDEX(nor[Restriction],MATCH(Infra[[#This Row],[nor existence]],nor[Full path],0)),"")))</f>
        <v/>
      </c>
      <c r="U14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1" spans="1:21" ht="45" x14ac:dyDescent="0.25">
      <c r="A145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infrastructure/tracks/track/trackTopology/borders/border/@absPos</v>
      </c>
      <c r="B14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1" s="23" t="s">
        <v>1125</v>
      </c>
      <c r="E1451" s="49" t="s">
        <v>1126</v>
      </c>
      <c r="F1451" s="7" t="s">
        <v>478</v>
      </c>
      <c r="G1451" s="9" t="s">
        <v>233</v>
      </c>
      <c r="H1451" s="9" t="s">
        <v>479</v>
      </c>
      <c r="I1451" s="32"/>
      <c r="J1451" s="8" t="s">
        <v>480</v>
      </c>
      <c r="K1451" s="29" t="s">
        <v>481</v>
      </c>
      <c r="L1451" s="29"/>
      <c r="M1451" s="57"/>
      <c r="N145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51" s="7" t="str">
        <f>IF(Infra[[#This Row],[railml 2.4 existence]]=TRUE, INDEX(core[Constraints],MATCH(Infra[[#This Row],[Full path]],core[Full path],0)),
IF(Infra[[#This Row],[nor existence]]&lt;&gt;"",INDEX(nor[Constraints],MATCH(Infra[[#This Row],[nor existence]],nor[Full path],0)),""))</f>
        <v>optional</v>
      </c>
      <c r="Q14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1" s="9" t="str">
        <f>IF(ISBLANK(Infra[[#This Row],[Attribute]]),"",
IF(Infra[[#This Row],[railml 2.4 existence]]=TRUE, INDEX(core[Excel type],MATCH(Infra[[#This Row],[Full path]],core[Full path],0)),
IF(Infra[[#This Row],[nor existence]]&lt;&gt;"", INDEX(nor[Excel type],MATCH(Infra[[#This Row],[nor existence]],nor[Full path],0)),"")))</f>
        <v>[decimal]</v>
      </c>
      <c r="S1451" s="7" t="str">
        <f>IF(AND(NOT(ISBLANK(Infra[[#This Row],[Attribute]])),LEFT(Infra[[#This Row],[Value]],1)="[",OR(Infra[[#This Row],[railml 2.4 existence]]=TRUE,Infra[[#This Row],[nor existence]]=TRUE)),IF(Infra[[#This Row],[Value]]=Infra[[#This Row],[type]],"OK","Wrong type"),"")</f>
        <v>OK</v>
      </c>
      <c r="T1451" s="7" t="str">
        <f>IF(ISBLANK(Infra[[#This Row],[Attribute]]),"",
IF(Infra[[#This Row],[railml 2.4 existence]]=TRUE, INDEX(core[Restriction],MATCH(Infra[[#This Row],[Full path]],core[Full path],0)),
IF(Infra[[#This Row],[nor existence]]&lt;&gt;"", INDEX(nor[Restriction],MATCH(Infra[[#This Row],[nor existence]],nor[Full path],0)),"")))</f>
        <v>xs:fractionDigits=6</v>
      </c>
      <c r="U14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2" spans="1:21" ht="135" x14ac:dyDescent="0.25">
      <c r="A145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infrastructure/tracks/track/trackTopology/borders/border/@code</v>
      </c>
      <c r="B14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2" s="23" t="s">
        <v>1125</v>
      </c>
      <c r="E1452" s="49" t="s">
        <v>1126</v>
      </c>
      <c r="F1452" s="7" t="s">
        <v>24</v>
      </c>
      <c r="G1452" s="9" t="s">
        <v>25</v>
      </c>
      <c r="H1452" s="9" t="s">
        <v>26</v>
      </c>
      <c r="I1452" s="32"/>
      <c r="J1452" s="8" t="s">
        <v>27</v>
      </c>
      <c r="K1452" s="29"/>
      <c r="L1452" s="29"/>
      <c r="M1452" s="57"/>
      <c r="N145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52" s="7" t="str">
        <f>IF(Infra[[#This Row],[railml 2.4 existence]]=TRUE, INDEX(core[Constraints],MATCH(Infra[[#This Row],[Full path]],core[Full path],0)),
IF(Infra[[#This Row],[nor existence]]&lt;&gt;"",INDEX(nor[Constraints],MATCH(Infra[[#This Row],[nor existence]],nor[Full path],0)),""))</f>
        <v>optional</v>
      </c>
      <c r="Q14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2" s="9" t="str">
        <f>IF(ISBLANK(Infra[[#This Row],[Attribute]]),"",
IF(Infra[[#This Row],[railml 2.4 existence]]=TRUE, INDEX(core[Excel type],MATCH(Infra[[#This Row],[Full path]],core[Full path],0)),
IF(Infra[[#This Row],[nor existence]]&lt;&gt;"", INDEX(nor[Excel type],MATCH(Infra[[#This Row],[nor existence]],nor[Full path],0)),"")))</f>
        <v>[string]</v>
      </c>
      <c r="S1452" s="7" t="str">
        <f>IF(AND(NOT(ISBLANK(Infra[[#This Row],[Attribute]])),LEFT(Infra[[#This Row],[Value]],1)="[",OR(Infra[[#This Row],[railml 2.4 existence]]=TRUE,Infra[[#This Row],[nor existence]]=TRUE)),IF(Infra[[#This Row],[Value]]=Infra[[#This Row],[type]],"OK","Wrong type"),"")</f>
        <v>OK</v>
      </c>
      <c r="T1452" s="7" t="str">
        <f>IF(ISBLANK(Infra[[#This Row],[Attribute]]),"",
IF(Infra[[#This Row],[railml 2.4 existence]]=TRUE, INDEX(core[Restriction],MATCH(Infra[[#This Row],[Full path]],core[Full path],0)),
IF(Infra[[#This Row],[nor existence]]&lt;&gt;"", INDEX(nor[Restriction],MATCH(Infra[[#This Row],[nor existence]],nor[Full path],0)),"")))</f>
        <v/>
      </c>
      <c r="U14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3" spans="1:21" ht="45" x14ac:dyDescent="0.25">
      <c r="A145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infrastructure/tracks/track/trackTopology/borders/border/@description</v>
      </c>
      <c r="B14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3" s="23" t="s">
        <v>1125</v>
      </c>
      <c r="E1453" s="49" t="s">
        <v>1126</v>
      </c>
      <c r="F1453" s="7" t="s">
        <v>28</v>
      </c>
      <c r="G1453" s="9" t="s">
        <v>25</v>
      </c>
      <c r="H1453" s="9" t="s">
        <v>29</v>
      </c>
      <c r="I1453" s="32"/>
      <c r="J1453" s="8" t="s">
        <v>30</v>
      </c>
      <c r="K1453" s="29" t="s">
        <v>31</v>
      </c>
      <c r="L1453" s="29"/>
      <c r="M1453" s="57"/>
      <c r="N145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53" s="7" t="str">
        <f>IF(Infra[[#This Row],[railml 2.4 existence]]=TRUE, INDEX(core[Constraints],MATCH(Infra[[#This Row],[Full path]],core[Full path],0)),
IF(Infra[[#This Row],[nor existence]]&lt;&gt;"",INDEX(nor[Constraints],MATCH(Infra[[#This Row],[nor existence]],nor[Full path],0)),""))</f>
        <v>optional</v>
      </c>
      <c r="Q14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3" s="9" t="str">
        <f>IF(ISBLANK(Infra[[#This Row],[Attribute]]),"",
IF(Infra[[#This Row],[railml 2.4 existence]]=TRUE, INDEX(core[Excel type],MATCH(Infra[[#This Row],[Full path]],core[Full path],0)),
IF(Infra[[#This Row],[nor existence]]&lt;&gt;"", INDEX(nor[Excel type],MATCH(Infra[[#This Row],[nor existence]],nor[Full path],0)),"")))</f>
        <v>[string]</v>
      </c>
      <c r="S1453" s="7" t="str">
        <f>IF(AND(NOT(ISBLANK(Infra[[#This Row],[Attribute]])),LEFT(Infra[[#This Row],[Value]],1)="[",OR(Infra[[#This Row],[railml 2.4 existence]]=TRUE,Infra[[#This Row],[nor existence]]=TRUE)),IF(Infra[[#This Row],[Value]]=Infra[[#This Row],[type]],"OK","Wrong type"),"")</f>
        <v>OK</v>
      </c>
      <c r="T1453" s="7" t="str">
        <f>IF(ISBLANK(Infra[[#This Row],[Attribute]]),"",
IF(Infra[[#This Row],[railml 2.4 existence]]=TRUE, INDEX(core[Restriction],MATCH(Infra[[#This Row],[Full path]],core[Full path],0)),
IF(Infra[[#This Row],[nor existence]]&lt;&gt;"", INDEX(nor[Restriction],MATCH(Infra[[#This Row],[nor existence]],nor[Full path],0)),"")))</f>
        <v/>
      </c>
      <c r="U14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4" spans="1:21" x14ac:dyDescent="0.25">
      <c r="A145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infrastructure/tracks/track/trackTopology/borders/border/@id</v>
      </c>
      <c r="B14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4" s="23" t="s">
        <v>1125</v>
      </c>
      <c r="E1454" s="49" t="s">
        <v>1126</v>
      </c>
      <c r="F1454" s="7" t="s">
        <v>32</v>
      </c>
      <c r="G1454" s="9" t="s">
        <v>25</v>
      </c>
      <c r="H1454" s="9" t="s">
        <v>23</v>
      </c>
      <c r="I1454" s="32"/>
      <c r="J1454" s="8" t="s">
        <v>33</v>
      </c>
      <c r="K1454" s="29"/>
      <c r="L1454" s="29"/>
      <c r="M1454" s="57"/>
      <c r="N14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54" s="7" t="str">
        <f>IF(Infra[[#This Row],[railml 2.4 existence]]=TRUE, INDEX(core[Constraints],MATCH(Infra[[#This Row],[Full path]],core[Full path],0)),
IF(Infra[[#This Row],[nor existence]]&lt;&gt;"",INDEX(nor[Constraints],MATCH(Infra[[#This Row],[nor existence]],nor[Full path],0)),""))</f>
        <v>mandatory</v>
      </c>
      <c r="Q14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4" s="9" t="str">
        <f>IF(ISBLANK(Infra[[#This Row],[Attribute]]),"",
IF(Infra[[#This Row],[railml 2.4 existence]]=TRUE, INDEX(core[Excel type],MATCH(Infra[[#This Row],[Full path]],core[Full path],0)),
IF(Infra[[#This Row],[nor existence]]&lt;&gt;"", INDEX(nor[Excel type],MATCH(Infra[[#This Row],[nor existence]],nor[Full path],0)),"")))</f>
        <v>[string]</v>
      </c>
      <c r="S1454" s="7" t="str">
        <f>IF(AND(NOT(ISBLANK(Infra[[#This Row],[Attribute]])),LEFT(Infra[[#This Row],[Value]],1)="[",OR(Infra[[#This Row],[railml 2.4 existence]]=TRUE,Infra[[#This Row],[nor existence]]=TRUE)),IF(Infra[[#This Row],[Value]]=Infra[[#This Row],[type]],"OK","Wrong type"),"")</f>
        <v>OK</v>
      </c>
      <c r="T1454" s="7" t="str">
        <f>IF(ISBLANK(Infra[[#This Row],[Attribute]]),"",
IF(Infra[[#This Row],[railml 2.4 existence]]=TRUE, INDEX(core[Restriction],MATCH(Infra[[#This Row],[Full path]],core[Full path],0)),
IF(Infra[[#This Row],[nor existence]]&lt;&gt;"", INDEX(nor[Restriction],MATCH(Infra[[#This Row],[nor existence]],nor[Full path],0)),"")))</f>
        <v/>
      </c>
      <c r="U14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5" spans="1:21" x14ac:dyDescent="0.25">
      <c r="A145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infrastructure/tracks/track/trackTopology/borders/border/@name</v>
      </c>
      <c r="B14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5" s="24" t="s">
        <v>1125</v>
      </c>
      <c r="E1455" s="17" t="s">
        <v>1126</v>
      </c>
      <c r="F1455" s="7" t="s">
        <v>34</v>
      </c>
      <c r="G1455" s="7" t="s">
        <v>25</v>
      </c>
      <c r="H1455" s="9" t="s">
        <v>29</v>
      </c>
      <c r="I1455" s="35"/>
      <c r="J1455" s="8" t="s">
        <v>1128</v>
      </c>
      <c r="K1455" s="29"/>
      <c r="L1455" s="29"/>
      <c r="M1455" s="29"/>
      <c r="N145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55" s="7" t="str">
        <f>IF(Infra[[#This Row],[railml 2.4 existence]]=TRUE, INDEX(core[Constraints],MATCH(Infra[[#This Row],[Full path]],core[Full path],0)),
IF(Infra[[#This Row],[nor existence]]&lt;&gt;"",INDEX(nor[Constraints],MATCH(Infra[[#This Row],[nor existence]],nor[Full path],0)),""))</f>
        <v>optional</v>
      </c>
      <c r="Q14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5" s="7" t="str">
        <f>IF(ISBLANK(Infra[[#This Row],[Attribute]]),"",
IF(Infra[[#This Row],[railml 2.4 existence]]=TRUE, INDEX(core[Excel type],MATCH(Infra[[#This Row],[Full path]],core[Full path],0)),
IF(Infra[[#This Row],[nor existence]]&lt;&gt;"", INDEX(nor[Excel type],MATCH(Infra[[#This Row],[nor existence]],nor[Full path],0)),"")))</f>
        <v>[string]</v>
      </c>
      <c r="S1455" s="7" t="str">
        <f>IF(AND(NOT(ISBLANK(Infra[[#This Row],[Attribute]])),LEFT(Infra[[#This Row],[Value]],1)="[",OR(Infra[[#This Row],[railml 2.4 existence]]=TRUE,Infra[[#This Row],[nor existence]]=TRUE)),IF(Infra[[#This Row],[Value]]=Infra[[#This Row],[type]],"OK","Wrong type"),"")</f>
        <v>OK</v>
      </c>
      <c r="T1455" s="7" t="str">
        <f>IF(ISBLANK(Infra[[#This Row],[Attribute]]),"",
IF(Infra[[#This Row],[railml 2.4 existence]]=TRUE, INDEX(core[Restriction],MATCH(Infra[[#This Row],[Full path]],core[Full path],0)),
IF(Infra[[#This Row],[nor existence]]&lt;&gt;"", INDEX(nor[Restriction],MATCH(Infra[[#This Row],[nor existence]],nor[Full path],0)),"")))</f>
        <v/>
      </c>
      <c r="U14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6" spans="1:21" ht="30" x14ac:dyDescent="0.25">
      <c r="A145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infrastructure/tracks/track/trackTopology/borders/border/@nor:change</v>
      </c>
      <c r="B14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6" s="23" t="s">
        <v>1125</v>
      </c>
      <c r="E1456" s="49" t="s">
        <v>1126</v>
      </c>
      <c r="F1456" s="7" t="s">
        <v>36</v>
      </c>
      <c r="G1456" s="9" t="s">
        <v>37</v>
      </c>
      <c r="H1456" s="9" t="s">
        <v>29</v>
      </c>
      <c r="I1456" s="32"/>
      <c r="J1456" s="8" t="s">
        <v>38</v>
      </c>
      <c r="K1456" s="29"/>
      <c r="L1456" s="29"/>
      <c r="M1456" s="57"/>
      <c r="N145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56" s="7" t="str">
        <f>IF(Infra[[#This Row],[railml 2.4 existence]]=TRUE, INDEX(core[Constraints],MATCH(Infra[[#This Row],[Full path]],core[Full path],0)),
IF(Infra[[#This Row],[nor existence]]&lt;&gt;"",INDEX(nor[Constraints],MATCH(Infra[[#This Row],[nor existence]],nor[Full path],0)),""))</f>
        <v>optional</v>
      </c>
      <c r="Q14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56" s="9" t="str">
        <f>IF(ISBLANK(Infra[[#This Row],[Attribute]]),"",
IF(Infra[[#This Row],[railml 2.4 existence]]=TRUE, INDEX(core[Excel type],MATCH(Infra[[#This Row],[Full path]],core[Full path],0)),
IF(Infra[[#This Row],[nor existence]]&lt;&gt;"", INDEX(nor[Excel type],MATCH(Infra[[#This Row],[nor existence]],nor[Full path],0)),"")))</f>
        <v>[enum]</v>
      </c>
      <c r="S1456" s="7" t="str">
        <f>IF(AND(NOT(ISBLANK(Infra[[#This Row],[Attribute]])),LEFT(Infra[[#This Row],[Value]],1)="[",OR(Infra[[#This Row],[railml 2.4 existence]]=TRUE,Infra[[#This Row],[nor existence]]=TRUE)),IF(Infra[[#This Row],[Value]]=Infra[[#This Row],[type]],"OK","Wrong type"),"")</f>
        <v/>
      </c>
      <c r="T1456" s="7" t="str">
        <f>IF(ISBLANK(Infra[[#This Row],[Attribute]]),"",
IF(Infra[[#This Row],[railml 2.4 existence]]=TRUE, INDEX(core[Restriction],MATCH(Infra[[#This Row],[Full path]],core[Full path],0)),
IF(Infra[[#This Row],[nor existence]]&lt;&gt;"", INDEX(nor[Restriction],MATCH(Infra[[#This Row],[nor existence]],nor[Full path],0)),"")))</f>
        <v>"new", "modified", "removed"</v>
      </c>
      <c r="U14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7" spans="1:21" ht="30" x14ac:dyDescent="0.25">
      <c r="A145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infrastructure/tracks/track/trackTopology/borders/border/@nor:change</v>
      </c>
      <c r="B14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7" s="23" t="s">
        <v>1125</v>
      </c>
      <c r="E1457" s="49" t="s">
        <v>1126</v>
      </c>
      <c r="F1457" s="7" t="s">
        <v>36</v>
      </c>
      <c r="G1457" s="9" t="s">
        <v>39</v>
      </c>
      <c r="H1457" s="9"/>
      <c r="I1457" s="32"/>
      <c r="J1457" s="8" t="s">
        <v>40</v>
      </c>
      <c r="K1457" s="29"/>
      <c r="L1457" s="29"/>
      <c r="M1457" s="57"/>
      <c r="N145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57" s="7" t="str">
        <f>IF(Infra[[#This Row],[railml 2.4 existence]]=TRUE, INDEX(core[Constraints],MATCH(Infra[[#This Row],[Full path]],core[Full path],0)),
IF(Infra[[#This Row],[nor existence]]&lt;&gt;"",INDEX(nor[Constraints],MATCH(Infra[[#This Row],[nor existence]],nor[Full path],0)),""))</f>
        <v>optional</v>
      </c>
      <c r="Q14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57" s="9" t="str">
        <f>IF(ISBLANK(Infra[[#This Row],[Attribute]]),"",
IF(Infra[[#This Row],[railml 2.4 existence]]=TRUE, INDEX(core[Excel type],MATCH(Infra[[#This Row],[Full path]],core[Full path],0)),
IF(Infra[[#This Row],[nor existence]]&lt;&gt;"", INDEX(nor[Excel type],MATCH(Infra[[#This Row],[nor existence]],nor[Full path],0)),"")))</f>
        <v>[enum]</v>
      </c>
      <c r="S1457" s="7" t="str">
        <f>IF(AND(NOT(ISBLANK(Infra[[#This Row],[Attribute]])),LEFT(Infra[[#This Row],[Value]],1)="[",OR(Infra[[#This Row],[railml 2.4 existence]]=TRUE,Infra[[#This Row],[nor existence]]=TRUE)),IF(Infra[[#This Row],[Value]]=Infra[[#This Row],[type]],"OK","Wrong type"),"")</f>
        <v/>
      </c>
      <c r="T1457" s="7" t="str">
        <f>IF(ISBLANK(Infra[[#This Row],[Attribute]]),"",
IF(Infra[[#This Row],[railml 2.4 existence]]=TRUE, INDEX(core[Restriction],MATCH(Infra[[#This Row],[Full path]],core[Full path],0)),
IF(Infra[[#This Row],[nor existence]]&lt;&gt;"", INDEX(nor[Restriction],MATCH(Infra[[#This Row],[nor existence]],nor[Full path],0)),"")))</f>
        <v>"new", "modified", "removed"</v>
      </c>
      <c r="U14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8" spans="1:21" ht="30" x14ac:dyDescent="0.25">
      <c r="A145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infrastructure/tracks/track/trackTopology/borders/border/@nor:change</v>
      </c>
      <c r="B14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8" s="23" t="s">
        <v>1125</v>
      </c>
      <c r="E1458" s="49" t="s">
        <v>1126</v>
      </c>
      <c r="F1458" s="7" t="s">
        <v>36</v>
      </c>
      <c r="G1458" s="9" t="s">
        <v>41</v>
      </c>
      <c r="H1458" s="9"/>
      <c r="I1458" s="32"/>
      <c r="J1458" s="8" t="s">
        <v>42</v>
      </c>
      <c r="K1458" s="29"/>
      <c r="L1458" s="29"/>
      <c r="M1458" s="57"/>
      <c r="N145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58" s="7" t="str">
        <f>IF(Infra[[#This Row],[railml 2.4 existence]]=TRUE, INDEX(core[Constraints],MATCH(Infra[[#This Row],[Full path]],core[Full path],0)),
IF(Infra[[#This Row],[nor existence]]&lt;&gt;"",INDEX(nor[Constraints],MATCH(Infra[[#This Row],[nor existence]],nor[Full path],0)),""))</f>
        <v>optional</v>
      </c>
      <c r="Q14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58" s="9" t="str">
        <f>IF(ISBLANK(Infra[[#This Row],[Attribute]]),"",
IF(Infra[[#This Row],[railml 2.4 existence]]=TRUE, INDEX(core[Excel type],MATCH(Infra[[#This Row],[Full path]],core[Full path],0)),
IF(Infra[[#This Row],[nor existence]]&lt;&gt;"", INDEX(nor[Excel type],MATCH(Infra[[#This Row],[nor existence]],nor[Full path],0)),"")))</f>
        <v>[enum]</v>
      </c>
      <c r="S1458" s="7" t="str">
        <f>IF(AND(NOT(ISBLANK(Infra[[#This Row],[Attribute]])),LEFT(Infra[[#This Row],[Value]],1)="[",OR(Infra[[#This Row],[railml 2.4 existence]]=TRUE,Infra[[#This Row],[nor existence]]=TRUE)),IF(Infra[[#This Row],[Value]]=Infra[[#This Row],[type]],"OK","Wrong type"),"")</f>
        <v/>
      </c>
      <c r="T1458" s="7" t="str">
        <f>IF(ISBLANK(Infra[[#This Row],[Attribute]]),"",
IF(Infra[[#This Row],[railml 2.4 existence]]=TRUE, INDEX(core[Restriction],MATCH(Infra[[#This Row],[Full path]],core[Full path],0)),
IF(Infra[[#This Row],[nor existence]]&lt;&gt;"", INDEX(nor[Restriction],MATCH(Infra[[#This Row],[nor existence]],nor[Full path],0)),"")))</f>
        <v>"new", "modified", "removed"</v>
      </c>
      <c r="U14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59" spans="1:21" x14ac:dyDescent="0.25">
      <c r="A145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infrastructure/tracks/track/trackTopology/borders/border/@nor:change</v>
      </c>
      <c r="B14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59" s="23" t="s">
        <v>1125</v>
      </c>
      <c r="E1459" s="49" t="s">
        <v>1126</v>
      </c>
      <c r="F1459" s="7" t="s">
        <v>36</v>
      </c>
      <c r="G1459" s="9" t="s">
        <v>43</v>
      </c>
      <c r="H1459" s="9"/>
      <c r="I1459" s="32"/>
      <c r="J1459" s="8" t="s">
        <v>44</v>
      </c>
      <c r="K1459" s="29"/>
      <c r="L1459" s="29"/>
      <c r="M1459" s="57"/>
      <c r="N145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59" s="7" t="str">
        <f>IF(Infra[[#This Row],[railml 2.4 existence]]=TRUE, INDEX(core[Constraints],MATCH(Infra[[#This Row],[Full path]],core[Full path],0)),
IF(Infra[[#This Row],[nor existence]]&lt;&gt;"",INDEX(nor[Constraints],MATCH(Infra[[#This Row],[nor existence]],nor[Full path],0)),""))</f>
        <v>optional</v>
      </c>
      <c r="Q14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59" s="9" t="str">
        <f>IF(ISBLANK(Infra[[#This Row],[Attribute]]),"",
IF(Infra[[#This Row],[railml 2.4 existence]]=TRUE, INDEX(core[Excel type],MATCH(Infra[[#This Row],[Full path]],core[Full path],0)),
IF(Infra[[#This Row],[nor existence]]&lt;&gt;"", INDEX(nor[Excel type],MATCH(Infra[[#This Row],[nor existence]],nor[Full path],0)),"")))</f>
        <v>[enum]</v>
      </c>
      <c r="S1459" s="7" t="str">
        <f>IF(AND(NOT(ISBLANK(Infra[[#This Row],[Attribute]])),LEFT(Infra[[#This Row],[Value]],1)="[",OR(Infra[[#This Row],[railml 2.4 existence]]=TRUE,Infra[[#This Row],[nor existence]]=TRUE)),IF(Infra[[#This Row],[Value]]=Infra[[#This Row],[type]],"OK","Wrong type"),"")</f>
        <v/>
      </c>
      <c r="T1459" s="7" t="str">
        <f>IF(ISBLANK(Infra[[#This Row],[Attribute]]),"",
IF(Infra[[#This Row],[railml 2.4 existence]]=TRUE, INDEX(core[Restriction],MATCH(Infra[[#This Row],[Full path]],core[Full path],0)),
IF(Infra[[#This Row],[nor existence]]&lt;&gt;"", INDEX(nor[Restriction],MATCH(Infra[[#This Row],[nor existence]],nor[Full path],0)),"")))</f>
        <v>"new", "modified", "removed"</v>
      </c>
      <c r="U14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0" spans="1:21" x14ac:dyDescent="0.25">
      <c r="A146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infrastructure/tracks/track/trackTopology/borders/border/@nor:ruleRef</v>
      </c>
      <c r="B14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0" s="23" t="s">
        <v>1125</v>
      </c>
      <c r="E1460" s="49" t="s">
        <v>1126</v>
      </c>
      <c r="F1460" s="7" t="s">
        <v>45</v>
      </c>
      <c r="G1460" s="9" t="s">
        <v>46</v>
      </c>
      <c r="H1460" s="9" t="s">
        <v>29</v>
      </c>
      <c r="I1460" s="33"/>
      <c r="J1460" s="8" t="s">
        <v>47</v>
      </c>
      <c r="K1460" s="29"/>
      <c r="L1460" s="29"/>
      <c r="M1460" s="57"/>
      <c r="N146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460" s="7" t="str">
        <f>IF(Infra[[#This Row],[railml 2.4 existence]]=TRUE, INDEX(core[Constraints],MATCH(Infra[[#This Row],[Full path]],core[Full path],0)),
IF(Infra[[#This Row],[nor existence]]&lt;&gt;"",INDEX(nor[Constraints],MATCH(Infra[[#This Row],[nor existence]],nor[Full path],0)),""))</f>
        <v>optional</v>
      </c>
      <c r="Q14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0" s="9" t="str">
        <f>IF(ISBLANK(Infra[[#This Row],[Attribute]]),"",
IF(Infra[[#This Row],[railml 2.4 existence]]=TRUE, INDEX(core[Excel type],MATCH(Infra[[#This Row],[Full path]],core[Full path],0)),
IF(Infra[[#This Row],[nor existence]]&lt;&gt;"", INDEX(nor[Excel type],MATCH(Infra[[#This Row],[nor existence]],nor[Full path],0)),"")))</f>
        <v>[reference]</v>
      </c>
      <c r="S1460" s="7" t="str">
        <f>IF(AND(NOT(ISBLANK(Infra[[#This Row],[Attribute]])),LEFT(Infra[[#This Row],[Value]],1)="[",OR(Infra[[#This Row],[railml 2.4 existence]]=TRUE,Infra[[#This Row],[nor existence]]=TRUE)),IF(Infra[[#This Row],[Value]]=Infra[[#This Row],[type]],"OK","Wrong type"),"")</f>
        <v/>
      </c>
      <c r="T1460" s="7" t="str">
        <f>IF(ISBLANK(Infra[[#This Row],[Attribute]]),"",
IF(Infra[[#This Row],[railml 2.4 existence]]=TRUE, INDEX(core[Restriction],MATCH(Infra[[#This Row],[Full path]],core[Full path],0)),
IF(Infra[[#This Row],[nor existence]]&lt;&gt;"", INDEX(nor[Restriction],MATCH(Infra[[#This Row],[nor existence]],nor[Full path],0)),"")))</f>
        <v/>
      </c>
      <c r="U14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1" spans="1:21" ht="45" x14ac:dyDescent="0.25">
      <c r="A146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infrastructure/tracks/track/trackTopology/borders/border/@pos</v>
      </c>
      <c r="B14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1" s="23" t="s">
        <v>1125</v>
      </c>
      <c r="E1461" s="49" t="s">
        <v>1126</v>
      </c>
      <c r="F1461" s="7" t="s">
        <v>494</v>
      </c>
      <c r="G1461" s="9" t="s">
        <v>233</v>
      </c>
      <c r="H1461" s="9" t="s">
        <v>23</v>
      </c>
      <c r="I1461" s="32"/>
      <c r="J1461" s="8" t="s">
        <v>495</v>
      </c>
      <c r="K1461" s="29" t="s">
        <v>496</v>
      </c>
      <c r="L1461" s="29"/>
      <c r="M1461" s="57"/>
      <c r="N14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61" s="7" t="str">
        <f>IF(Infra[[#This Row],[railml 2.4 existence]]=TRUE, INDEX(core[Constraints],MATCH(Infra[[#This Row],[Full path]],core[Full path],0)),
IF(Infra[[#This Row],[nor existence]]&lt;&gt;"",INDEX(nor[Constraints],MATCH(Infra[[#This Row],[nor existence]],nor[Full path],0)),""))</f>
        <v>mandatory</v>
      </c>
      <c r="Q14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1" s="9" t="str">
        <f>IF(ISBLANK(Infra[[#This Row],[Attribute]]),"",
IF(Infra[[#This Row],[railml 2.4 existence]]=TRUE, INDEX(core[Excel type],MATCH(Infra[[#This Row],[Full path]],core[Full path],0)),
IF(Infra[[#This Row],[nor existence]]&lt;&gt;"", INDEX(nor[Excel type],MATCH(Infra[[#This Row],[nor existence]],nor[Full path],0)),"")))</f>
        <v>[decimal]</v>
      </c>
      <c r="S1461" s="7" t="str">
        <f>IF(AND(NOT(ISBLANK(Infra[[#This Row],[Attribute]])),LEFT(Infra[[#This Row],[Value]],1)="[",OR(Infra[[#This Row],[railml 2.4 existence]]=TRUE,Infra[[#This Row],[nor existence]]=TRUE)),IF(Infra[[#This Row],[Value]]=Infra[[#This Row],[type]],"OK","Wrong type"),"")</f>
        <v>OK</v>
      </c>
      <c r="T1461" s="7" t="str">
        <f>IF(ISBLANK(Infra[[#This Row],[Attribute]]),"",
IF(Infra[[#This Row],[railml 2.4 existence]]=TRUE, INDEX(core[Restriction],MATCH(Infra[[#This Row],[Full path]],core[Full path],0)),
IF(Infra[[#This Row],[nor existence]]&lt;&gt;"", INDEX(nor[Restriction],MATCH(Infra[[#This Row],[nor existence]],nor[Full path],0)),"")))</f>
        <v>xs:fractionDigits=6</v>
      </c>
      <c r="U14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2" spans="1:21" x14ac:dyDescent="0.25">
      <c r="A14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infrastructure/tracks/track/trackTopology/borders/border/@type</v>
      </c>
      <c r="B14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2" s="24" t="s">
        <v>1125</v>
      </c>
      <c r="E1462" s="17" t="s">
        <v>1126</v>
      </c>
      <c r="F1462" s="7" t="s">
        <v>17</v>
      </c>
      <c r="G1462" s="7" t="s">
        <v>37</v>
      </c>
      <c r="H1462" s="9" t="s">
        <v>23</v>
      </c>
      <c r="I1462" s="32"/>
      <c r="J1462" s="8" t="s">
        <v>1129</v>
      </c>
      <c r="K1462" s="7"/>
      <c r="L1462" s="7"/>
      <c r="M1462" s="7"/>
      <c r="N14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62" s="7" t="str">
        <f>IF(Infra[[#This Row],[railml 2.4 existence]]=TRUE, INDEX(core[Constraints],MATCH(Infra[[#This Row],[Full path]],core[Full path],0)),
IF(Infra[[#This Row],[nor existence]]&lt;&gt;"",INDEX(nor[Constraints],MATCH(Infra[[#This Row],[nor existence]],nor[Full path],0)),""))</f>
        <v>mandatory</v>
      </c>
      <c r="Q14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2" s="7" t="str">
        <f>IF(ISBLANK(Infra[[#This Row],[Attribute]]),"",
IF(Infra[[#This Row],[railml 2.4 existence]]=TRUE, INDEX(core[Excel type],MATCH(Infra[[#This Row],[Full path]],core[Full path],0)),
IF(Infra[[#This Row],[nor existence]]&lt;&gt;"", INDEX(nor[Excel type],MATCH(Infra[[#This Row],[nor existence]],nor[Full path],0)),"")))</f>
        <v>[enum]</v>
      </c>
      <c r="S1462" s="7" t="str">
        <f>IF(AND(NOT(ISBLANK(Infra[[#This Row],[Attribute]])),LEFT(Infra[[#This Row],[Value]],1)="[",OR(Infra[[#This Row],[railml 2.4 existence]]=TRUE,Infra[[#This Row],[nor existence]]=TRUE)),IF(Infra[[#This Row],[Value]]=Infra[[#This Row],[type]],"OK","Wrong type"),"")</f>
        <v>OK</v>
      </c>
      <c r="T1462" s="7" t="str">
        <f>IF(ISBLANK(Infra[[#This Row],[Attribute]]),"",
IF(Infra[[#This Row],[railml 2.4 existence]]=TRUE, INDEX(core[Restriction],MATCH(Infra[[#This Row],[Full path]],core[Full path],0)),
IF(Infra[[#This Row],[nor existence]]&lt;&gt;"", INDEX(nor[Restriction],MATCH(Infra[[#This Row],[nor existence]],nor[Full path],0)),"")))</f>
        <v>"tarif", "area", "state", "country", "station", "other:*"</v>
      </c>
      <c r="U14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3" spans="1:21" x14ac:dyDescent="0.25">
      <c r="A14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infrastructure/tracks/track/trackTopology/borders/border/@type</v>
      </c>
      <c r="B14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3" s="24" t="s">
        <v>1125</v>
      </c>
      <c r="E1463" s="17" t="s">
        <v>1126</v>
      </c>
      <c r="F1463" s="7" t="s">
        <v>17</v>
      </c>
      <c r="G1463" s="7" t="s">
        <v>1130</v>
      </c>
      <c r="H1463" s="9"/>
      <c r="I1463" s="32"/>
      <c r="J1463" s="8" t="s">
        <v>1131</v>
      </c>
      <c r="K1463" s="7"/>
      <c r="L1463" s="29"/>
      <c r="M1463" s="29"/>
      <c r="N14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63" s="7" t="str">
        <f>IF(Infra[[#This Row],[railml 2.4 existence]]=TRUE, INDEX(core[Constraints],MATCH(Infra[[#This Row],[Full path]],core[Full path],0)),
IF(Infra[[#This Row],[nor existence]]&lt;&gt;"",INDEX(nor[Constraints],MATCH(Infra[[#This Row],[nor existence]],nor[Full path],0)),""))</f>
        <v>mandatory</v>
      </c>
      <c r="Q14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63" s="7" t="str">
        <f>IF(ISBLANK(Infra[[#This Row],[Attribute]]),"",
IF(Infra[[#This Row],[railml 2.4 existence]]=TRUE, INDEX(core[Excel type],MATCH(Infra[[#This Row],[Full path]],core[Full path],0)),
IF(Infra[[#This Row],[nor existence]]&lt;&gt;"", INDEX(nor[Excel type],MATCH(Infra[[#This Row],[nor existence]],nor[Full path],0)),"")))</f>
        <v>[enum]</v>
      </c>
      <c r="S1463" s="7" t="str">
        <f>IF(AND(NOT(ISBLANK(Infra[[#This Row],[Attribute]])),LEFT(Infra[[#This Row],[Value]],1)="[",OR(Infra[[#This Row],[railml 2.4 existence]]=TRUE,Infra[[#This Row],[nor existence]]=TRUE)),IF(Infra[[#This Row],[Value]]=Infra[[#This Row],[type]],"OK","Wrong type"),"")</f>
        <v/>
      </c>
      <c r="T1463" s="7" t="str">
        <f>IF(ISBLANK(Infra[[#This Row],[Attribute]]),"",
IF(Infra[[#This Row],[railml 2.4 existence]]=TRUE, INDEX(core[Restriction],MATCH(Infra[[#This Row],[Full path]],core[Full path],0)),
IF(Infra[[#This Row],[nor existence]]&lt;&gt;"", INDEX(nor[Restriction],MATCH(Infra[[#This Row],[nor existence]],nor[Full path],0)),"")))</f>
        <v>"tarif", "area", "state", "country", "station", "other:*"</v>
      </c>
      <c r="U14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64" spans="1:21" ht="45" x14ac:dyDescent="0.25">
      <c r="A14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v>
      </c>
      <c r="B14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4" s="24" t="s">
        <v>1132</v>
      </c>
      <c r="E1464" s="17" t="s">
        <v>65</v>
      </c>
      <c r="F1464" s="7"/>
      <c r="G1464" s="9"/>
      <c r="H1464" s="13" t="s">
        <v>66</v>
      </c>
      <c r="I1464" s="32"/>
      <c r="J1464" s="58" t="s">
        <v>67</v>
      </c>
      <c r="K1464" s="7"/>
      <c r="L1464" s="29"/>
      <c r="M1464" s="29"/>
      <c r="N14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64" s="7" t="str">
        <f>IF(Infra[[#This Row],[railml 2.4 existence]]=TRUE, INDEX(core[Constraints],MATCH(Infra[[#This Row],[Full path]],core[Full path],0)),
IF(Infra[[#This Row],[nor existence]]&lt;&gt;"",INDEX(nor[Constraints],MATCH(Infra[[#This Row],[nor existence]],nor[Full path],0)),""))</f>
        <v>optional</v>
      </c>
      <c r="Q14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4" s="7" t="str">
        <f>IF(ISBLANK(Infra[[#This Row],[Attribute]]),"",
IF(Infra[[#This Row],[railml 2.4 existence]]=TRUE, INDEX(core[Excel type],MATCH(Infra[[#This Row],[Full path]],core[Full path],0)),
IF(Infra[[#This Row],[nor existence]]&lt;&gt;"", INDEX(nor[Excel type],MATCH(Infra[[#This Row],[nor existence]],nor[Full path],0)),"")))</f>
        <v/>
      </c>
      <c r="S1464" s="7" t="str">
        <f>IF(AND(NOT(ISBLANK(Infra[[#This Row],[Attribute]])),LEFT(Infra[[#This Row],[Value]],1)="[",OR(Infra[[#This Row],[railml 2.4 existence]]=TRUE,Infra[[#This Row],[nor existence]]=TRUE)),IF(Infra[[#This Row],[Value]]=Infra[[#This Row],[type]],"OK","Wrong type"),"")</f>
        <v/>
      </c>
      <c r="T1464" s="7" t="str">
        <f>IF(ISBLANK(Infra[[#This Row],[Attribute]]),"",
IF(Infra[[#This Row],[railml 2.4 existence]]=TRUE, INDEX(core[Restriction],MATCH(Infra[[#This Row],[Full path]],core[Full path],0)),
IF(Infra[[#This Row],[nor existence]]&lt;&gt;"", INDEX(nor[Restriction],MATCH(Infra[[#This Row],[nor existence]],nor[Full path],0)),"")))</f>
        <v/>
      </c>
      <c r="U14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5" spans="1:21" x14ac:dyDescent="0.25">
      <c r="A14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v>
      </c>
      <c r="B14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5" s="24" t="s">
        <v>1133</v>
      </c>
      <c r="E1465" s="17" t="s">
        <v>123</v>
      </c>
      <c r="F1465" s="7"/>
      <c r="G1465" s="9"/>
      <c r="H1465" s="9" t="s">
        <v>23</v>
      </c>
      <c r="I1465" s="32"/>
      <c r="J1465" s="8" t="s">
        <v>74</v>
      </c>
      <c r="K1465" s="7"/>
      <c r="L1465" s="29"/>
      <c r="M1465" s="29"/>
      <c r="N14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65" s="7" t="str">
        <f>IF(Infra[[#This Row],[railml 2.4 existence]]=TRUE, INDEX(core[Constraints],MATCH(Infra[[#This Row],[Full path]],core[Full path],0)),
IF(Infra[[#This Row],[nor existence]]&lt;&gt;"",INDEX(nor[Constraints],MATCH(Infra[[#This Row],[nor existence]],nor[Full path],0)),""))</f>
        <v>mandatory</v>
      </c>
      <c r="Q14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5" s="7" t="str">
        <f>IF(ISBLANK(Infra[[#This Row],[Attribute]]),"",
IF(Infra[[#This Row],[railml 2.4 existence]]=TRUE, INDEX(core[Excel type],MATCH(Infra[[#This Row],[Full path]],core[Full path],0)),
IF(Infra[[#This Row],[nor existence]]&lt;&gt;"", INDEX(nor[Excel type],MATCH(Infra[[#This Row],[nor existence]],nor[Full path],0)),"")))</f>
        <v/>
      </c>
      <c r="S1465" s="7" t="str">
        <f>IF(AND(NOT(ISBLANK(Infra[[#This Row],[Attribute]])),LEFT(Infra[[#This Row],[Value]],1)="[",OR(Infra[[#This Row],[railml 2.4 existence]]=TRUE,Infra[[#This Row],[nor existence]]=TRUE)),IF(Infra[[#This Row],[Value]]=Infra[[#This Row],[type]],"OK","Wrong type"),"")</f>
        <v/>
      </c>
      <c r="T1465" s="7" t="str">
        <f>IF(ISBLANK(Infra[[#This Row],[Attribute]]),"",
IF(Infra[[#This Row],[railml 2.4 existence]]=TRUE, INDEX(core[Restriction],MATCH(Infra[[#This Row],[Full path]],core[Full path],0)),
IF(Infra[[#This Row],[nor existence]]&lt;&gt;"", INDEX(nor[Restriction],MATCH(Infra[[#This Row],[nor existence]],nor[Full path],0)),"")))</f>
        <v/>
      </c>
      <c r="U14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6" spans="1:21" ht="45" x14ac:dyDescent="0.25">
      <c r="A14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infrastructure/tracks/track/trackTopology/borders/border/states/state/@disabled</v>
      </c>
      <c r="B14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6" s="23" t="s">
        <v>1133</v>
      </c>
      <c r="E1466" s="49" t="s">
        <v>123</v>
      </c>
      <c r="F1466" s="7" t="s">
        <v>124</v>
      </c>
      <c r="G1466" s="9" t="s">
        <v>125</v>
      </c>
      <c r="H1466" s="9" t="s">
        <v>23</v>
      </c>
      <c r="I1466" s="32"/>
      <c r="J1466" s="8" t="s">
        <v>126</v>
      </c>
      <c r="K1466" s="29"/>
      <c r="L1466" s="29"/>
      <c r="M1466" s="57"/>
      <c r="N146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66" s="7" t="str">
        <f>IF(Infra[[#This Row],[railml 2.4 existence]]=TRUE, INDEX(core[Constraints],MATCH(Infra[[#This Row],[Full path]],core[Full path],0)),
IF(Infra[[#This Row],[nor existence]]&lt;&gt;"",INDEX(nor[Constraints],MATCH(Infra[[#This Row],[nor existence]],nor[Full path],0)),""))</f>
        <v>mandatory</v>
      </c>
      <c r="Q14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6" s="7" t="str">
        <f>IF(ISBLANK(Infra[[#This Row],[Attribute]]),"",
IF(Infra[[#This Row],[railml 2.4 existence]]=TRUE, INDEX(core[Excel type],MATCH(Infra[[#This Row],[Full path]],core[Full path],0)),
IF(Infra[[#This Row],[nor existence]]&lt;&gt;"", INDEX(nor[Excel type],MATCH(Infra[[#This Row],[nor existence]],nor[Full path],0)),"")))</f>
        <v>[boolean]</v>
      </c>
      <c r="S1466" s="9" t="str">
        <f>IF(AND(NOT(ISBLANK(Infra[[#This Row],[Attribute]])),LEFT(Infra[[#This Row],[Value]],1)="[",OR(Infra[[#This Row],[railml 2.4 existence]]=TRUE,Infra[[#This Row],[nor existence]]=TRUE)),IF(Infra[[#This Row],[Value]]=Infra[[#This Row],[type]],"OK","Wrong type"),"")</f>
        <v>OK</v>
      </c>
      <c r="T1466" s="7" t="str">
        <f>IF(ISBLANK(Infra[[#This Row],[Attribute]]),"",
IF(Infra[[#This Row],[railml 2.4 existence]]=TRUE, INDEX(core[Restriction],MATCH(Infra[[#This Row],[Full path]],core[Full path],0)),
IF(Infra[[#This Row],[nor existence]]&lt;&gt;"", INDEX(nor[Restriction],MATCH(Infra[[#This Row],[nor existence]],nor[Full path],0)),"")))</f>
        <v/>
      </c>
      <c r="U14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7" spans="1:21" ht="30" x14ac:dyDescent="0.25">
      <c r="A146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infrastructure/tracks/track/trackTopology/borders/border/states/state/@nor:change</v>
      </c>
      <c r="B14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7" s="23" t="s">
        <v>1133</v>
      </c>
      <c r="E1467" s="49" t="s">
        <v>123</v>
      </c>
      <c r="F1467" s="7" t="s">
        <v>36</v>
      </c>
      <c r="G1467" s="9" t="s">
        <v>37</v>
      </c>
      <c r="H1467" s="9" t="s">
        <v>29</v>
      </c>
      <c r="I1467" s="32"/>
      <c r="J1467" s="1" t="s">
        <v>38</v>
      </c>
      <c r="K1467" s="29"/>
      <c r="L1467" s="29"/>
      <c r="M1467" s="57"/>
      <c r="N146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67" s="7" t="str">
        <f>IF(Infra[[#This Row],[railml 2.4 existence]]=TRUE, INDEX(core[Constraints],MATCH(Infra[[#This Row],[Full path]],core[Full path],0)),
IF(Infra[[#This Row],[nor existence]]&lt;&gt;"",INDEX(nor[Constraints],MATCH(Infra[[#This Row],[nor existence]],nor[Full path],0)),""))</f>
        <v>optional</v>
      </c>
      <c r="Q14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67" s="7" t="str">
        <f>IF(ISBLANK(Infra[[#This Row],[Attribute]]),"",
IF(Infra[[#This Row],[railml 2.4 existence]]=TRUE, INDEX(core[Excel type],MATCH(Infra[[#This Row],[Full path]],core[Full path],0)),
IF(Infra[[#This Row],[nor existence]]&lt;&gt;"", INDEX(nor[Excel type],MATCH(Infra[[#This Row],[nor existence]],nor[Full path],0)),"")))</f>
        <v>[enum]</v>
      </c>
      <c r="S1467" s="9" t="str">
        <f>IF(AND(NOT(ISBLANK(Infra[[#This Row],[Attribute]])),LEFT(Infra[[#This Row],[Value]],1)="[",OR(Infra[[#This Row],[railml 2.4 existence]]=TRUE,Infra[[#This Row],[nor existence]]=TRUE)),IF(Infra[[#This Row],[Value]]=Infra[[#This Row],[type]],"OK","Wrong type"),"")</f>
        <v/>
      </c>
      <c r="T1467" s="7" t="str">
        <f>IF(ISBLANK(Infra[[#This Row],[Attribute]]),"",
IF(Infra[[#This Row],[railml 2.4 existence]]=TRUE, INDEX(core[Restriction],MATCH(Infra[[#This Row],[Full path]],core[Full path],0)),
IF(Infra[[#This Row],[nor existence]]&lt;&gt;"", INDEX(nor[Restriction],MATCH(Infra[[#This Row],[nor existence]],nor[Full path],0)),"")))</f>
        <v>"new", "modified", "removed"</v>
      </c>
      <c r="U14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8" spans="1:21" ht="30" x14ac:dyDescent="0.25">
      <c r="A146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infrastructure/tracks/track/trackTopology/borders/border/states/state/@nor:change</v>
      </c>
      <c r="B14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8" s="23" t="s">
        <v>1133</v>
      </c>
      <c r="E1468" s="49" t="s">
        <v>123</v>
      </c>
      <c r="F1468" s="7" t="s">
        <v>36</v>
      </c>
      <c r="G1468" s="9" t="s">
        <v>39</v>
      </c>
      <c r="H1468" s="9"/>
      <c r="I1468" s="32"/>
      <c r="J1468" s="1" t="s">
        <v>40</v>
      </c>
      <c r="K1468" s="29"/>
      <c r="L1468" s="29"/>
      <c r="M1468" s="57"/>
      <c r="N146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68" s="7" t="str">
        <f>IF(Infra[[#This Row],[railml 2.4 existence]]=TRUE, INDEX(core[Constraints],MATCH(Infra[[#This Row],[Full path]],core[Full path],0)),
IF(Infra[[#This Row],[nor existence]]&lt;&gt;"",INDEX(nor[Constraints],MATCH(Infra[[#This Row],[nor existence]],nor[Full path],0)),""))</f>
        <v>optional</v>
      </c>
      <c r="Q14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68" s="7" t="str">
        <f>IF(ISBLANK(Infra[[#This Row],[Attribute]]),"",
IF(Infra[[#This Row],[railml 2.4 existence]]=TRUE, INDEX(core[Excel type],MATCH(Infra[[#This Row],[Full path]],core[Full path],0)),
IF(Infra[[#This Row],[nor existence]]&lt;&gt;"", INDEX(nor[Excel type],MATCH(Infra[[#This Row],[nor existence]],nor[Full path],0)),"")))</f>
        <v>[enum]</v>
      </c>
      <c r="S1468" s="9" t="str">
        <f>IF(AND(NOT(ISBLANK(Infra[[#This Row],[Attribute]])),LEFT(Infra[[#This Row],[Value]],1)="[",OR(Infra[[#This Row],[railml 2.4 existence]]=TRUE,Infra[[#This Row],[nor existence]]=TRUE)),IF(Infra[[#This Row],[Value]]=Infra[[#This Row],[type]],"OK","Wrong type"),"")</f>
        <v/>
      </c>
      <c r="T1468" s="7" t="str">
        <f>IF(ISBLANK(Infra[[#This Row],[Attribute]]),"",
IF(Infra[[#This Row],[railml 2.4 existence]]=TRUE, INDEX(core[Restriction],MATCH(Infra[[#This Row],[Full path]],core[Full path],0)),
IF(Infra[[#This Row],[nor existence]]&lt;&gt;"", INDEX(nor[Restriction],MATCH(Infra[[#This Row],[nor existence]],nor[Full path],0)),"")))</f>
        <v>"new", "modified", "removed"</v>
      </c>
      <c r="U14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69" spans="1:21" ht="30" x14ac:dyDescent="0.25">
      <c r="A14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infrastructure/tracks/track/trackTopology/borders/border/states/state/@nor:change</v>
      </c>
      <c r="B14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69" s="23" t="s">
        <v>1133</v>
      </c>
      <c r="E1469" s="49" t="s">
        <v>123</v>
      </c>
      <c r="F1469" s="7" t="s">
        <v>36</v>
      </c>
      <c r="G1469" s="9" t="s">
        <v>41</v>
      </c>
      <c r="H1469" s="9"/>
      <c r="I1469" s="32"/>
      <c r="J1469" s="1" t="s">
        <v>42</v>
      </c>
      <c r="K1469" s="29"/>
      <c r="L1469" s="29"/>
      <c r="M1469" s="57"/>
      <c r="N146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69" s="7" t="str">
        <f>IF(Infra[[#This Row],[railml 2.4 existence]]=TRUE, INDEX(core[Constraints],MATCH(Infra[[#This Row],[Full path]],core[Full path],0)),
IF(Infra[[#This Row],[nor existence]]&lt;&gt;"",INDEX(nor[Constraints],MATCH(Infra[[#This Row],[nor existence]],nor[Full path],0)),""))</f>
        <v>optional</v>
      </c>
      <c r="Q14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69" s="7" t="str">
        <f>IF(ISBLANK(Infra[[#This Row],[Attribute]]),"",
IF(Infra[[#This Row],[railml 2.4 existence]]=TRUE, INDEX(core[Excel type],MATCH(Infra[[#This Row],[Full path]],core[Full path],0)),
IF(Infra[[#This Row],[nor existence]]&lt;&gt;"", INDEX(nor[Excel type],MATCH(Infra[[#This Row],[nor existence]],nor[Full path],0)),"")))</f>
        <v>[enum]</v>
      </c>
      <c r="S1469" s="9" t="str">
        <f>IF(AND(NOT(ISBLANK(Infra[[#This Row],[Attribute]])),LEFT(Infra[[#This Row],[Value]],1)="[",OR(Infra[[#This Row],[railml 2.4 existence]]=TRUE,Infra[[#This Row],[nor existence]]=TRUE)),IF(Infra[[#This Row],[Value]]=Infra[[#This Row],[type]],"OK","Wrong type"),"")</f>
        <v/>
      </c>
      <c r="T1469" s="7" t="str">
        <f>IF(ISBLANK(Infra[[#This Row],[Attribute]]),"",
IF(Infra[[#This Row],[railml 2.4 existence]]=TRUE, INDEX(core[Restriction],MATCH(Infra[[#This Row],[Full path]],core[Full path],0)),
IF(Infra[[#This Row],[nor existence]]&lt;&gt;"", INDEX(nor[Restriction],MATCH(Infra[[#This Row],[nor existence]],nor[Full path],0)),"")))</f>
        <v>"new", "modified", "removed"</v>
      </c>
      <c r="U14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0" spans="1:21" x14ac:dyDescent="0.25">
      <c r="A14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infrastructure/tracks/track/trackTopology/borders/border/states/state/@nor:change</v>
      </c>
      <c r="B14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0" s="23" t="s">
        <v>1133</v>
      </c>
      <c r="E1470" s="49" t="s">
        <v>123</v>
      </c>
      <c r="F1470" s="7" t="s">
        <v>36</v>
      </c>
      <c r="G1470" s="9" t="s">
        <v>43</v>
      </c>
      <c r="H1470" s="9"/>
      <c r="I1470" s="32"/>
      <c r="J1470" s="1" t="s">
        <v>44</v>
      </c>
      <c r="K1470" s="29"/>
      <c r="L1470" s="29"/>
      <c r="M1470" s="57"/>
      <c r="N147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70" s="7" t="str">
        <f>IF(Infra[[#This Row],[railml 2.4 existence]]=TRUE, INDEX(core[Constraints],MATCH(Infra[[#This Row],[Full path]],core[Full path],0)),
IF(Infra[[#This Row],[nor existence]]&lt;&gt;"",INDEX(nor[Constraints],MATCH(Infra[[#This Row],[nor existence]],nor[Full path],0)),""))</f>
        <v>optional</v>
      </c>
      <c r="Q14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70" s="7" t="str">
        <f>IF(ISBLANK(Infra[[#This Row],[Attribute]]),"",
IF(Infra[[#This Row],[railml 2.4 existence]]=TRUE, INDEX(core[Excel type],MATCH(Infra[[#This Row],[Full path]],core[Full path],0)),
IF(Infra[[#This Row],[nor existence]]&lt;&gt;"", INDEX(nor[Excel type],MATCH(Infra[[#This Row],[nor existence]],nor[Full path],0)),"")))</f>
        <v>[enum]</v>
      </c>
      <c r="S1470" s="9" t="str">
        <f>IF(AND(NOT(ISBLANK(Infra[[#This Row],[Attribute]])),LEFT(Infra[[#This Row],[Value]],1)="[",OR(Infra[[#This Row],[railml 2.4 existence]]=TRUE,Infra[[#This Row],[nor existence]]=TRUE)),IF(Infra[[#This Row],[Value]]=Infra[[#This Row],[type]],"OK","Wrong type"),"")</f>
        <v/>
      </c>
      <c r="T1470" s="7" t="str">
        <f>IF(ISBLANK(Infra[[#This Row],[Attribute]]),"",
IF(Infra[[#This Row],[railml 2.4 existence]]=TRUE, INDEX(core[Restriction],MATCH(Infra[[#This Row],[Full path]],core[Full path],0)),
IF(Infra[[#This Row],[nor existence]]&lt;&gt;"", INDEX(nor[Restriction],MATCH(Infra[[#This Row],[nor existence]],nor[Full path],0)),"")))</f>
        <v>"new", "modified", "removed"</v>
      </c>
      <c r="U14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1" spans="1:21" x14ac:dyDescent="0.25">
      <c r="A147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infrastructure/tracks/track/trackTopology/borders/border/states/state/@nor:endDate</v>
      </c>
      <c r="B14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1" s="23" t="s">
        <v>1133</v>
      </c>
      <c r="E1471" s="49" t="s">
        <v>123</v>
      </c>
      <c r="F1471" s="7" t="s">
        <v>127</v>
      </c>
      <c r="G1471" s="9" t="s">
        <v>128</v>
      </c>
      <c r="H1471" s="9" t="s">
        <v>29</v>
      </c>
      <c r="I1471" s="32"/>
      <c r="J1471" s="1" t="s">
        <v>129</v>
      </c>
      <c r="K1471" s="29"/>
      <c r="L1471" s="29"/>
      <c r="M1471" s="57"/>
      <c r="N147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471" s="7" t="str">
        <f>IF(Infra[[#This Row],[railml 2.4 existence]]=TRUE, INDEX(core[Constraints],MATCH(Infra[[#This Row],[Full path]],core[Full path],0)),
IF(Infra[[#This Row],[nor existence]]&lt;&gt;"",INDEX(nor[Constraints],MATCH(Infra[[#This Row],[nor existence]],nor[Full path],0)),""))</f>
        <v>optional</v>
      </c>
      <c r="Q14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71" s="7" t="str">
        <f>IF(ISBLANK(Infra[[#This Row],[Attribute]]),"",
IF(Infra[[#This Row],[railml 2.4 existence]]=TRUE, INDEX(core[Excel type],MATCH(Infra[[#This Row],[Full path]],core[Full path],0)),
IF(Infra[[#This Row],[nor existence]]&lt;&gt;"", INDEX(nor[Excel type],MATCH(Infra[[#This Row],[nor existence]],nor[Full path],0)),"")))</f>
        <v>[date]</v>
      </c>
      <c r="S1471" s="9" t="str">
        <f>IF(AND(NOT(ISBLANK(Infra[[#This Row],[Attribute]])),LEFT(Infra[[#This Row],[Value]],1)="[",OR(Infra[[#This Row],[railml 2.4 existence]]=TRUE,Infra[[#This Row],[nor existence]]=TRUE)),IF(Infra[[#This Row],[Value]]=Infra[[#This Row],[type]],"OK","Wrong type"),"")</f>
        <v/>
      </c>
      <c r="T1471" s="7" t="str">
        <f>IF(ISBLANK(Infra[[#This Row],[Attribute]]),"",
IF(Infra[[#This Row],[railml 2.4 existence]]=TRUE, INDEX(core[Restriction],MATCH(Infra[[#This Row],[Full path]],core[Full path],0)),
IF(Infra[[#This Row],[nor existence]]&lt;&gt;"", INDEX(nor[Restriction],MATCH(Infra[[#This Row],[nor existence]],nor[Full path],0)),"")))</f>
        <v/>
      </c>
      <c r="U14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2" spans="1:21" x14ac:dyDescent="0.25">
      <c r="A147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infrastructure/tracks/track/trackTopology/borders/border/states/state/@nor:projectRef</v>
      </c>
      <c r="B14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2" s="23" t="s">
        <v>1133</v>
      </c>
      <c r="E1472" s="49" t="s">
        <v>123</v>
      </c>
      <c r="F1472" s="7" t="s">
        <v>130</v>
      </c>
      <c r="G1472" s="9" t="s">
        <v>46</v>
      </c>
      <c r="H1472" s="9" t="s">
        <v>29</v>
      </c>
      <c r="I1472" s="32"/>
      <c r="J1472" s="1" t="s">
        <v>131</v>
      </c>
      <c r="K1472" s="29"/>
      <c r="L1472" s="29"/>
      <c r="M1472" s="57"/>
      <c r="N147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472" s="7" t="str">
        <f>IF(Infra[[#This Row],[railml 2.4 existence]]=TRUE, INDEX(core[Constraints],MATCH(Infra[[#This Row],[Full path]],core[Full path],0)),
IF(Infra[[#This Row],[nor existence]]&lt;&gt;"",INDEX(nor[Constraints],MATCH(Infra[[#This Row],[nor existence]],nor[Full path],0)),""))</f>
        <v>optional</v>
      </c>
      <c r="Q14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72" s="7" t="str">
        <f>IF(ISBLANK(Infra[[#This Row],[Attribute]]),"",
IF(Infra[[#This Row],[railml 2.4 existence]]=TRUE, INDEX(core[Excel type],MATCH(Infra[[#This Row],[Full path]],core[Full path],0)),
IF(Infra[[#This Row],[nor existence]]&lt;&gt;"", INDEX(nor[Excel type],MATCH(Infra[[#This Row],[nor existence]],nor[Full path],0)),"")))</f>
        <v>[reference]</v>
      </c>
      <c r="S1472" s="9" t="str">
        <f>IF(AND(NOT(ISBLANK(Infra[[#This Row],[Attribute]])),LEFT(Infra[[#This Row],[Value]],1)="[",OR(Infra[[#This Row],[railml 2.4 existence]]=TRUE,Infra[[#This Row],[nor existence]]=TRUE)),IF(Infra[[#This Row],[Value]]=Infra[[#This Row],[type]],"OK","Wrong type"),"")</f>
        <v/>
      </c>
      <c r="T1472" s="7" t="str">
        <f>IF(ISBLANK(Infra[[#This Row],[Attribute]]),"",
IF(Infra[[#This Row],[railml 2.4 existence]]=TRUE, INDEX(core[Restriction],MATCH(Infra[[#This Row],[Full path]],core[Full path],0)),
IF(Infra[[#This Row],[nor existence]]&lt;&gt;"", INDEX(nor[Restriction],MATCH(Infra[[#This Row],[nor existence]],nor[Full path],0)),"")))</f>
        <v/>
      </c>
      <c r="U14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3" spans="1:21" x14ac:dyDescent="0.25">
      <c r="A147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infrastructure/tracks/track/trackTopology/borders/border/states/state/@nor:ruleRef</v>
      </c>
      <c r="B14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3" s="23" t="s">
        <v>1133</v>
      </c>
      <c r="E1473" s="49" t="s">
        <v>123</v>
      </c>
      <c r="F1473" s="7" t="s">
        <v>45</v>
      </c>
      <c r="G1473" s="9" t="s">
        <v>46</v>
      </c>
      <c r="H1473" s="9" t="s">
        <v>29</v>
      </c>
      <c r="I1473" s="33"/>
      <c r="J1473" s="8" t="s">
        <v>47</v>
      </c>
      <c r="K1473" s="29"/>
      <c r="L1473" s="29"/>
      <c r="M1473" s="57"/>
      <c r="N147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473" s="7" t="str">
        <f>IF(Infra[[#This Row],[railml 2.4 existence]]=TRUE, INDEX(core[Constraints],MATCH(Infra[[#This Row],[Full path]],core[Full path],0)),
IF(Infra[[#This Row],[nor existence]]&lt;&gt;"",INDEX(nor[Constraints],MATCH(Infra[[#This Row],[nor existence]],nor[Full path],0)),""))</f>
        <v>optional</v>
      </c>
      <c r="Q14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73" s="7" t="str">
        <f>IF(ISBLANK(Infra[[#This Row],[Attribute]]),"",
IF(Infra[[#This Row],[railml 2.4 existence]]=TRUE, INDEX(core[Excel type],MATCH(Infra[[#This Row],[Full path]],core[Full path],0)),
IF(Infra[[#This Row],[nor existence]]&lt;&gt;"", INDEX(nor[Excel type],MATCH(Infra[[#This Row],[nor existence]],nor[Full path],0)),"")))</f>
        <v>[reference]</v>
      </c>
      <c r="S1473" s="9" t="str">
        <f>IF(AND(NOT(ISBLANK(Infra[[#This Row],[Attribute]])),LEFT(Infra[[#This Row],[Value]],1)="[",OR(Infra[[#This Row],[railml 2.4 existence]]=TRUE,Infra[[#This Row],[nor existence]]=TRUE)),IF(Infra[[#This Row],[Value]]=Infra[[#This Row],[type]],"OK","Wrong type"),"")</f>
        <v/>
      </c>
      <c r="T1473" s="7" t="str">
        <f>IF(ISBLANK(Infra[[#This Row],[Attribute]]),"",
IF(Infra[[#This Row],[railml 2.4 existence]]=TRUE, INDEX(core[Restriction],MATCH(Infra[[#This Row],[Full path]],core[Full path],0)),
IF(Infra[[#This Row],[nor existence]]&lt;&gt;"", INDEX(nor[Restriction],MATCH(Infra[[#This Row],[nor existence]],nor[Full path],0)),"")))</f>
        <v/>
      </c>
      <c r="U14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4" spans="1:21" x14ac:dyDescent="0.25">
      <c r="A147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infrastructure/tracks/track/trackTopology/borders/border/states/state/@nor:startDate</v>
      </c>
      <c r="B14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4" s="23" t="s">
        <v>1133</v>
      </c>
      <c r="E1474" s="49" t="s">
        <v>123</v>
      </c>
      <c r="F1474" s="7" t="s">
        <v>132</v>
      </c>
      <c r="G1474" s="9" t="s">
        <v>128</v>
      </c>
      <c r="H1474" s="9" t="s">
        <v>29</v>
      </c>
      <c r="I1474" s="32"/>
      <c r="J1474" s="1" t="s">
        <v>129</v>
      </c>
      <c r="K1474" s="29"/>
      <c r="L1474" s="29"/>
      <c r="M1474" s="57"/>
      <c r="N147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474" s="7" t="str">
        <f>IF(Infra[[#This Row],[railml 2.4 existence]]=TRUE, INDEX(core[Constraints],MATCH(Infra[[#This Row],[Full path]],core[Full path],0)),
IF(Infra[[#This Row],[nor existence]]&lt;&gt;"",INDEX(nor[Constraints],MATCH(Infra[[#This Row],[nor existence]],nor[Full path],0)),""))</f>
        <v>optional</v>
      </c>
      <c r="Q14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74" s="7" t="str">
        <f>IF(ISBLANK(Infra[[#This Row],[Attribute]]),"",
IF(Infra[[#This Row],[railml 2.4 existence]]=TRUE, INDEX(core[Excel type],MATCH(Infra[[#This Row],[Full path]],core[Full path],0)),
IF(Infra[[#This Row],[nor existence]]&lt;&gt;"", INDEX(nor[Excel type],MATCH(Infra[[#This Row],[nor existence]],nor[Full path],0)),"")))</f>
        <v>[date]</v>
      </c>
      <c r="S1474" s="9" t="str">
        <f>IF(AND(NOT(ISBLANK(Infra[[#This Row],[Attribute]])),LEFT(Infra[[#This Row],[Value]],1)="[",OR(Infra[[#This Row],[railml 2.4 existence]]=TRUE,Infra[[#This Row],[nor existence]]=TRUE)),IF(Infra[[#This Row],[Value]]=Infra[[#This Row],[type]],"OK","Wrong type"),"")</f>
        <v/>
      </c>
      <c r="T1474" s="7" t="str">
        <f>IF(ISBLANK(Infra[[#This Row],[Attribute]]),"",
IF(Infra[[#This Row],[railml 2.4 existence]]=TRUE, INDEX(core[Restriction],MATCH(Infra[[#This Row],[Full path]],core[Full path],0)),
IF(Infra[[#This Row],[nor existence]]&lt;&gt;"", INDEX(nor[Restriction],MATCH(Infra[[#This Row],[nor existence]],nor[Full path],0)),"")))</f>
        <v/>
      </c>
      <c r="U14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5" spans="1:21" x14ac:dyDescent="0.25">
      <c r="A147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infrastructure/tracks/track/trackTopology/borders/border/states/state/@operatingPeriodRef</v>
      </c>
      <c r="B14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5" s="23" t="s">
        <v>1133</v>
      </c>
      <c r="E1475" s="49" t="s">
        <v>123</v>
      </c>
      <c r="F1475" s="7" t="s">
        <v>133</v>
      </c>
      <c r="G1475" s="9" t="s">
        <v>46</v>
      </c>
      <c r="H1475" s="9" t="s">
        <v>29</v>
      </c>
      <c r="I1475" s="32"/>
      <c r="J1475" s="1" t="s">
        <v>134</v>
      </c>
      <c r="K1475" s="29"/>
      <c r="L1475" s="29"/>
      <c r="M1475" s="57"/>
      <c r="N14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75" s="7" t="str">
        <f>IF(Infra[[#This Row],[railml 2.4 existence]]=TRUE, INDEX(core[Constraints],MATCH(Infra[[#This Row],[Full path]],core[Full path],0)),
IF(Infra[[#This Row],[nor existence]]&lt;&gt;"",INDEX(nor[Constraints],MATCH(Infra[[#This Row],[nor existence]],nor[Full path],0)),""))</f>
        <v>optional</v>
      </c>
      <c r="Q14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75" s="7" t="str">
        <f>IF(ISBLANK(Infra[[#This Row],[Attribute]]),"",
IF(Infra[[#This Row],[railml 2.4 existence]]=TRUE, INDEX(core[Excel type],MATCH(Infra[[#This Row],[Full path]],core[Full path],0)),
IF(Infra[[#This Row],[nor existence]]&lt;&gt;"", INDEX(nor[Excel type],MATCH(Infra[[#This Row],[nor existence]],nor[Full path],0)),"")))</f>
        <v>[reference]</v>
      </c>
      <c r="S1475" s="9" t="str">
        <f>IF(AND(NOT(ISBLANK(Infra[[#This Row],[Attribute]])),LEFT(Infra[[#This Row],[Value]],1)="[",OR(Infra[[#This Row],[railml 2.4 existence]]=TRUE,Infra[[#This Row],[nor existence]]=TRUE)),IF(Infra[[#This Row],[Value]]=Infra[[#This Row],[type]],"OK","Wrong type"),"")</f>
        <v>OK</v>
      </c>
      <c r="T1475" s="7" t="str">
        <f>IF(ISBLANK(Infra[[#This Row],[Attribute]]),"",
IF(Infra[[#This Row],[railml 2.4 existence]]=TRUE, INDEX(core[Restriction],MATCH(Infra[[#This Row],[Full path]],core[Full path],0)),
IF(Infra[[#This Row],[nor existence]]&lt;&gt;"", INDEX(nor[Restriction],MATCH(Infra[[#This Row],[nor existence]],nor[Full path],0)),"")))</f>
        <v/>
      </c>
      <c r="U14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6" spans="1:21" x14ac:dyDescent="0.25">
      <c r="A147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infrastructure/tracks/track/trackTopology/borders/border/states/state/@status</v>
      </c>
      <c r="B14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6" s="23" t="s">
        <v>1133</v>
      </c>
      <c r="E1476" s="49" t="s">
        <v>123</v>
      </c>
      <c r="F1476" s="7" t="s">
        <v>135</v>
      </c>
      <c r="G1476" s="9" t="s">
        <v>37</v>
      </c>
      <c r="H1476" s="9" t="s">
        <v>29</v>
      </c>
      <c r="I1476" s="32"/>
      <c r="K1476" s="29"/>
      <c r="L1476" s="29"/>
      <c r="M1476" s="57"/>
      <c r="N147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76" s="7" t="str">
        <f>IF(Infra[[#This Row],[railml 2.4 existence]]=TRUE, INDEX(core[Constraints],MATCH(Infra[[#This Row],[Full path]],core[Full path],0)),
IF(Infra[[#This Row],[nor existence]]&lt;&gt;"",INDEX(nor[Constraints],MATCH(Infra[[#This Row],[nor existence]],nor[Full path],0)),""))</f>
        <v>optional</v>
      </c>
      <c r="Q14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76" s="7" t="str">
        <f>IF(ISBLANK(Infra[[#This Row],[Attribute]]),"",
IF(Infra[[#This Row],[railml 2.4 existence]]=TRUE, INDEX(core[Excel type],MATCH(Infra[[#This Row],[Full path]],core[Full path],0)),
IF(Infra[[#This Row],[nor existence]]&lt;&gt;"", INDEX(nor[Excel type],MATCH(Infra[[#This Row],[nor existence]],nor[Full path],0)),"")))</f>
        <v>[enum]</v>
      </c>
      <c r="S1476" s="9" t="str">
        <f>IF(AND(NOT(ISBLANK(Infra[[#This Row],[Attribute]])),LEFT(Infra[[#This Row],[Value]],1)="[",OR(Infra[[#This Row],[railml 2.4 existence]]=TRUE,Infra[[#This Row],[nor existence]]=TRUE)),IF(Infra[[#This Row],[Value]]=Infra[[#This Row],[type]],"OK","Wrong type"),"")</f>
        <v>OK</v>
      </c>
      <c r="T147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77" spans="1:21" x14ac:dyDescent="0.25">
      <c r="A147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infrastructure/tracks/track/trackTopology/borders/border/states/state/@status</v>
      </c>
      <c r="B14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7" s="23" t="s">
        <v>1133</v>
      </c>
      <c r="E1477" s="49" t="s">
        <v>123</v>
      </c>
      <c r="F1477" s="7" t="s">
        <v>135</v>
      </c>
      <c r="G1477" s="9" t="s">
        <v>136</v>
      </c>
      <c r="H1477" s="9"/>
      <c r="I1477" s="32"/>
      <c r="K1477" s="29"/>
      <c r="L1477" s="29"/>
      <c r="M1477" s="57"/>
      <c r="N147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77" s="7" t="str">
        <f>IF(Infra[[#This Row],[railml 2.4 existence]]=TRUE, INDEX(core[Constraints],MATCH(Infra[[#This Row],[Full path]],core[Full path],0)),
IF(Infra[[#This Row],[nor existence]]&lt;&gt;"",INDEX(nor[Constraints],MATCH(Infra[[#This Row],[nor existence]],nor[Full path],0)),""))</f>
        <v>optional</v>
      </c>
      <c r="Q14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77" s="7" t="str">
        <f>IF(ISBLANK(Infra[[#This Row],[Attribute]]),"",
IF(Infra[[#This Row],[railml 2.4 existence]]=TRUE, INDEX(core[Excel type],MATCH(Infra[[#This Row],[Full path]],core[Full path],0)),
IF(Infra[[#This Row],[nor existence]]&lt;&gt;"", INDEX(nor[Excel type],MATCH(Infra[[#This Row],[nor existence]],nor[Full path],0)),"")))</f>
        <v>[enum]</v>
      </c>
      <c r="S1477" s="9" t="str">
        <f>IF(AND(NOT(ISBLANK(Infra[[#This Row],[Attribute]])),LEFT(Infra[[#This Row],[Value]],1)="[",OR(Infra[[#This Row],[railml 2.4 existence]]=TRUE,Infra[[#This Row],[nor existence]]=TRUE)),IF(Infra[[#This Row],[Value]]=Infra[[#This Row],[type]],"OK","Wrong type"),"")</f>
        <v/>
      </c>
      <c r="T147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78" spans="1:21" ht="105" x14ac:dyDescent="0.25">
      <c r="A147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infrastructure/tracks/track/trackTopology/borders/border/states/state/@status</v>
      </c>
      <c r="B14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8" s="23" t="s">
        <v>1133</v>
      </c>
      <c r="E1478" s="49" t="s">
        <v>123</v>
      </c>
      <c r="F1478" s="7" t="s">
        <v>135</v>
      </c>
      <c r="G1478" s="9" t="s">
        <v>137</v>
      </c>
      <c r="H1478" s="9"/>
      <c r="I1478" s="32"/>
      <c r="J1478" s="1" t="s">
        <v>138</v>
      </c>
      <c r="K1478" s="29"/>
      <c r="L1478" s="29"/>
      <c r="M1478" s="57"/>
      <c r="N147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78" s="7" t="str">
        <f>IF(Infra[[#This Row],[railml 2.4 existence]]=TRUE, INDEX(core[Constraints],MATCH(Infra[[#This Row],[Full path]],core[Full path],0)),
IF(Infra[[#This Row],[nor existence]]&lt;&gt;"",INDEX(nor[Constraints],MATCH(Infra[[#This Row],[nor existence]],nor[Full path],0)),""))</f>
        <v>optional</v>
      </c>
      <c r="Q14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78" s="7" t="str">
        <f>IF(ISBLANK(Infra[[#This Row],[Attribute]]),"",
IF(Infra[[#This Row],[railml 2.4 existence]]=TRUE, INDEX(core[Excel type],MATCH(Infra[[#This Row],[Full path]],core[Full path],0)),
IF(Infra[[#This Row],[nor existence]]&lt;&gt;"", INDEX(nor[Excel type],MATCH(Infra[[#This Row],[nor existence]],nor[Full path],0)),"")))</f>
        <v>[enum]</v>
      </c>
      <c r="S1478" s="9" t="str">
        <f>IF(AND(NOT(ISBLANK(Infra[[#This Row],[Attribute]])),LEFT(Infra[[#This Row],[Value]],1)="[",OR(Infra[[#This Row],[railml 2.4 existence]]=TRUE,Infra[[#This Row],[nor existence]]=TRUE)),IF(Infra[[#This Row],[Value]]=Infra[[#This Row],[type]],"OK","Wrong type"),"")</f>
        <v/>
      </c>
      <c r="T147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79" spans="1:21" ht="30" x14ac:dyDescent="0.25">
      <c r="A147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infrastructure/tracks/track/trackTopology/borders/border/states/state/@status</v>
      </c>
      <c r="B14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79" s="23" t="s">
        <v>1133</v>
      </c>
      <c r="E1479" s="49" t="s">
        <v>123</v>
      </c>
      <c r="F1479" s="7" t="s">
        <v>135</v>
      </c>
      <c r="G1479" s="9" t="s">
        <v>139</v>
      </c>
      <c r="H1479" s="9"/>
      <c r="I1479" s="32"/>
      <c r="J1479" s="1" t="s">
        <v>140</v>
      </c>
      <c r="K1479" s="29"/>
      <c r="L1479" s="29"/>
      <c r="M1479" s="57"/>
      <c r="N147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79" s="7" t="str">
        <f>IF(Infra[[#This Row],[railml 2.4 existence]]=TRUE, INDEX(core[Constraints],MATCH(Infra[[#This Row],[Full path]],core[Full path],0)),
IF(Infra[[#This Row],[nor existence]]&lt;&gt;"",INDEX(nor[Constraints],MATCH(Infra[[#This Row],[nor existence]],nor[Full path],0)),""))</f>
        <v>optional</v>
      </c>
      <c r="Q14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79" s="7" t="str">
        <f>IF(ISBLANK(Infra[[#This Row],[Attribute]]),"",
IF(Infra[[#This Row],[railml 2.4 existence]]=TRUE, INDEX(core[Excel type],MATCH(Infra[[#This Row],[Full path]],core[Full path],0)),
IF(Infra[[#This Row],[nor existence]]&lt;&gt;"", INDEX(nor[Excel type],MATCH(Infra[[#This Row],[nor existence]],nor[Full path],0)),"")))</f>
        <v>[enum]</v>
      </c>
      <c r="S1479" s="9" t="str">
        <f>IF(AND(NOT(ISBLANK(Infra[[#This Row],[Attribute]])),LEFT(Infra[[#This Row],[Value]],1)="[",OR(Infra[[#This Row],[railml 2.4 existence]]=TRUE,Infra[[#This Row],[nor existence]]=TRUE)),IF(Infra[[#This Row],[Value]]=Infra[[#This Row],[type]],"OK","Wrong type"),"")</f>
        <v/>
      </c>
      <c r="T1479"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80" spans="1:21" ht="75" x14ac:dyDescent="0.25">
      <c r="A148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infrastructure/tracks/track/trackTopology/borders/border/states/state/@status</v>
      </c>
      <c r="B14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0" s="23" t="s">
        <v>1133</v>
      </c>
      <c r="E1480" s="49" t="s">
        <v>123</v>
      </c>
      <c r="F1480" s="7" t="s">
        <v>135</v>
      </c>
      <c r="G1480" s="9" t="s">
        <v>124</v>
      </c>
      <c r="H1480" s="9"/>
      <c r="I1480" s="32"/>
      <c r="J1480" s="1" t="s">
        <v>141</v>
      </c>
      <c r="K1480" s="29"/>
      <c r="L1480" s="29"/>
      <c r="M1480" s="57"/>
      <c r="N148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0" s="7" t="str">
        <f>IF(Infra[[#This Row],[railml 2.4 existence]]=TRUE, INDEX(core[Constraints],MATCH(Infra[[#This Row],[Full path]],core[Full path],0)),
IF(Infra[[#This Row],[nor existence]]&lt;&gt;"",INDEX(nor[Constraints],MATCH(Infra[[#This Row],[nor existence]],nor[Full path],0)),""))</f>
        <v>optional</v>
      </c>
      <c r="Q14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80" s="7" t="str">
        <f>IF(ISBLANK(Infra[[#This Row],[Attribute]]),"",
IF(Infra[[#This Row],[railml 2.4 existence]]=TRUE, INDEX(core[Excel type],MATCH(Infra[[#This Row],[Full path]],core[Full path],0)),
IF(Infra[[#This Row],[nor existence]]&lt;&gt;"", INDEX(nor[Excel type],MATCH(Infra[[#This Row],[nor existence]],nor[Full path],0)),"")))</f>
        <v>[enum]</v>
      </c>
      <c r="S1480" s="9" t="str">
        <f>IF(AND(NOT(ISBLANK(Infra[[#This Row],[Attribute]])),LEFT(Infra[[#This Row],[Value]],1)="[",OR(Infra[[#This Row],[railml 2.4 existence]]=TRUE,Infra[[#This Row],[nor existence]]=TRUE)),IF(Infra[[#This Row],[Value]]=Infra[[#This Row],[type]],"OK","Wrong type"),"")</f>
        <v/>
      </c>
      <c r="T148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81" spans="1:21" ht="60" x14ac:dyDescent="0.25">
      <c r="A148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infrastructure/tracks/track/trackTopology/borders/border/states/state/@status</v>
      </c>
      <c r="B14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1" s="23" t="s">
        <v>1133</v>
      </c>
      <c r="E1481" s="49" t="s">
        <v>123</v>
      </c>
      <c r="F1481" s="7" t="s">
        <v>135</v>
      </c>
      <c r="G1481" s="9" t="s">
        <v>142</v>
      </c>
      <c r="H1481" s="9"/>
      <c r="I1481" s="32"/>
      <c r="J1481" s="1" t="s">
        <v>143</v>
      </c>
      <c r="K1481" s="29"/>
      <c r="L1481" s="29"/>
      <c r="M1481" s="57"/>
      <c r="N148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1" s="7" t="str">
        <f>IF(Infra[[#This Row],[railml 2.4 existence]]=TRUE, INDEX(core[Constraints],MATCH(Infra[[#This Row],[Full path]],core[Full path],0)),
IF(Infra[[#This Row],[nor existence]]&lt;&gt;"",INDEX(nor[Constraints],MATCH(Infra[[#This Row],[nor existence]],nor[Full path],0)),""))</f>
        <v>optional</v>
      </c>
      <c r="Q14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81" s="7" t="str">
        <f>IF(ISBLANK(Infra[[#This Row],[Attribute]]),"",
IF(Infra[[#This Row],[railml 2.4 existence]]=TRUE, INDEX(core[Excel type],MATCH(Infra[[#This Row],[Full path]],core[Full path],0)),
IF(Infra[[#This Row],[nor existence]]&lt;&gt;"", INDEX(nor[Excel type],MATCH(Infra[[#This Row],[nor existence]],nor[Full path],0)),"")))</f>
        <v>[enum]</v>
      </c>
      <c r="S1481" s="9" t="str">
        <f>IF(AND(NOT(ISBLANK(Infra[[#This Row],[Attribute]])),LEFT(Infra[[#This Row],[Value]],1)="[",OR(Infra[[#This Row],[railml 2.4 existence]]=TRUE,Infra[[#This Row],[nor existence]]=TRUE)),IF(Infra[[#This Row],[Value]]=Infra[[#This Row],[type]],"OK","Wrong type"),"")</f>
        <v/>
      </c>
      <c r="T148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82" spans="1:21" x14ac:dyDescent="0.25">
      <c r="A148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infrastructure/tracks/track/trackTopology/borders/border/states/state/@status</v>
      </c>
      <c r="B14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2" s="23" t="s">
        <v>1133</v>
      </c>
      <c r="E1482" s="49" t="s">
        <v>123</v>
      </c>
      <c r="F1482" s="7" t="s">
        <v>135</v>
      </c>
      <c r="G1482" s="9" t="s">
        <v>144</v>
      </c>
      <c r="H1482" s="9"/>
      <c r="I1482" s="32"/>
      <c r="K1482" s="29"/>
      <c r="L1482" s="29"/>
      <c r="M1482" s="57"/>
      <c r="N148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2" s="7" t="str">
        <f>IF(Infra[[#This Row],[railml 2.4 existence]]=TRUE, INDEX(core[Constraints],MATCH(Infra[[#This Row],[Full path]],core[Full path],0)),
IF(Infra[[#This Row],[nor existence]]&lt;&gt;"",INDEX(nor[Constraints],MATCH(Infra[[#This Row],[nor existence]],nor[Full path],0)),""))</f>
        <v>optional</v>
      </c>
      <c r="Q14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82" s="7" t="str">
        <f>IF(ISBLANK(Infra[[#This Row],[Attribute]]),"",
IF(Infra[[#This Row],[railml 2.4 existence]]=TRUE, INDEX(core[Excel type],MATCH(Infra[[#This Row],[Full path]],core[Full path],0)),
IF(Infra[[#This Row],[nor existence]]&lt;&gt;"", INDEX(nor[Excel type],MATCH(Infra[[#This Row],[nor existence]],nor[Full path],0)),"")))</f>
        <v>[enum]</v>
      </c>
      <c r="S1482" s="9" t="str">
        <f>IF(AND(NOT(ISBLANK(Infra[[#This Row],[Attribute]])),LEFT(Infra[[#This Row],[Value]],1)="[",OR(Infra[[#This Row],[railml 2.4 existence]]=TRUE,Infra[[#This Row],[nor existence]]=TRUE)),IF(Infra[[#This Row],[Value]]=Infra[[#This Row],[type]],"OK","Wrong type"),"")</f>
        <v/>
      </c>
      <c r="T148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4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483" spans="1:21" ht="60" x14ac:dyDescent="0.25">
      <c r="A148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v>
      </c>
      <c r="B14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3" s="24" t="s">
        <v>1134</v>
      </c>
      <c r="E1483" s="17" t="s">
        <v>1135</v>
      </c>
      <c r="F1483" s="7"/>
      <c r="G1483" s="7"/>
      <c r="H1483" s="9" t="s">
        <v>29</v>
      </c>
      <c r="I1483" s="35"/>
      <c r="J1483" s="8" t="s">
        <v>1136</v>
      </c>
      <c r="K1483" s="7" t="s">
        <v>1137</v>
      </c>
      <c r="L1483" s="29"/>
      <c r="M1483" s="29"/>
      <c r="N148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3" s="7" t="str">
        <f>IF(Infra[[#This Row],[railml 2.4 existence]]=TRUE, INDEX(core[Constraints],MATCH(Infra[[#This Row],[Full path]],core[Full path],0)),
IF(Infra[[#This Row],[nor existence]]&lt;&gt;"",INDEX(nor[Constraints],MATCH(Infra[[#This Row],[nor existence]],nor[Full path],0)),""))</f>
        <v>optional</v>
      </c>
      <c r="Q14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3" s="7" t="str">
        <f>IF(ISBLANK(Infra[[#This Row],[Attribute]]),"",
IF(Infra[[#This Row],[railml 2.4 existence]]=TRUE, INDEX(core[Excel type],MATCH(Infra[[#This Row],[Full path]],core[Full path],0)),
IF(Infra[[#This Row],[nor existence]]&lt;&gt;"", INDEX(nor[Excel type],MATCH(Infra[[#This Row],[nor existence]],nor[Full path],0)),"")))</f>
        <v/>
      </c>
      <c r="S1483" s="7" t="str">
        <f>IF(AND(NOT(ISBLANK(Infra[[#This Row],[Attribute]])),LEFT(Infra[[#This Row],[Value]],1)="[",OR(Infra[[#This Row],[railml 2.4 existence]]=TRUE,Infra[[#This Row],[nor existence]]=TRUE)),IF(Infra[[#This Row],[Value]]=Infra[[#This Row],[type]],"OK","Wrong type"),"")</f>
        <v/>
      </c>
      <c r="T1483" s="7" t="str">
        <f>IF(ISBLANK(Infra[[#This Row],[Attribute]]),"",
IF(Infra[[#This Row],[railml 2.4 existence]]=TRUE, INDEX(core[Restriction],MATCH(Infra[[#This Row],[Full path]],core[Full path],0)),
IF(Infra[[#This Row],[nor existence]]&lt;&gt;"", INDEX(nor[Restriction],MATCH(Infra[[#This Row],[nor existence]],nor[Full path],0)),"")))</f>
        <v/>
      </c>
      <c r="U14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84" spans="1:21" ht="45" x14ac:dyDescent="0.25">
      <c r="A148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infrastructure/tracks/track/trackTopology/connections/crossing/@absPos</v>
      </c>
      <c r="B14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4" s="23" t="s">
        <v>1134</v>
      </c>
      <c r="E1484" s="49" t="s">
        <v>1135</v>
      </c>
      <c r="F1484" s="7" t="s">
        <v>478</v>
      </c>
      <c r="G1484" s="9" t="s">
        <v>233</v>
      </c>
      <c r="H1484" s="9" t="s">
        <v>479</v>
      </c>
      <c r="I1484" s="32"/>
      <c r="J1484" s="8" t="s">
        <v>480</v>
      </c>
      <c r="K1484" s="29" t="s">
        <v>481</v>
      </c>
      <c r="L1484" s="29"/>
      <c r="M1484" s="57"/>
      <c r="N148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4" s="7" t="str">
        <f>IF(Infra[[#This Row],[railml 2.4 existence]]=TRUE, INDEX(core[Constraints],MATCH(Infra[[#This Row],[Full path]],core[Full path],0)),
IF(Infra[[#This Row],[nor existence]]&lt;&gt;"",INDEX(nor[Constraints],MATCH(Infra[[#This Row],[nor existence]],nor[Full path],0)),""))</f>
        <v>optional</v>
      </c>
      <c r="Q14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4" s="9" t="str">
        <f>IF(ISBLANK(Infra[[#This Row],[Attribute]]),"",
IF(Infra[[#This Row],[railml 2.4 existence]]=TRUE, INDEX(core[Excel type],MATCH(Infra[[#This Row],[Full path]],core[Full path],0)),
IF(Infra[[#This Row],[nor existence]]&lt;&gt;"", INDEX(nor[Excel type],MATCH(Infra[[#This Row],[nor existence]],nor[Full path],0)),"")))</f>
        <v>[decimal]</v>
      </c>
      <c r="S1484" s="7" t="str">
        <f>IF(AND(NOT(ISBLANK(Infra[[#This Row],[Attribute]])),LEFT(Infra[[#This Row],[Value]],1)="[",OR(Infra[[#This Row],[railml 2.4 existence]]=TRUE,Infra[[#This Row],[nor existence]]=TRUE)),IF(Infra[[#This Row],[Value]]=Infra[[#This Row],[type]],"OK","Wrong type"),"")</f>
        <v>OK</v>
      </c>
      <c r="T1484" s="7" t="str">
        <f>IF(ISBLANK(Infra[[#This Row],[Attribute]]),"",
IF(Infra[[#This Row],[railml 2.4 existence]]=TRUE, INDEX(core[Restriction],MATCH(Infra[[#This Row],[Full path]],core[Full path],0)),
IF(Infra[[#This Row],[nor existence]]&lt;&gt;"", INDEX(nor[Restriction],MATCH(Infra[[#This Row],[nor existence]],nor[Full path],0)),"")))</f>
        <v>xs:fractionDigits=6</v>
      </c>
      <c r="U14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85" spans="1:21" ht="135" x14ac:dyDescent="0.25">
      <c r="A148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infrastructure/tracks/track/trackTopology/connections/crossing/@code</v>
      </c>
      <c r="B14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5" s="23" t="s">
        <v>1134</v>
      </c>
      <c r="E1485" s="49" t="s">
        <v>1135</v>
      </c>
      <c r="F1485" s="7" t="s">
        <v>24</v>
      </c>
      <c r="G1485" s="9" t="s">
        <v>25</v>
      </c>
      <c r="H1485" s="9" t="s">
        <v>26</v>
      </c>
      <c r="I1485" s="32"/>
      <c r="J1485" s="8" t="s">
        <v>27</v>
      </c>
      <c r="K1485" s="29"/>
      <c r="L1485" s="29"/>
      <c r="M1485" s="57"/>
      <c r="N148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5" s="7" t="str">
        <f>IF(Infra[[#This Row],[railml 2.4 existence]]=TRUE, INDEX(core[Constraints],MATCH(Infra[[#This Row],[Full path]],core[Full path],0)),
IF(Infra[[#This Row],[nor existence]]&lt;&gt;"",INDEX(nor[Constraints],MATCH(Infra[[#This Row],[nor existence]],nor[Full path],0)),""))</f>
        <v>optional</v>
      </c>
      <c r="Q14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5" s="9" t="str">
        <f>IF(ISBLANK(Infra[[#This Row],[Attribute]]),"",
IF(Infra[[#This Row],[railml 2.4 existence]]=TRUE, INDEX(core[Excel type],MATCH(Infra[[#This Row],[Full path]],core[Full path],0)),
IF(Infra[[#This Row],[nor existence]]&lt;&gt;"", INDEX(nor[Excel type],MATCH(Infra[[#This Row],[nor existence]],nor[Full path],0)),"")))</f>
        <v>[string]</v>
      </c>
      <c r="S1485" s="7" t="str">
        <f>IF(AND(NOT(ISBLANK(Infra[[#This Row],[Attribute]])),LEFT(Infra[[#This Row],[Value]],1)="[",OR(Infra[[#This Row],[railml 2.4 existence]]=TRUE,Infra[[#This Row],[nor existence]]=TRUE)),IF(Infra[[#This Row],[Value]]=Infra[[#This Row],[type]],"OK","Wrong type"),"")</f>
        <v>OK</v>
      </c>
      <c r="T1485" s="7" t="str">
        <f>IF(ISBLANK(Infra[[#This Row],[Attribute]]),"",
IF(Infra[[#This Row],[railml 2.4 existence]]=TRUE, INDEX(core[Restriction],MATCH(Infra[[#This Row],[Full path]],core[Full path],0)),
IF(Infra[[#This Row],[nor existence]]&lt;&gt;"", INDEX(nor[Restriction],MATCH(Infra[[#This Row],[nor existence]],nor[Full path],0)),"")))</f>
        <v/>
      </c>
      <c r="U14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86" spans="1:21" ht="45" x14ac:dyDescent="0.25">
      <c r="A148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infrastructure/tracks/track/trackTopology/connections/crossing/@controllerRef</v>
      </c>
      <c r="B14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6" s="24" t="s">
        <v>1134</v>
      </c>
      <c r="E1486" s="17" t="s">
        <v>1135</v>
      </c>
      <c r="F1486" s="7" t="s">
        <v>147</v>
      </c>
      <c r="G1486" s="7" t="s">
        <v>46</v>
      </c>
      <c r="H1486" s="9" t="s">
        <v>29</v>
      </c>
      <c r="I1486" s="35"/>
      <c r="J1486" s="8" t="s">
        <v>1138</v>
      </c>
      <c r="K1486" s="7"/>
      <c r="L1486" s="29"/>
      <c r="M1486" s="29"/>
      <c r="N148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6" s="7" t="str">
        <f>IF(Infra[[#This Row],[railml 2.4 existence]]=TRUE, INDEX(core[Constraints],MATCH(Infra[[#This Row],[Full path]],core[Full path],0)),
IF(Infra[[#This Row],[nor existence]]&lt;&gt;"",INDEX(nor[Constraints],MATCH(Infra[[#This Row],[nor existence]],nor[Full path],0)),""))</f>
        <v>optional</v>
      </c>
      <c r="Q14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6" s="7" t="str">
        <f>IF(ISBLANK(Infra[[#This Row],[Attribute]]),"",
IF(Infra[[#This Row],[railml 2.4 existence]]=TRUE, INDEX(core[Excel type],MATCH(Infra[[#This Row],[Full path]],core[Full path],0)),
IF(Infra[[#This Row],[nor existence]]&lt;&gt;"", INDEX(nor[Excel type],MATCH(Infra[[#This Row],[nor existence]],nor[Full path],0)),"")))</f>
        <v>[reference]</v>
      </c>
      <c r="S1486" s="7" t="str">
        <f>IF(AND(NOT(ISBLANK(Infra[[#This Row],[Attribute]])),LEFT(Infra[[#This Row],[Value]],1)="[",OR(Infra[[#This Row],[railml 2.4 existence]]=TRUE,Infra[[#This Row],[nor existence]]=TRUE)),IF(Infra[[#This Row],[Value]]=Infra[[#This Row],[type]],"OK","Wrong type"),"")</f>
        <v>OK</v>
      </c>
      <c r="T1486" s="7" t="str">
        <f>IF(ISBLANK(Infra[[#This Row],[Attribute]]),"",
IF(Infra[[#This Row],[railml 2.4 existence]]=TRUE, INDEX(core[Restriction],MATCH(Infra[[#This Row],[Full path]],core[Full path],0)),
IF(Infra[[#This Row],[nor existence]]&lt;&gt;"", INDEX(nor[Restriction],MATCH(Infra[[#This Row],[nor existence]],nor[Full path],0)),"")))</f>
        <v/>
      </c>
      <c r="U14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87" spans="1:21" ht="45" x14ac:dyDescent="0.25">
      <c r="A148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infrastructure/tracks/track/trackTopology/connections/crossing/@description</v>
      </c>
      <c r="B14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7" s="23" t="s">
        <v>1134</v>
      </c>
      <c r="E1487" s="49" t="s">
        <v>1135</v>
      </c>
      <c r="F1487" s="7" t="s">
        <v>28</v>
      </c>
      <c r="G1487" s="9" t="s">
        <v>25</v>
      </c>
      <c r="H1487" s="9" t="s">
        <v>29</v>
      </c>
      <c r="I1487" s="32"/>
      <c r="J1487" s="8" t="s">
        <v>30</v>
      </c>
      <c r="K1487" s="29" t="s">
        <v>31</v>
      </c>
      <c r="L1487" s="29"/>
      <c r="M1487" s="57"/>
      <c r="N148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7" s="7" t="str">
        <f>IF(Infra[[#This Row],[railml 2.4 existence]]=TRUE, INDEX(core[Constraints],MATCH(Infra[[#This Row],[Full path]],core[Full path],0)),
IF(Infra[[#This Row],[nor existence]]&lt;&gt;"",INDEX(nor[Constraints],MATCH(Infra[[#This Row],[nor existence]],nor[Full path],0)),""))</f>
        <v>optional</v>
      </c>
      <c r="Q14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7" s="9" t="str">
        <f>IF(ISBLANK(Infra[[#This Row],[Attribute]]),"",
IF(Infra[[#This Row],[railml 2.4 existence]]=TRUE, INDEX(core[Excel type],MATCH(Infra[[#This Row],[Full path]],core[Full path],0)),
IF(Infra[[#This Row],[nor existence]]&lt;&gt;"", INDEX(nor[Excel type],MATCH(Infra[[#This Row],[nor existence]],nor[Full path],0)),"")))</f>
        <v>[string]</v>
      </c>
      <c r="S1487" s="7" t="str">
        <f>IF(AND(NOT(ISBLANK(Infra[[#This Row],[Attribute]])),LEFT(Infra[[#This Row],[Value]],1)="[",OR(Infra[[#This Row],[railml 2.4 existence]]=TRUE,Infra[[#This Row],[nor existence]]=TRUE)),IF(Infra[[#This Row],[Value]]=Infra[[#This Row],[type]],"OK","Wrong type"),"")</f>
        <v>OK</v>
      </c>
      <c r="T1487" s="7" t="str">
        <f>IF(ISBLANK(Infra[[#This Row],[Attribute]]),"",
IF(Infra[[#This Row],[railml 2.4 existence]]=TRUE, INDEX(core[Restriction],MATCH(Infra[[#This Row],[Full path]],core[Full path],0)),
IF(Infra[[#This Row],[nor existence]]&lt;&gt;"", INDEX(nor[Restriction],MATCH(Infra[[#This Row],[nor existence]],nor[Full path],0)),"")))</f>
        <v/>
      </c>
      <c r="U14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88" spans="1:21" x14ac:dyDescent="0.25">
      <c r="A148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infrastructure/tracks/track/trackTopology/connections/crossing/@id</v>
      </c>
      <c r="B14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8" s="23" t="s">
        <v>1134</v>
      </c>
      <c r="E1488" s="49" t="s">
        <v>1135</v>
      </c>
      <c r="F1488" s="7" t="s">
        <v>32</v>
      </c>
      <c r="G1488" s="9" t="s">
        <v>25</v>
      </c>
      <c r="H1488" s="9" t="s">
        <v>23</v>
      </c>
      <c r="I1488" s="32"/>
      <c r="J1488" s="8" t="s">
        <v>33</v>
      </c>
      <c r="K1488" s="29"/>
      <c r="L1488" s="29"/>
      <c r="M1488" s="57"/>
      <c r="N14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8" s="7" t="str">
        <f>IF(Infra[[#This Row],[railml 2.4 existence]]=TRUE, INDEX(core[Constraints],MATCH(Infra[[#This Row],[Full path]],core[Full path],0)),
IF(Infra[[#This Row],[nor existence]]&lt;&gt;"",INDEX(nor[Constraints],MATCH(Infra[[#This Row],[nor existence]],nor[Full path],0)),""))</f>
        <v>mandatory</v>
      </c>
      <c r="Q14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8" s="9" t="str">
        <f>IF(ISBLANK(Infra[[#This Row],[Attribute]]),"",
IF(Infra[[#This Row],[railml 2.4 existence]]=TRUE, INDEX(core[Excel type],MATCH(Infra[[#This Row],[Full path]],core[Full path],0)),
IF(Infra[[#This Row],[nor existence]]&lt;&gt;"", INDEX(nor[Excel type],MATCH(Infra[[#This Row],[nor existence]],nor[Full path],0)),"")))</f>
        <v>[string]</v>
      </c>
      <c r="S1488" s="7" t="str">
        <f>IF(AND(NOT(ISBLANK(Infra[[#This Row],[Attribute]])),LEFT(Infra[[#This Row],[Value]],1)="[",OR(Infra[[#This Row],[railml 2.4 existence]]=TRUE,Infra[[#This Row],[nor existence]]=TRUE)),IF(Infra[[#This Row],[Value]]=Infra[[#This Row],[type]],"OK","Wrong type"),"")</f>
        <v>OK</v>
      </c>
      <c r="T1488" s="7" t="str">
        <f>IF(ISBLANK(Infra[[#This Row],[Attribute]]),"",
IF(Infra[[#This Row],[railml 2.4 existence]]=TRUE, INDEX(core[Restriction],MATCH(Infra[[#This Row],[Full path]],core[Full path],0)),
IF(Infra[[#This Row],[nor existence]]&lt;&gt;"", INDEX(nor[Restriction],MATCH(Infra[[#This Row],[nor existence]],nor[Full path],0)),"")))</f>
        <v/>
      </c>
      <c r="U14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89" spans="1:21" ht="30" x14ac:dyDescent="0.25">
      <c r="A148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infrastructure/tracks/track/trackTopology/connections/crossing/@length</v>
      </c>
      <c r="B14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89" s="23" t="s">
        <v>1134</v>
      </c>
      <c r="E1489" s="49" t="s">
        <v>1135</v>
      </c>
      <c r="F1489" s="7" t="s">
        <v>936</v>
      </c>
      <c r="G1489" s="9" t="s">
        <v>233</v>
      </c>
      <c r="H1489" s="9" t="s">
        <v>29</v>
      </c>
      <c r="I1489" s="32"/>
      <c r="J1489" s="8" t="s">
        <v>1139</v>
      </c>
      <c r="K1489" s="29"/>
      <c r="L1489" s="29"/>
      <c r="M1489" s="57"/>
      <c r="N148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89" s="7" t="str">
        <f>IF(Infra[[#This Row],[railml 2.4 existence]]=TRUE, INDEX(core[Constraints],MATCH(Infra[[#This Row],[Full path]],core[Full path],0)),
IF(Infra[[#This Row],[nor existence]]&lt;&gt;"",INDEX(nor[Constraints],MATCH(Infra[[#This Row],[nor existence]],nor[Full path],0)),""))</f>
        <v>optional</v>
      </c>
      <c r="Q14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89" s="7" t="str">
        <f>IF(ISBLANK(Infra[[#This Row],[Attribute]]),"",
IF(Infra[[#This Row],[railml 2.4 existence]]=TRUE, INDEX(core[Excel type],MATCH(Infra[[#This Row],[Full path]],core[Full path],0)),
IF(Infra[[#This Row],[nor existence]]&lt;&gt;"", INDEX(nor[Excel type],MATCH(Infra[[#This Row],[nor existence]],nor[Full path],0)),"")))</f>
        <v>[decimal]</v>
      </c>
      <c r="S1489" s="9" t="str">
        <f>IF(AND(NOT(ISBLANK(Infra[[#This Row],[Attribute]])),LEFT(Infra[[#This Row],[Value]],1)="[",OR(Infra[[#This Row],[railml 2.4 existence]]=TRUE,Infra[[#This Row],[nor existence]]=TRUE)),IF(Infra[[#This Row],[Value]]=Infra[[#This Row],[type]],"OK","Wrong type"),"")</f>
        <v>OK</v>
      </c>
      <c r="T1489" s="7" t="str">
        <f>IF(ISBLANK(Infra[[#This Row],[Attribute]]),"",
IF(Infra[[#This Row],[railml 2.4 existence]]=TRUE, INDEX(core[Restriction],MATCH(Infra[[#This Row],[Full path]],core[Full path],0)),
IF(Infra[[#This Row],[nor existence]]&lt;&gt;"", INDEX(nor[Restriction],MATCH(Infra[[#This Row],[nor existence]],nor[Full path],0)),"")))</f>
        <v>xs:fractionDigits=6</v>
      </c>
      <c r="U14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0" spans="1:21" x14ac:dyDescent="0.25">
      <c r="A149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infrastructure/tracks/track/trackTopology/connections/crossing/@model</v>
      </c>
      <c r="B14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0" s="23" t="s">
        <v>1134</v>
      </c>
      <c r="E1490" s="49" t="s">
        <v>1135</v>
      </c>
      <c r="F1490" s="7" t="s">
        <v>75</v>
      </c>
      <c r="G1490" s="9" t="s">
        <v>25</v>
      </c>
      <c r="H1490" s="9" t="s">
        <v>29</v>
      </c>
      <c r="I1490" s="32"/>
      <c r="J1490" s="8"/>
      <c r="K1490" s="29"/>
      <c r="L1490" s="29"/>
      <c r="M1490" s="57"/>
      <c r="N149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90" s="7" t="str">
        <f>IF(Infra[[#This Row],[railml 2.4 existence]]=TRUE, INDEX(core[Constraints],MATCH(Infra[[#This Row],[Full path]],core[Full path],0)),
IF(Infra[[#This Row],[nor existence]]&lt;&gt;"",INDEX(nor[Constraints],MATCH(Infra[[#This Row],[nor existence]],nor[Full path],0)),""))</f>
        <v>optional</v>
      </c>
      <c r="Q14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0" s="7" t="str">
        <f>IF(ISBLANK(Infra[[#This Row],[Attribute]]),"",
IF(Infra[[#This Row],[railml 2.4 existence]]=TRUE, INDEX(core[Excel type],MATCH(Infra[[#This Row],[Full path]],core[Full path],0)),
IF(Infra[[#This Row],[nor existence]]&lt;&gt;"", INDEX(nor[Excel type],MATCH(Infra[[#This Row],[nor existence]],nor[Full path],0)),"")))</f>
        <v>[string]</v>
      </c>
      <c r="S1490" s="9" t="str">
        <f>IF(AND(NOT(ISBLANK(Infra[[#This Row],[Attribute]])),LEFT(Infra[[#This Row],[Value]],1)="[",OR(Infra[[#This Row],[railml 2.4 existence]]=TRUE,Infra[[#This Row],[nor existence]]=TRUE)),IF(Infra[[#This Row],[Value]]=Infra[[#This Row],[type]],"OK","Wrong type"),"")</f>
        <v>OK</v>
      </c>
      <c r="T1490" s="7" t="str">
        <f>IF(ISBLANK(Infra[[#This Row],[Attribute]]),"",
IF(Infra[[#This Row],[railml 2.4 existence]]=TRUE, INDEX(core[Restriction],MATCH(Infra[[#This Row],[Full path]],core[Full path],0)),
IF(Infra[[#This Row],[nor existence]]&lt;&gt;"", INDEX(nor[Restriction],MATCH(Infra[[#This Row],[nor existence]],nor[Full path],0)),"")))</f>
        <v/>
      </c>
      <c r="U14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1" spans="1:21" ht="45" x14ac:dyDescent="0.25">
      <c r="A149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infrastructure/tracks/track/trackTopology/connections/crossing/@name</v>
      </c>
      <c r="B14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1" s="24" t="s">
        <v>1134</v>
      </c>
      <c r="E1491" s="17" t="s">
        <v>1135</v>
      </c>
      <c r="F1491" s="7" t="s">
        <v>34</v>
      </c>
      <c r="G1491" s="7" t="s">
        <v>25</v>
      </c>
      <c r="H1491" s="9" t="s">
        <v>29</v>
      </c>
      <c r="I1491" s="35"/>
      <c r="J1491" s="8" t="s">
        <v>1140</v>
      </c>
      <c r="K1491" s="7"/>
      <c r="L1491" s="7"/>
      <c r="M1491" s="29" t="s">
        <v>1141</v>
      </c>
      <c r="N149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4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491" s="7" t="str">
        <f>IF(Infra[[#This Row],[railml 2.4 existence]]=TRUE, INDEX(core[Constraints],MATCH(Infra[[#This Row],[Full path]],core[Full path],0)),
IF(Infra[[#This Row],[nor existence]]&lt;&gt;"",INDEX(nor[Constraints],MATCH(Infra[[#This Row],[nor existence]],nor[Full path],0)),""))</f>
        <v>optional</v>
      </c>
      <c r="Q14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1" s="7" t="str">
        <f>IF(ISBLANK(Infra[[#This Row],[Attribute]]),"",
IF(Infra[[#This Row],[railml 2.4 existence]]=TRUE, INDEX(core[Excel type],MATCH(Infra[[#This Row],[Full path]],core[Full path],0)),
IF(Infra[[#This Row],[nor existence]]&lt;&gt;"", INDEX(nor[Excel type],MATCH(Infra[[#This Row],[nor existence]],nor[Full path],0)),"")))</f>
        <v>[string]</v>
      </c>
      <c r="S1491" s="7" t="str">
        <f>IF(AND(NOT(ISBLANK(Infra[[#This Row],[Attribute]])),LEFT(Infra[[#This Row],[Value]],1)="[",OR(Infra[[#This Row],[railml 2.4 existence]]=TRUE,Infra[[#This Row],[nor existence]]=TRUE)),IF(Infra[[#This Row],[Value]]=Infra[[#This Row],[type]],"OK","Wrong type"),"")</f>
        <v>OK</v>
      </c>
      <c r="T1491" s="7" t="str">
        <f>IF(ISBLANK(Infra[[#This Row],[Attribute]]),"",
IF(Infra[[#This Row],[railml 2.4 existence]]=TRUE, INDEX(core[Restriction],MATCH(Infra[[#This Row],[Full path]],core[Full path],0)),
IF(Infra[[#This Row],[nor existence]]&lt;&gt;"", INDEX(nor[Restriction],MATCH(Infra[[#This Row],[nor existence]],nor[Full path],0)),"")))</f>
        <v/>
      </c>
      <c r="U14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2" spans="1:21" ht="30" x14ac:dyDescent="0.25">
      <c r="A149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infrastructure/tracks/track/trackTopology/connections/crossing/@nor:change</v>
      </c>
      <c r="B14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2" s="23" t="s">
        <v>1134</v>
      </c>
      <c r="E1492" s="49" t="s">
        <v>1135</v>
      </c>
      <c r="F1492" s="7" t="s">
        <v>36</v>
      </c>
      <c r="G1492" s="9" t="s">
        <v>37</v>
      </c>
      <c r="H1492" s="9" t="s">
        <v>29</v>
      </c>
      <c r="I1492" s="32"/>
      <c r="J1492" s="8" t="s">
        <v>38</v>
      </c>
      <c r="K1492" s="29"/>
      <c r="L1492" s="29"/>
      <c r="M1492" s="57"/>
      <c r="N149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92" s="7" t="str">
        <f>IF(Infra[[#This Row],[railml 2.4 existence]]=TRUE, INDEX(core[Constraints],MATCH(Infra[[#This Row],[Full path]],core[Full path],0)),
IF(Infra[[#This Row],[nor existence]]&lt;&gt;"",INDEX(nor[Constraints],MATCH(Infra[[#This Row],[nor existence]],nor[Full path],0)),""))</f>
        <v>optional</v>
      </c>
      <c r="Q14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2" s="9" t="str">
        <f>IF(ISBLANK(Infra[[#This Row],[Attribute]]),"",
IF(Infra[[#This Row],[railml 2.4 existence]]=TRUE, INDEX(core[Excel type],MATCH(Infra[[#This Row],[Full path]],core[Full path],0)),
IF(Infra[[#This Row],[nor existence]]&lt;&gt;"", INDEX(nor[Excel type],MATCH(Infra[[#This Row],[nor existence]],nor[Full path],0)),"")))</f>
        <v>[enum]</v>
      </c>
      <c r="S1492" s="7" t="str">
        <f>IF(AND(NOT(ISBLANK(Infra[[#This Row],[Attribute]])),LEFT(Infra[[#This Row],[Value]],1)="[",OR(Infra[[#This Row],[railml 2.4 existence]]=TRUE,Infra[[#This Row],[nor existence]]=TRUE)),IF(Infra[[#This Row],[Value]]=Infra[[#This Row],[type]],"OK","Wrong type"),"")</f>
        <v/>
      </c>
      <c r="T1492" s="7" t="str">
        <f>IF(ISBLANK(Infra[[#This Row],[Attribute]]),"",
IF(Infra[[#This Row],[railml 2.4 existence]]=TRUE, INDEX(core[Restriction],MATCH(Infra[[#This Row],[Full path]],core[Full path],0)),
IF(Infra[[#This Row],[nor existence]]&lt;&gt;"", INDEX(nor[Restriction],MATCH(Infra[[#This Row],[nor existence]],nor[Full path],0)),"")))</f>
        <v>"new", "modified", "removed"</v>
      </c>
      <c r="U14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3" spans="1:21" ht="30" x14ac:dyDescent="0.25">
      <c r="A14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infrastructure/tracks/track/trackTopology/connections/crossing/@nor:change</v>
      </c>
      <c r="B14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3" s="23" t="s">
        <v>1134</v>
      </c>
      <c r="E1493" s="49" t="s">
        <v>1135</v>
      </c>
      <c r="F1493" s="7" t="s">
        <v>36</v>
      </c>
      <c r="G1493" s="9" t="s">
        <v>39</v>
      </c>
      <c r="H1493" s="9"/>
      <c r="I1493" s="32"/>
      <c r="J1493" s="8" t="s">
        <v>40</v>
      </c>
      <c r="K1493" s="29"/>
      <c r="L1493" s="29"/>
      <c r="M1493" s="57"/>
      <c r="N149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93" s="7" t="str">
        <f>IF(Infra[[#This Row],[railml 2.4 existence]]=TRUE, INDEX(core[Constraints],MATCH(Infra[[#This Row],[Full path]],core[Full path],0)),
IF(Infra[[#This Row],[nor existence]]&lt;&gt;"",INDEX(nor[Constraints],MATCH(Infra[[#This Row],[nor existence]],nor[Full path],0)),""))</f>
        <v>optional</v>
      </c>
      <c r="Q14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93" s="9" t="str">
        <f>IF(ISBLANK(Infra[[#This Row],[Attribute]]),"",
IF(Infra[[#This Row],[railml 2.4 existence]]=TRUE, INDEX(core[Excel type],MATCH(Infra[[#This Row],[Full path]],core[Full path],0)),
IF(Infra[[#This Row],[nor existence]]&lt;&gt;"", INDEX(nor[Excel type],MATCH(Infra[[#This Row],[nor existence]],nor[Full path],0)),"")))</f>
        <v>[enum]</v>
      </c>
      <c r="S1493" s="7" t="str">
        <f>IF(AND(NOT(ISBLANK(Infra[[#This Row],[Attribute]])),LEFT(Infra[[#This Row],[Value]],1)="[",OR(Infra[[#This Row],[railml 2.4 existence]]=TRUE,Infra[[#This Row],[nor existence]]=TRUE)),IF(Infra[[#This Row],[Value]]=Infra[[#This Row],[type]],"OK","Wrong type"),"")</f>
        <v/>
      </c>
      <c r="T1493" s="7" t="str">
        <f>IF(ISBLANK(Infra[[#This Row],[Attribute]]),"",
IF(Infra[[#This Row],[railml 2.4 existence]]=TRUE, INDEX(core[Restriction],MATCH(Infra[[#This Row],[Full path]],core[Full path],0)),
IF(Infra[[#This Row],[nor existence]]&lt;&gt;"", INDEX(nor[Restriction],MATCH(Infra[[#This Row],[nor existence]],nor[Full path],0)),"")))</f>
        <v>"new", "modified", "removed"</v>
      </c>
      <c r="U14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4" spans="1:21" ht="30" x14ac:dyDescent="0.25">
      <c r="A14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infrastructure/tracks/track/trackTopology/connections/crossing/@nor:change</v>
      </c>
      <c r="B14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4" s="23" t="s">
        <v>1134</v>
      </c>
      <c r="E1494" s="49" t="s">
        <v>1135</v>
      </c>
      <c r="F1494" s="7" t="s">
        <v>36</v>
      </c>
      <c r="G1494" s="9" t="s">
        <v>41</v>
      </c>
      <c r="H1494" s="9"/>
      <c r="I1494" s="32"/>
      <c r="J1494" s="8" t="s">
        <v>42</v>
      </c>
      <c r="K1494" s="29"/>
      <c r="L1494" s="29"/>
      <c r="M1494" s="57"/>
      <c r="N149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94" s="7" t="str">
        <f>IF(Infra[[#This Row],[railml 2.4 existence]]=TRUE, INDEX(core[Constraints],MATCH(Infra[[#This Row],[Full path]],core[Full path],0)),
IF(Infra[[#This Row],[nor existence]]&lt;&gt;"",INDEX(nor[Constraints],MATCH(Infra[[#This Row],[nor existence]],nor[Full path],0)),""))</f>
        <v>optional</v>
      </c>
      <c r="Q14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94" s="9" t="str">
        <f>IF(ISBLANK(Infra[[#This Row],[Attribute]]),"",
IF(Infra[[#This Row],[railml 2.4 existence]]=TRUE, INDEX(core[Excel type],MATCH(Infra[[#This Row],[Full path]],core[Full path],0)),
IF(Infra[[#This Row],[nor existence]]&lt;&gt;"", INDEX(nor[Excel type],MATCH(Infra[[#This Row],[nor existence]],nor[Full path],0)),"")))</f>
        <v>[enum]</v>
      </c>
      <c r="S1494" s="7" t="str">
        <f>IF(AND(NOT(ISBLANK(Infra[[#This Row],[Attribute]])),LEFT(Infra[[#This Row],[Value]],1)="[",OR(Infra[[#This Row],[railml 2.4 existence]]=TRUE,Infra[[#This Row],[nor existence]]=TRUE)),IF(Infra[[#This Row],[Value]]=Infra[[#This Row],[type]],"OK","Wrong type"),"")</f>
        <v/>
      </c>
      <c r="T1494" s="7" t="str">
        <f>IF(ISBLANK(Infra[[#This Row],[Attribute]]),"",
IF(Infra[[#This Row],[railml 2.4 existence]]=TRUE, INDEX(core[Restriction],MATCH(Infra[[#This Row],[Full path]],core[Full path],0)),
IF(Infra[[#This Row],[nor existence]]&lt;&gt;"", INDEX(nor[Restriction],MATCH(Infra[[#This Row],[nor existence]],nor[Full path],0)),"")))</f>
        <v>"new", "modified", "removed"</v>
      </c>
      <c r="U14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5" spans="1:21" x14ac:dyDescent="0.25">
      <c r="A14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infrastructure/tracks/track/trackTopology/connections/crossing/@nor:change</v>
      </c>
      <c r="B14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5" s="23" t="s">
        <v>1134</v>
      </c>
      <c r="E1495" s="49" t="s">
        <v>1135</v>
      </c>
      <c r="F1495" s="7" t="s">
        <v>36</v>
      </c>
      <c r="G1495" s="9" t="s">
        <v>43</v>
      </c>
      <c r="H1495" s="9"/>
      <c r="I1495" s="32"/>
      <c r="J1495" s="8" t="s">
        <v>44</v>
      </c>
      <c r="K1495" s="29"/>
      <c r="L1495" s="29"/>
      <c r="M1495" s="57"/>
      <c r="N149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495" s="7" t="str">
        <f>IF(Infra[[#This Row],[railml 2.4 existence]]=TRUE, INDEX(core[Constraints],MATCH(Infra[[#This Row],[Full path]],core[Full path],0)),
IF(Infra[[#This Row],[nor existence]]&lt;&gt;"",INDEX(nor[Constraints],MATCH(Infra[[#This Row],[nor existence]],nor[Full path],0)),""))</f>
        <v>optional</v>
      </c>
      <c r="Q14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495" s="9" t="str">
        <f>IF(ISBLANK(Infra[[#This Row],[Attribute]]),"",
IF(Infra[[#This Row],[railml 2.4 existence]]=TRUE, INDEX(core[Excel type],MATCH(Infra[[#This Row],[Full path]],core[Full path],0)),
IF(Infra[[#This Row],[nor existence]]&lt;&gt;"", INDEX(nor[Excel type],MATCH(Infra[[#This Row],[nor existence]],nor[Full path],0)),"")))</f>
        <v>[enum]</v>
      </c>
      <c r="S1495" s="7" t="str">
        <f>IF(AND(NOT(ISBLANK(Infra[[#This Row],[Attribute]])),LEFT(Infra[[#This Row],[Value]],1)="[",OR(Infra[[#This Row],[railml 2.4 existence]]=TRUE,Infra[[#This Row],[nor existence]]=TRUE)),IF(Infra[[#This Row],[Value]]=Infra[[#This Row],[type]],"OK","Wrong type"),"")</f>
        <v/>
      </c>
      <c r="T1495" s="7" t="str">
        <f>IF(ISBLANK(Infra[[#This Row],[Attribute]]),"",
IF(Infra[[#This Row],[railml 2.4 existence]]=TRUE, INDEX(core[Restriction],MATCH(Infra[[#This Row],[Full path]],core[Full path],0)),
IF(Infra[[#This Row],[nor existence]]&lt;&gt;"", INDEX(nor[Restriction],MATCH(Infra[[#This Row],[nor existence]],nor[Full path],0)),"")))</f>
        <v>"new", "modified", "removed"</v>
      </c>
      <c r="U14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6" spans="1:21" ht="45" x14ac:dyDescent="0.25">
      <c r="A14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infrastructure/tracks/track/trackTopology/connections/crossing/@nor:clearance</v>
      </c>
      <c r="B14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6" s="24" t="s">
        <v>1134</v>
      </c>
      <c r="E1496" s="17" t="s">
        <v>1135</v>
      </c>
      <c r="F1496" s="7" t="s">
        <v>1142</v>
      </c>
      <c r="G1496" s="9" t="s">
        <v>233</v>
      </c>
      <c r="H1496" s="9" t="s">
        <v>29</v>
      </c>
      <c r="I1496" s="35"/>
      <c r="J1496" s="8" t="s">
        <v>1143</v>
      </c>
      <c r="K1496" s="7"/>
      <c r="L1496" s="29"/>
      <c r="M1496" s="29"/>
      <c r="N149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infrastructure/tracks/track/trackTopology/connections/crossing/@nor:clearance</v>
      </c>
      <c r="P1496" s="7" t="str">
        <f>IF(Infra[[#This Row],[railml 2.4 existence]]=TRUE, INDEX(core[Constraints],MATCH(Infra[[#This Row],[Full path]],core[Full path],0)),
IF(Infra[[#This Row],[nor existence]]&lt;&gt;"",INDEX(nor[Constraints],MATCH(Infra[[#This Row],[nor existence]],nor[Full path],0)),""))</f>
        <v>optional</v>
      </c>
      <c r="Q14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6" s="7" t="str">
        <f>IF(ISBLANK(Infra[[#This Row],[Attribute]]),"",
IF(Infra[[#This Row],[railml 2.4 existence]]=TRUE, INDEX(core[Excel type],MATCH(Infra[[#This Row],[Full path]],core[Full path],0)),
IF(Infra[[#This Row],[nor existence]]&lt;&gt;"", INDEX(nor[Excel type],MATCH(Infra[[#This Row],[nor existence]],nor[Full path],0)),"")))</f>
        <v>[decimal]</v>
      </c>
      <c r="S1496" s="7" t="str">
        <f>IF(AND(NOT(ISBLANK(Infra[[#This Row],[Attribute]])),LEFT(Infra[[#This Row],[Value]],1)="[",OR(Infra[[#This Row],[railml 2.4 existence]]=TRUE,Infra[[#This Row],[nor existence]]=TRUE)),IF(Infra[[#This Row],[Value]]=Infra[[#This Row],[type]],"OK","Wrong type"),"")</f>
        <v/>
      </c>
      <c r="T1496" s="7" t="str">
        <f>IF(ISBLANK(Infra[[#This Row],[Attribute]]),"",
IF(Infra[[#This Row],[railml 2.4 existence]]=TRUE, INDEX(core[Restriction],MATCH(Infra[[#This Row],[Full path]],core[Full path],0)),
IF(Infra[[#This Row],[nor existence]]&lt;&gt;"", INDEX(nor[Restriction],MATCH(Infra[[#This Row],[nor existence]],nor[Full path],0)),"")))</f>
        <v>xs:fractionDigits=6</v>
      </c>
      <c r="U14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7" spans="1:21" ht="30" x14ac:dyDescent="0.25">
      <c r="A14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infrastructure/tracks/track/trackTopology/connections/crossing/@nor:lockRef</v>
      </c>
      <c r="B14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7" s="24" t="s">
        <v>1134</v>
      </c>
      <c r="E1497" s="17" t="s">
        <v>1135</v>
      </c>
      <c r="F1497" s="7" t="s">
        <v>564</v>
      </c>
      <c r="G1497" s="7" t="s">
        <v>46</v>
      </c>
      <c r="H1497" s="9" t="s">
        <v>29</v>
      </c>
      <c r="I1497" s="35"/>
      <c r="J1497" s="8" t="s">
        <v>1144</v>
      </c>
      <c r="K1497" s="7"/>
      <c r="L1497" s="7"/>
      <c r="M1497" s="29"/>
      <c r="N149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infrastructure/tracks/track/trackTopology/connections/crossing/@nor:lockRef</v>
      </c>
      <c r="P1497" s="7" t="str">
        <f>IF(Infra[[#This Row],[railml 2.4 existence]]=TRUE, INDEX(core[Constraints],MATCH(Infra[[#This Row],[Full path]],core[Full path],0)),
IF(Infra[[#This Row],[nor existence]]&lt;&gt;"",INDEX(nor[Constraints],MATCH(Infra[[#This Row],[nor existence]],nor[Full path],0)),""))</f>
        <v>optional</v>
      </c>
      <c r="Q14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7" s="7" t="str">
        <f>IF(ISBLANK(Infra[[#This Row],[Attribute]]),"",
IF(Infra[[#This Row],[railml 2.4 existence]]=TRUE, INDEX(core[Excel type],MATCH(Infra[[#This Row],[Full path]],core[Full path],0)),
IF(Infra[[#This Row],[nor existence]]&lt;&gt;"", INDEX(nor[Excel type],MATCH(Infra[[#This Row],[nor existence]],nor[Full path],0)),"")))</f>
        <v>[reference]</v>
      </c>
      <c r="S1497" s="7" t="str">
        <f>IF(AND(NOT(ISBLANK(Infra[[#This Row],[Attribute]])),LEFT(Infra[[#This Row],[Value]],1)="[",OR(Infra[[#This Row],[railml 2.4 existence]]=TRUE,Infra[[#This Row],[nor existence]]=TRUE)),IF(Infra[[#This Row],[Value]]=Infra[[#This Row],[type]],"OK","Wrong type"),"")</f>
        <v/>
      </c>
      <c r="T1497" s="7" t="str">
        <f>IF(ISBLANK(Infra[[#This Row],[Attribute]]),"",
IF(Infra[[#This Row],[railml 2.4 existence]]=TRUE, INDEX(core[Restriction],MATCH(Infra[[#This Row],[Full path]],core[Full path],0)),
IF(Infra[[#This Row],[nor existence]]&lt;&gt;"", INDEX(nor[Restriction],MATCH(Infra[[#This Row],[nor existence]],nor[Full path],0)),"")))</f>
        <v/>
      </c>
      <c r="U14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8" spans="1:21" ht="45" x14ac:dyDescent="0.25">
      <c r="A14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infrastructure/tracks/track/trackTopology/connections/crossing/@nor:remoteIndicated</v>
      </c>
      <c r="B14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8" s="24" t="s">
        <v>1134</v>
      </c>
      <c r="E1498" s="17" t="s">
        <v>1135</v>
      </c>
      <c r="F1498" s="7" t="s">
        <v>1145</v>
      </c>
      <c r="G1498" s="7" t="s">
        <v>125</v>
      </c>
      <c r="H1498" s="9" t="s">
        <v>29</v>
      </c>
      <c r="I1498" s="35"/>
      <c r="J1498" s="8" t="s">
        <v>1146</v>
      </c>
      <c r="K1498" s="7" t="s">
        <v>1147</v>
      </c>
      <c r="L1498" s="7"/>
      <c r="M1498" s="29"/>
      <c r="N149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infrastructure/tracks/track/trackTopology/connections/crossing/@nor:remoteIndicated</v>
      </c>
      <c r="P1498" s="7" t="str">
        <f>IF(Infra[[#This Row],[railml 2.4 existence]]=TRUE, INDEX(core[Constraints],MATCH(Infra[[#This Row],[Full path]],core[Full path],0)),
IF(Infra[[#This Row],[nor existence]]&lt;&gt;"",INDEX(nor[Constraints],MATCH(Infra[[#This Row],[nor existence]],nor[Full path],0)),""))</f>
        <v>optional</v>
      </c>
      <c r="Q14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8" s="7" t="str">
        <f>IF(ISBLANK(Infra[[#This Row],[Attribute]]),"",
IF(Infra[[#This Row],[railml 2.4 existence]]=TRUE, INDEX(core[Excel type],MATCH(Infra[[#This Row],[Full path]],core[Full path],0)),
IF(Infra[[#This Row],[nor existence]]&lt;&gt;"", INDEX(nor[Excel type],MATCH(Infra[[#This Row],[nor existence]],nor[Full path],0)),"")))</f>
        <v>[boolean]</v>
      </c>
      <c r="S1498" s="7" t="str">
        <f>IF(AND(NOT(ISBLANK(Infra[[#This Row],[Attribute]])),LEFT(Infra[[#This Row],[Value]],1)="[",OR(Infra[[#This Row],[railml 2.4 existence]]=TRUE,Infra[[#This Row],[nor existence]]=TRUE)),IF(Infra[[#This Row],[Value]]=Infra[[#This Row],[type]],"OK","Wrong type"),"")</f>
        <v/>
      </c>
      <c r="T1498" s="7" t="str">
        <f>IF(ISBLANK(Infra[[#This Row],[Attribute]]),"",
IF(Infra[[#This Row],[railml 2.4 existence]]=TRUE, INDEX(core[Restriction],MATCH(Infra[[#This Row],[Full path]],core[Full path],0)),
IF(Infra[[#This Row],[nor existence]]&lt;&gt;"", INDEX(nor[Restriction],MATCH(Infra[[#This Row],[nor existence]],nor[Full path],0)),"")))</f>
        <v/>
      </c>
      <c r="U14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499" spans="1:21" x14ac:dyDescent="0.25">
      <c r="A14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infrastructure/tracks/track/trackTopology/connections/crossing/@nor:remoteOperated</v>
      </c>
      <c r="B14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4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499" s="24" t="s">
        <v>1134</v>
      </c>
      <c r="E1499" s="17" t="s">
        <v>1135</v>
      </c>
      <c r="F1499" s="7" t="s">
        <v>1148</v>
      </c>
      <c r="G1499" s="7" t="s">
        <v>125</v>
      </c>
      <c r="H1499" s="9" t="s">
        <v>29</v>
      </c>
      <c r="I1499" s="35"/>
      <c r="J1499" s="8" t="s">
        <v>1149</v>
      </c>
      <c r="K1499" s="7" t="s">
        <v>1147</v>
      </c>
      <c r="L1499" s="7"/>
      <c r="M1499" s="29"/>
      <c r="N149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4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infrastructure/tracks/track/trackTopology/connections/crossing/@nor:remoteOperated</v>
      </c>
      <c r="P1499" s="7" t="str">
        <f>IF(Infra[[#This Row],[railml 2.4 existence]]=TRUE, INDEX(core[Constraints],MATCH(Infra[[#This Row],[Full path]],core[Full path],0)),
IF(Infra[[#This Row],[nor existence]]&lt;&gt;"",INDEX(nor[Constraints],MATCH(Infra[[#This Row],[nor existence]],nor[Full path],0)),""))</f>
        <v>optional</v>
      </c>
      <c r="Q14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499" s="7" t="str">
        <f>IF(ISBLANK(Infra[[#This Row],[Attribute]]),"",
IF(Infra[[#This Row],[railml 2.4 existence]]=TRUE, INDEX(core[Excel type],MATCH(Infra[[#This Row],[Full path]],core[Full path],0)),
IF(Infra[[#This Row],[nor existence]]&lt;&gt;"", INDEX(nor[Excel type],MATCH(Infra[[#This Row],[nor existence]],nor[Full path],0)),"")))</f>
        <v>[boolean]</v>
      </c>
      <c r="S1499" s="7" t="str">
        <f>IF(AND(NOT(ISBLANK(Infra[[#This Row],[Attribute]])),LEFT(Infra[[#This Row],[Value]],1)="[",OR(Infra[[#This Row],[railml 2.4 existence]]=TRUE,Infra[[#This Row],[nor existence]]=TRUE)),IF(Infra[[#This Row],[Value]]=Infra[[#This Row],[type]],"OK","Wrong type"),"")</f>
        <v/>
      </c>
      <c r="T1499" s="7" t="str">
        <f>IF(ISBLANK(Infra[[#This Row],[Attribute]]),"",
IF(Infra[[#This Row],[railml 2.4 existence]]=TRUE, INDEX(core[Restriction],MATCH(Infra[[#This Row],[Full path]],core[Full path],0)),
IF(Infra[[#This Row],[nor existence]]&lt;&gt;"", INDEX(nor[Restriction],MATCH(Infra[[#This Row],[nor existence]],nor[Full path],0)),"")))</f>
        <v/>
      </c>
      <c r="U14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00" spans="1:21" x14ac:dyDescent="0.25">
      <c r="A15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infrastructure/tracks/track/trackTopology/connections/crossing/@nor:ruleRef</v>
      </c>
      <c r="B15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0" s="24" t="s">
        <v>1134</v>
      </c>
      <c r="E1500" s="17" t="s">
        <v>1135</v>
      </c>
      <c r="F1500" s="7" t="s">
        <v>45</v>
      </c>
      <c r="G1500" s="9" t="s">
        <v>46</v>
      </c>
      <c r="H1500" s="9" t="s">
        <v>29</v>
      </c>
      <c r="I1500" s="33"/>
      <c r="J1500" s="8" t="s">
        <v>47</v>
      </c>
      <c r="K1500" s="7"/>
      <c r="L1500" s="29"/>
      <c r="M1500" s="29"/>
      <c r="N150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500" s="7" t="str">
        <f>IF(Infra[[#This Row],[railml 2.4 existence]]=TRUE, INDEX(core[Constraints],MATCH(Infra[[#This Row],[Full path]],core[Full path],0)),
IF(Infra[[#This Row],[nor existence]]&lt;&gt;"",INDEX(nor[Constraints],MATCH(Infra[[#This Row],[nor existence]],nor[Full path],0)),""))</f>
        <v>optional</v>
      </c>
      <c r="Q15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00" s="7" t="str">
        <f>IF(ISBLANK(Infra[[#This Row],[Attribute]]),"",
IF(Infra[[#This Row],[railml 2.4 existence]]=TRUE, INDEX(core[Excel type],MATCH(Infra[[#This Row],[Full path]],core[Full path],0)),
IF(Infra[[#This Row],[nor existence]]&lt;&gt;"", INDEX(nor[Excel type],MATCH(Infra[[#This Row],[nor existence]],nor[Full path],0)),"")))</f>
        <v>[reference]</v>
      </c>
      <c r="S1500" s="7" t="str">
        <f>IF(AND(NOT(ISBLANK(Infra[[#This Row],[Attribute]])),LEFT(Infra[[#This Row],[Value]],1)="[",OR(Infra[[#This Row],[railml 2.4 existence]]=TRUE,Infra[[#This Row],[nor existence]]=TRUE)),IF(Infra[[#This Row],[Value]]=Infra[[#This Row],[type]],"OK","Wrong type"),"")</f>
        <v/>
      </c>
      <c r="T1500" s="7" t="str">
        <f>IF(ISBLANK(Infra[[#This Row],[Attribute]]),"",
IF(Infra[[#This Row],[railml 2.4 existence]]=TRUE, INDEX(core[Restriction],MATCH(Infra[[#This Row],[Full path]],core[Full path],0)),
IF(Infra[[#This Row],[nor existence]]&lt;&gt;"", INDEX(nor[Restriction],MATCH(Infra[[#This Row],[nor existence]],nor[Full path],0)),"")))</f>
        <v/>
      </c>
      <c r="U15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01" spans="1:21" ht="45" x14ac:dyDescent="0.25">
      <c r="A15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infrastructure/tracks/track/trackTopology/connections/crossing/@normalPosition</v>
      </c>
      <c r="B15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1" s="24" t="s">
        <v>1134</v>
      </c>
      <c r="E1501" s="17" t="s">
        <v>1135</v>
      </c>
      <c r="F1501" s="7" t="s">
        <v>1150</v>
      </c>
      <c r="G1501" s="7" t="s">
        <v>37</v>
      </c>
      <c r="H1501" s="9" t="s">
        <v>29</v>
      </c>
      <c r="I1501" s="35"/>
      <c r="J1501" s="8" t="s">
        <v>1151</v>
      </c>
      <c r="K1501" s="7" t="s">
        <v>1152</v>
      </c>
      <c r="L1501" s="7"/>
      <c r="M1501" s="29"/>
      <c r="N15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1" s="7" t="str">
        <f>IF(Infra[[#This Row],[railml 2.4 existence]]=TRUE, INDEX(core[Constraints],MATCH(Infra[[#This Row],[Full path]],core[Full path],0)),
IF(Infra[[#This Row],[nor existence]]&lt;&gt;"",INDEX(nor[Constraints],MATCH(Infra[[#This Row],[nor existence]],nor[Full path],0)),""))</f>
        <v>optional</v>
      </c>
      <c r="Q15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01" s="7" t="str">
        <f>IF(ISBLANK(Infra[[#This Row],[Attribute]]),"",
IF(Infra[[#This Row],[railml 2.4 existence]]=TRUE, INDEX(core[Excel type],MATCH(Infra[[#This Row],[Full path]],core[Full path],0)),
IF(Infra[[#This Row],[nor existence]]&lt;&gt;"", INDEX(nor[Excel type],MATCH(Infra[[#This Row],[nor existence]],nor[Full path],0)),"")))</f>
        <v>[enum]</v>
      </c>
      <c r="S1501" s="7" t="str">
        <f>IF(AND(NOT(ISBLANK(Infra[[#This Row],[Attribute]])),LEFT(Infra[[#This Row],[Value]],1)="[",OR(Infra[[#This Row],[railml 2.4 existence]]=TRUE,Infra[[#This Row],[nor existence]]=TRUE)),IF(Infra[[#This Row],[Value]]=Infra[[#This Row],[type]],"OK","Wrong type"),"")</f>
        <v>OK</v>
      </c>
      <c r="T1501" s="7" t="str">
        <f>IF(ISBLANK(Infra[[#This Row],[Attribute]]),"",
IF(Infra[[#This Row],[railml 2.4 existence]]=TRUE, INDEX(core[Restriction],MATCH(Infra[[#This Row],[Full path]],core[Full path],0)),
IF(Infra[[#This Row],[nor existence]]&lt;&gt;"", INDEX(nor[Restriction],MATCH(Infra[[#This Row],[nor existence]],nor[Full path],0)),"")))</f>
        <v>"straight", "left", "right", "other:*"</v>
      </c>
      <c r="U15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02" spans="1:21" x14ac:dyDescent="0.25">
      <c r="A15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infrastructure/tracks/track/trackTopology/connections/crossing/@normalPosition</v>
      </c>
      <c r="B15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2"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2" s="24" t="s">
        <v>1134</v>
      </c>
      <c r="E1502" s="17" t="s">
        <v>1135</v>
      </c>
      <c r="F1502" s="7" t="s">
        <v>1150</v>
      </c>
      <c r="G1502" s="7" t="s">
        <v>269</v>
      </c>
      <c r="H1502" s="9"/>
      <c r="I1502" s="35"/>
      <c r="J1502" s="8"/>
      <c r="K1502" s="7"/>
      <c r="L1502" s="29"/>
      <c r="M1502" s="29"/>
      <c r="N1502"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2"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2" s="15" t="str">
        <f>IF(Infra[[#This Row],[railml 2.4 existence]]=TRUE, INDEX(core[Constraints],MATCH(Infra[[#This Row],[Full path]],core[Full path],0)),
IF(Infra[[#This Row],[nor existence]]&lt;&gt;"",INDEX(nor[Constraints],MATCH(Infra[[#This Row],[nor existence]],nor[Full path],0)),""))</f>
        <v>optional</v>
      </c>
      <c r="Q1502"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02" s="15" t="str">
        <f>IF(ISBLANK(Infra[[#This Row],[Attribute]]),"",
IF(Infra[[#This Row],[railml 2.4 existence]]=TRUE, INDEX(core[Excel type],MATCH(Infra[[#This Row],[Full path]],core[Full path],0)),
IF(Infra[[#This Row],[nor existence]]&lt;&gt;"", INDEX(nor[Excel type],MATCH(Infra[[#This Row],[nor existence]],nor[Full path],0)),"")))</f>
        <v>[enum]</v>
      </c>
      <c r="S1502" s="15" t="str">
        <f>IF(AND(NOT(ISBLANK(Infra[[#This Row],[Attribute]])),LEFT(Infra[[#This Row],[Value]],1)="[",OR(Infra[[#This Row],[railml 2.4 existence]]=TRUE,Infra[[#This Row],[nor existence]]=TRUE)),IF(Infra[[#This Row],[Value]]=Infra[[#This Row],[type]],"OK","Wrong type"),"")</f>
        <v/>
      </c>
      <c r="T1502" s="15" t="str">
        <f>IF(ISBLANK(Infra[[#This Row],[Attribute]]),"",
IF(Infra[[#This Row],[railml 2.4 existence]]=TRUE, INDEX(core[Restriction],MATCH(Infra[[#This Row],[Full path]],core[Full path],0)),
IF(Infra[[#This Row],[nor existence]]&lt;&gt;"", INDEX(nor[Restriction],MATCH(Infra[[#This Row],[nor existence]],nor[Full path],0)),"")))</f>
        <v>"straight", "left", "right", "other:*"</v>
      </c>
      <c r="U1502"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03" spans="1:21" x14ac:dyDescent="0.25">
      <c r="A15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infrastructure/tracks/track/trackTopology/connections/crossing/@normalPosition</v>
      </c>
      <c r="B15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3" s="24" t="s">
        <v>1134</v>
      </c>
      <c r="E1503" s="17" t="s">
        <v>1135</v>
      </c>
      <c r="F1503" s="7" t="s">
        <v>1150</v>
      </c>
      <c r="G1503" s="7" t="s">
        <v>270</v>
      </c>
      <c r="H1503" s="9"/>
      <c r="I1503" s="35"/>
      <c r="J1503" s="8"/>
      <c r="K1503" s="7"/>
      <c r="L1503" s="29"/>
      <c r="M1503" s="29"/>
      <c r="N15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3" s="7" t="str">
        <f>IF(Infra[[#This Row],[railml 2.4 existence]]=TRUE, INDEX(core[Constraints],MATCH(Infra[[#This Row],[Full path]],core[Full path],0)),
IF(Infra[[#This Row],[nor existence]]&lt;&gt;"",INDEX(nor[Constraints],MATCH(Infra[[#This Row],[nor existence]],nor[Full path],0)),""))</f>
        <v>optional</v>
      </c>
      <c r="Q15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03" s="7" t="str">
        <f>IF(ISBLANK(Infra[[#This Row],[Attribute]]),"",
IF(Infra[[#This Row],[railml 2.4 existence]]=TRUE, INDEX(core[Excel type],MATCH(Infra[[#This Row],[Full path]],core[Full path],0)),
IF(Infra[[#This Row],[nor existence]]&lt;&gt;"", INDEX(nor[Excel type],MATCH(Infra[[#This Row],[nor existence]],nor[Full path],0)),"")))</f>
        <v>[enum]</v>
      </c>
      <c r="S1503" s="7" t="str">
        <f>IF(AND(NOT(ISBLANK(Infra[[#This Row],[Attribute]])),LEFT(Infra[[#This Row],[Value]],1)="[",OR(Infra[[#This Row],[railml 2.4 existence]]=TRUE,Infra[[#This Row],[nor existence]]=TRUE)),IF(Infra[[#This Row],[Value]]=Infra[[#This Row],[type]],"OK","Wrong type"),"")</f>
        <v/>
      </c>
      <c r="T1503" s="7" t="str">
        <f>IF(ISBLANK(Infra[[#This Row],[Attribute]]),"",
IF(Infra[[#This Row],[railml 2.4 existence]]=TRUE, INDEX(core[Restriction],MATCH(Infra[[#This Row],[Full path]],core[Full path],0)),
IF(Infra[[#This Row],[nor existence]]&lt;&gt;"", INDEX(nor[Restriction],MATCH(Infra[[#This Row],[nor existence]],nor[Full path],0)),"")))</f>
        <v>"straight", "left", "right", "other:*"</v>
      </c>
      <c r="U15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04" spans="1:21" x14ac:dyDescent="0.25">
      <c r="A15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infrastructure/tracks/track/trackTopology/connections/crossing/@normalPosition</v>
      </c>
      <c r="B15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4"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4" s="24" t="s">
        <v>1134</v>
      </c>
      <c r="E1504" s="17" t="s">
        <v>1135</v>
      </c>
      <c r="F1504" s="7" t="s">
        <v>1150</v>
      </c>
      <c r="G1504" s="7" t="s">
        <v>271</v>
      </c>
      <c r="H1504" s="9"/>
      <c r="I1504" s="35"/>
      <c r="J1504" s="8"/>
      <c r="K1504" s="7"/>
      <c r="L1504" s="29"/>
      <c r="M1504" s="29"/>
      <c r="N1504"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4"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4" s="15" t="str">
        <f>IF(Infra[[#This Row],[railml 2.4 existence]]=TRUE, INDEX(core[Constraints],MATCH(Infra[[#This Row],[Full path]],core[Full path],0)),
IF(Infra[[#This Row],[nor existence]]&lt;&gt;"",INDEX(nor[Constraints],MATCH(Infra[[#This Row],[nor existence]],nor[Full path],0)),""))</f>
        <v>optional</v>
      </c>
      <c r="Q1504"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04" s="15" t="str">
        <f>IF(ISBLANK(Infra[[#This Row],[Attribute]]),"",
IF(Infra[[#This Row],[railml 2.4 existence]]=TRUE, INDEX(core[Excel type],MATCH(Infra[[#This Row],[Full path]],core[Full path],0)),
IF(Infra[[#This Row],[nor existence]]&lt;&gt;"", INDEX(nor[Excel type],MATCH(Infra[[#This Row],[nor existence]],nor[Full path],0)),"")))</f>
        <v>[enum]</v>
      </c>
      <c r="S1504" s="15" t="str">
        <f>IF(AND(NOT(ISBLANK(Infra[[#This Row],[Attribute]])),LEFT(Infra[[#This Row],[Value]],1)="[",OR(Infra[[#This Row],[railml 2.4 existence]]=TRUE,Infra[[#This Row],[nor existence]]=TRUE)),IF(Infra[[#This Row],[Value]]=Infra[[#This Row],[type]],"OK","Wrong type"),"")</f>
        <v/>
      </c>
      <c r="T1504" s="15" t="str">
        <f>IF(ISBLANK(Infra[[#This Row],[Attribute]]),"",
IF(Infra[[#This Row],[railml 2.4 existence]]=TRUE, INDEX(core[Restriction],MATCH(Infra[[#This Row],[Full path]],core[Full path],0)),
IF(Infra[[#This Row],[nor existence]]&lt;&gt;"", INDEX(nor[Restriction],MATCH(Infra[[#This Row],[nor existence]],nor[Full path],0)),"")))</f>
        <v>"straight", "left", "right", "other:*"</v>
      </c>
      <c r="U1504"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05" spans="1:21" ht="45" x14ac:dyDescent="0.25">
      <c r="A15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infrastructure/tracks/track/trackTopology/connections/crossing/@pos</v>
      </c>
      <c r="B15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5" s="23" t="s">
        <v>1134</v>
      </c>
      <c r="E1505" s="49" t="s">
        <v>1135</v>
      </c>
      <c r="F1505" s="7" t="s">
        <v>494</v>
      </c>
      <c r="G1505" s="9" t="s">
        <v>233</v>
      </c>
      <c r="H1505" s="9" t="s">
        <v>23</v>
      </c>
      <c r="I1505" s="32"/>
      <c r="J1505" s="8" t="s">
        <v>1153</v>
      </c>
      <c r="K1505" s="29" t="s">
        <v>496</v>
      </c>
      <c r="L1505" s="29"/>
      <c r="M1505" s="57"/>
      <c r="N150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5" s="7" t="str">
        <f>IF(Infra[[#This Row],[railml 2.4 existence]]=TRUE, INDEX(core[Constraints],MATCH(Infra[[#This Row],[Full path]],core[Full path],0)),
IF(Infra[[#This Row],[nor existence]]&lt;&gt;"",INDEX(nor[Constraints],MATCH(Infra[[#This Row],[nor existence]],nor[Full path],0)),""))</f>
        <v>mandatory</v>
      </c>
      <c r="Q15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05" s="9" t="str">
        <f>IF(ISBLANK(Infra[[#This Row],[Attribute]]),"",
IF(Infra[[#This Row],[railml 2.4 existence]]=TRUE, INDEX(core[Excel type],MATCH(Infra[[#This Row],[Full path]],core[Full path],0)),
IF(Infra[[#This Row],[nor existence]]&lt;&gt;"", INDEX(nor[Excel type],MATCH(Infra[[#This Row],[nor existence]],nor[Full path],0)),"")))</f>
        <v>[decimal]</v>
      </c>
      <c r="S1505" s="7" t="str">
        <f>IF(AND(NOT(ISBLANK(Infra[[#This Row],[Attribute]])),LEFT(Infra[[#This Row],[Value]],1)="[",OR(Infra[[#This Row],[railml 2.4 existence]]=TRUE,Infra[[#This Row],[nor existence]]=TRUE)),IF(Infra[[#This Row],[Value]]=Infra[[#This Row],[type]],"OK","Wrong type"),"")</f>
        <v>OK</v>
      </c>
      <c r="T1505" s="7" t="str">
        <f>IF(ISBLANK(Infra[[#This Row],[Attribute]]),"",
IF(Infra[[#This Row],[railml 2.4 existence]]=TRUE, INDEX(core[Restriction],MATCH(Infra[[#This Row],[Full path]],core[Full path],0)),
IF(Infra[[#This Row],[nor existence]]&lt;&gt;"", INDEX(nor[Restriction],MATCH(Infra[[#This Row],[nor existence]],nor[Full path],0)),"")))</f>
        <v>xs:fractionDigits=6</v>
      </c>
      <c r="U15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06" spans="1:21" ht="45" x14ac:dyDescent="0.25">
      <c r="A15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infrastructure/tracks/track/trackTopology/connections/crossing/@trackContinueCourse</v>
      </c>
      <c r="B15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6" s="24" t="s">
        <v>1134</v>
      </c>
      <c r="E1506" s="17" t="s">
        <v>1135</v>
      </c>
      <c r="F1506" s="7" t="s">
        <v>1154</v>
      </c>
      <c r="G1506" s="7" t="s">
        <v>37</v>
      </c>
      <c r="H1506" s="9" t="s">
        <v>23</v>
      </c>
      <c r="I1506" s="35"/>
      <c r="J1506" s="8" t="s">
        <v>1155</v>
      </c>
      <c r="K1506" s="7" t="s">
        <v>1156</v>
      </c>
      <c r="L1506" s="29"/>
      <c r="M1506" s="29"/>
      <c r="N150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6" s="7" t="str">
        <f>IF(Infra[[#This Row],[railml 2.4 existence]]=TRUE, INDEX(core[Constraints],MATCH(Infra[[#This Row],[Full path]],core[Full path],0)),
IF(Infra[[#This Row],[nor existence]]&lt;&gt;"",INDEX(nor[Constraints],MATCH(Infra[[#This Row],[nor existence]],nor[Full path],0)),""))</f>
        <v>optional</v>
      </c>
      <c r="Q15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06" s="7" t="str">
        <f>IF(ISBLANK(Infra[[#This Row],[Attribute]]),"",
IF(Infra[[#This Row],[railml 2.4 existence]]=TRUE, INDEX(core[Excel type],MATCH(Infra[[#This Row],[Full path]],core[Full path],0)),
IF(Infra[[#This Row],[nor existence]]&lt;&gt;"", INDEX(nor[Excel type],MATCH(Infra[[#This Row],[nor existence]],nor[Full path],0)),"")))</f>
        <v>[enum]</v>
      </c>
      <c r="S1506" s="7" t="str">
        <f>IF(AND(NOT(ISBLANK(Infra[[#This Row],[Attribute]])),LEFT(Infra[[#This Row],[Value]],1)="[",OR(Infra[[#This Row],[railml 2.4 existence]]=TRUE,Infra[[#This Row],[nor existence]]=TRUE)),IF(Infra[[#This Row],[Value]]=Infra[[#This Row],[type]],"OK","Wrong type"),"")</f>
        <v>OK</v>
      </c>
      <c r="T1506" s="7" t="str">
        <f>IF(ISBLANK(Infra[[#This Row],[Attribute]]),"",
IF(Infra[[#This Row],[railml 2.4 existence]]=TRUE, INDEX(core[Restriction],MATCH(Infra[[#This Row],[Full path]],core[Full path],0)),
IF(Infra[[#This Row],[nor existence]]&lt;&gt;"", INDEX(nor[Restriction],MATCH(Infra[[#This Row],[nor existence]],nor[Full path],0)),"")))</f>
        <v>"straight", "left", "right", "other:*"</v>
      </c>
      <c r="U15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07" spans="1:21" x14ac:dyDescent="0.25">
      <c r="A15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infrastructure/tracks/track/trackTopology/connections/crossing/@trackContinueCourse</v>
      </c>
      <c r="B15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7" s="24" t="s">
        <v>1134</v>
      </c>
      <c r="E1507" s="17" t="s">
        <v>1135</v>
      </c>
      <c r="F1507" s="7" t="s">
        <v>1154</v>
      </c>
      <c r="G1507" s="7" t="s">
        <v>269</v>
      </c>
      <c r="H1507" s="9"/>
      <c r="I1507" s="35"/>
      <c r="J1507" s="8"/>
      <c r="K1507" s="7"/>
      <c r="L1507" s="29"/>
      <c r="M1507" s="29"/>
      <c r="N150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7" s="7" t="str">
        <f>IF(Infra[[#This Row],[railml 2.4 existence]]=TRUE, INDEX(core[Constraints],MATCH(Infra[[#This Row],[Full path]],core[Full path],0)),
IF(Infra[[#This Row],[nor existence]]&lt;&gt;"",INDEX(nor[Constraints],MATCH(Infra[[#This Row],[nor existence]],nor[Full path],0)),""))</f>
        <v>optional</v>
      </c>
      <c r="Q15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07" s="7" t="str">
        <f>IF(ISBLANK(Infra[[#This Row],[Attribute]]),"",
IF(Infra[[#This Row],[railml 2.4 existence]]=TRUE, INDEX(core[Excel type],MATCH(Infra[[#This Row],[Full path]],core[Full path],0)),
IF(Infra[[#This Row],[nor existence]]&lt;&gt;"", INDEX(nor[Excel type],MATCH(Infra[[#This Row],[nor existence]],nor[Full path],0)),"")))</f>
        <v>[enum]</v>
      </c>
      <c r="S1507" s="7" t="str">
        <f>IF(AND(NOT(ISBLANK(Infra[[#This Row],[Attribute]])),LEFT(Infra[[#This Row],[Value]],1)="[",OR(Infra[[#This Row],[railml 2.4 existence]]=TRUE,Infra[[#This Row],[nor existence]]=TRUE)),IF(Infra[[#This Row],[Value]]=Infra[[#This Row],[type]],"OK","Wrong type"),"")</f>
        <v/>
      </c>
      <c r="T1507" s="7" t="str">
        <f>IF(ISBLANK(Infra[[#This Row],[Attribute]]),"",
IF(Infra[[#This Row],[railml 2.4 existence]]=TRUE, INDEX(core[Restriction],MATCH(Infra[[#This Row],[Full path]],core[Full path],0)),
IF(Infra[[#This Row],[nor existence]]&lt;&gt;"", INDEX(nor[Restriction],MATCH(Infra[[#This Row],[nor existence]],nor[Full path],0)),"")))</f>
        <v>"straight", "left", "right", "other:*"</v>
      </c>
      <c r="U15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08" spans="1:21" x14ac:dyDescent="0.25">
      <c r="A15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infrastructure/tracks/track/trackTopology/connections/crossing/@trackContinueCourse</v>
      </c>
      <c r="B15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8" s="24" t="s">
        <v>1134</v>
      </c>
      <c r="E1508" s="17" t="s">
        <v>1135</v>
      </c>
      <c r="F1508" s="7" t="s">
        <v>1154</v>
      </c>
      <c r="G1508" s="7" t="s">
        <v>270</v>
      </c>
      <c r="H1508" s="9"/>
      <c r="I1508" s="35"/>
      <c r="J1508" s="8"/>
      <c r="K1508" s="7"/>
      <c r="L1508" s="29"/>
      <c r="M1508" s="29"/>
      <c r="N150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8" s="7" t="str">
        <f>IF(Infra[[#This Row],[railml 2.4 existence]]=TRUE, INDEX(core[Constraints],MATCH(Infra[[#This Row],[Full path]],core[Full path],0)),
IF(Infra[[#This Row],[nor existence]]&lt;&gt;"",INDEX(nor[Constraints],MATCH(Infra[[#This Row],[nor existence]],nor[Full path],0)),""))</f>
        <v>optional</v>
      </c>
      <c r="Q15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08" s="7" t="str">
        <f>IF(ISBLANK(Infra[[#This Row],[Attribute]]),"",
IF(Infra[[#This Row],[railml 2.4 existence]]=TRUE, INDEX(core[Excel type],MATCH(Infra[[#This Row],[Full path]],core[Full path],0)),
IF(Infra[[#This Row],[nor existence]]&lt;&gt;"", INDEX(nor[Excel type],MATCH(Infra[[#This Row],[nor existence]],nor[Full path],0)),"")))</f>
        <v>[enum]</v>
      </c>
      <c r="S1508" s="7" t="str">
        <f>IF(AND(NOT(ISBLANK(Infra[[#This Row],[Attribute]])),LEFT(Infra[[#This Row],[Value]],1)="[",OR(Infra[[#This Row],[railml 2.4 existence]]=TRUE,Infra[[#This Row],[nor existence]]=TRUE)),IF(Infra[[#This Row],[Value]]=Infra[[#This Row],[type]],"OK","Wrong type"),"")</f>
        <v/>
      </c>
      <c r="T1508" s="7" t="str">
        <f>IF(ISBLANK(Infra[[#This Row],[Attribute]]),"",
IF(Infra[[#This Row],[railml 2.4 existence]]=TRUE, INDEX(core[Restriction],MATCH(Infra[[#This Row],[Full path]],core[Full path],0)),
IF(Infra[[#This Row],[nor existence]]&lt;&gt;"", INDEX(nor[Restriction],MATCH(Infra[[#This Row],[nor existence]],nor[Full path],0)),"")))</f>
        <v>"straight", "left", "right", "other:*"</v>
      </c>
      <c r="U15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09" spans="1:21" x14ac:dyDescent="0.25">
      <c r="A15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infrastructure/tracks/track/trackTopology/connections/crossing/@trackContinueCourse</v>
      </c>
      <c r="B15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09" s="24" t="s">
        <v>1134</v>
      </c>
      <c r="E1509" s="17" t="s">
        <v>1135</v>
      </c>
      <c r="F1509" s="7" t="s">
        <v>1154</v>
      </c>
      <c r="G1509" s="7" t="s">
        <v>271</v>
      </c>
      <c r="H1509" s="9"/>
      <c r="I1509" s="35"/>
      <c r="J1509" s="8"/>
      <c r="K1509" s="7"/>
      <c r="L1509" s="29"/>
      <c r="M1509" s="29"/>
      <c r="N15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09" s="7" t="str">
        <f>IF(Infra[[#This Row],[railml 2.4 existence]]=TRUE, INDEX(core[Constraints],MATCH(Infra[[#This Row],[Full path]],core[Full path],0)),
IF(Infra[[#This Row],[nor existence]]&lt;&gt;"",INDEX(nor[Constraints],MATCH(Infra[[#This Row],[nor existence]],nor[Full path],0)),""))</f>
        <v>optional</v>
      </c>
      <c r="Q15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09" s="7" t="str">
        <f>IF(ISBLANK(Infra[[#This Row],[Attribute]]),"",
IF(Infra[[#This Row],[railml 2.4 existence]]=TRUE, INDEX(core[Excel type],MATCH(Infra[[#This Row],[Full path]],core[Full path],0)),
IF(Infra[[#This Row],[nor existence]]&lt;&gt;"", INDEX(nor[Excel type],MATCH(Infra[[#This Row],[nor existence]],nor[Full path],0)),"")))</f>
        <v>[enum]</v>
      </c>
      <c r="S1509" s="7" t="str">
        <f>IF(AND(NOT(ISBLANK(Infra[[#This Row],[Attribute]])),LEFT(Infra[[#This Row],[Value]],1)="[",OR(Infra[[#This Row],[railml 2.4 existence]]=TRUE,Infra[[#This Row],[nor existence]]=TRUE)),IF(Infra[[#This Row],[Value]]=Infra[[#This Row],[type]],"OK","Wrong type"),"")</f>
        <v/>
      </c>
      <c r="T1509" s="7" t="str">
        <f>IF(ISBLANK(Infra[[#This Row],[Attribute]]),"",
IF(Infra[[#This Row],[railml 2.4 existence]]=TRUE, INDEX(core[Restriction],MATCH(Infra[[#This Row],[Full path]],core[Full path],0)),
IF(Infra[[#This Row],[nor existence]]&lt;&gt;"", INDEX(nor[Restriction],MATCH(Infra[[#This Row],[nor existence]],nor[Full path],0)),"")))</f>
        <v>"straight", "left", "right", "other:*"</v>
      </c>
      <c r="U15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10" spans="1:21" x14ac:dyDescent="0.25">
      <c r="A15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infrastructure/tracks/track/trackTopology/connections/crossing/@trackContinueCourse</v>
      </c>
      <c r="B15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0" s="24" t="s">
        <v>1134</v>
      </c>
      <c r="E1510" s="17" t="s">
        <v>1135</v>
      </c>
      <c r="F1510" s="7" t="s">
        <v>1154</v>
      </c>
      <c r="G1510" s="9" t="s">
        <v>144</v>
      </c>
      <c r="H1510" s="9"/>
      <c r="I1510" s="35"/>
      <c r="J1510" s="8"/>
      <c r="K1510" s="7"/>
      <c r="L1510" s="29"/>
      <c r="M1510" s="29"/>
      <c r="N15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0" s="7" t="str">
        <f>IF(Infra[[#This Row],[railml 2.4 existence]]=TRUE, INDEX(core[Constraints],MATCH(Infra[[#This Row],[Full path]],core[Full path],0)),
IF(Infra[[#This Row],[nor existence]]&lt;&gt;"",INDEX(nor[Constraints],MATCH(Infra[[#This Row],[nor existence]],nor[Full path],0)),""))</f>
        <v>optional</v>
      </c>
      <c r="Q15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10" s="7" t="str">
        <f>IF(ISBLANK(Infra[[#This Row],[Attribute]]),"",
IF(Infra[[#This Row],[railml 2.4 existence]]=TRUE, INDEX(core[Excel type],MATCH(Infra[[#This Row],[Full path]],core[Full path],0)),
IF(Infra[[#This Row],[nor existence]]&lt;&gt;"", INDEX(nor[Excel type],MATCH(Infra[[#This Row],[nor existence]],nor[Full path],0)),"")))</f>
        <v>[enum]</v>
      </c>
      <c r="S1510" s="7" t="str">
        <f>IF(AND(NOT(ISBLANK(Infra[[#This Row],[Attribute]])),LEFT(Infra[[#This Row],[Value]],1)="[",OR(Infra[[#This Row],[railml 2.4 existence]]=TRUE,Infra[[#This Row],[nor existence]]=TRUE)),IF(Infra[[#This Row],[Value]]=Infra[[#This Row],[type]],"OK","Wrong type"),"")</f>
        <v/>
      </c>
      <c r="T1510" s="7" t="str">
        <f>IF(ISBLANK(Infra[[#This Row],[Attribute]]),"",
IF(Infra[[#This Row],[railml 2.4 existence]]=TRUE, INDEX(core[Restriction],MATCH(Infra[[#This Row],[Full path]],core[Full path],0)),
IF(Infra[[#This Row],[nor existence]]&lt;&gt;"", INDEX(nor[Restriction],MATCH(Infra[[#This Row],[nor existence]],nor[Full path],0)),"")))</f>
        <v>"straight", "left", "right", "other:*"</v>
      </c>
      <c r="U15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11" spans="1:21" ht="45" x14ac:dyDescent="0.25">
      <c r="A15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infrastructure/tracks/track/trackTopology/connections/crossing/@trackContinueRadius</v>
      </c>
      <c r="B15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1" s="24" t="s">
        <v>1134</v>
      </c>
      <c r="E1511" s="17" t="s">
        <v>1135</v>
      </c>
      <c r="F1511" s="7" t="s">
        <v>1157</v>
      </c>
      <c r="G1511" s="7" t="s">
        <v>233</v>
      </c>
      <c r="H1511" s="9" t="s">
        <v>29</v>
      </c>
      <c r="I1511" s="32"/>
      <c r="J1511" s="8" t="s">
        <v>1158</v>
      </c>
      <c r="K1511" s="38" t="s">
        <v>1159</v>
      </c>
      <c r="L1511" s="29"/>
      <c r="M1511" s="29"/>
      <c r="N15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1" s="7" t="str">
        <f>IF(Infra[[#This Row],[railml 2.4 existence]]=TRUE, INDEX(core[Constraints],MATCH(Infra[[#This Row],[Full path]],core[Full path],0)),
IF(Infra[[#This Row],[nor existence]]&lt;&gt;"",INDEX(nor[Constraints],MATCH(Infra[[#This Row],[nor existence]],nor[Full path],0)),""))</f>
        <v>optional</v>
      </c>
      <c r="Q15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11" s="7" t="str">
        <f>IF(ISBLANK(Infra[[#This Row],[Attribute]]),"",
IF(Infra[[#This Row],[railml 2.4 existence]]=TRUE, INDEX(core[Excel type],MATCH(Infra[[#This Row],[Full path]],core[Full path],0)),
IF(Infra[[#This Row],[nor existence]]&lt;&gt;"", INDEX(nor[Excel type],MATCH(Infra[[#This Row],[nor existence]],nor[Full path],0)),"")))</f>
        <v>[decimal]</v>
      </c>
      <c r="S1511" s="7" t="str">
        <f>IF(AND(NOT(ISBLANK(Infra[[#This Row],[Attribute]])),LEFT(Infra[[#This Row],[Value]],1)="[",OR(Infra[[#This Row],[railml 2.4 existence]]=TRUE,Infra[[#This Row],[nor existence]]=TRUE)),IF(Infra[[#This Row],[Value]]=Infra[[#This Row],[type]],"OK","Wrong type"),"")</f>
        <v>OK</v>
      </c>
      <c r="T1511" s="7" t="str">
        <f>IF(ISBLANK(Infra[[#This Row],[Attribute]]),"",
IF(Infra[[#This Row],[railml 2.4 existence]]=TRUE, INDEX(core[Restriction],MATCH(Infra[[#This Row],[Full path]],core[Full path],0)),
IF(Infra[[#This Row],[nor existence]]&lt;&gt;"", INDEX(nor[Restriction],MATCH(Infra[[#This Row],[nor existence]],nor[Full path],0)),"")))</f>
        <v>xs:fractionDigits=6</v>
      </c>
      <c r="U15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12" spans="1:21" ht="45" x14ac:dyDescent="0.25">
      <c r="A151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infrastructure/tracks/track/trackTopology/connections/crossing/@type</v>
      </c>
      <c r="B15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2" s="24" t="s">
        <v>1134</v>
      </c>
      <c r="E1512" s="17" t="s">
        <v>1135</v>
      </c>
      <c r="F1512" s="7" t="s">
        <v>17</v>
      </c>
      <c r="G1512" s="7" t="s">
        <v>37</v>
      </c>
      <c r="H1512" s="9" t="s">
        <v>23</v>
      </c>
      <c r="I1512" s="35"/>
      <c r="J1512" s="8" t="s">
        <v>1160</v>
      </c>
      <c r="K1512" s="7"/>
      <c r="L1512" s="29"/>
      <c r="M1512" s="29"/>
      <c r="N15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2" s="7" t="str">
        <f>IF(Infra[[#This Row],[railml 2.4 existence]]=TRUE, INDEX(core[Constraints],MATCH(Infra[[#This Row],[Full path]],core[Full path],0)),
IF(Infra[[#This Row],[nor existence]]&lt;&gt;"",INDEX(nor[Constraints],MATCH(Infra[[#This Row],[nor existence]],nor[Full path],0)),""))</f>
        <v>optional</v>
      </c>
      <c r="Q15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12" s="7" t="str">
        <f>IF(ISBLANK(Infra[[#This Row],[Attribute]]),"",
IF(Infra[[#This Row],[railml 2.4 existence]]=TRUE, INDEX(core[Excel type],MATCH(Infra[[#This Row],[Full path]],core[Full path],0)),
IF(Infra[[#This Row],[nor existence]]&lt;&gt;"", INDEX(nor[Excel type],MATCH(Infra[[#This Row],[nor existence]],nor[Full path],0)),"")))</f>
        <v>[enum]</v>
      </c>
      <c r="S1512" s="7" t="str">
        <f>IF(AND(NOT(ISBLANK(Infra[[#This Row],[Attribute]])),LEFT(Infra[[#This Row],[Value]],1)="[",OR(Infra[[#This Row],[railml 2.4 existence]]=TRUE,Infra[[#This Row],[nor existence]]=TRUE)),IF(Infra[[#This Row],[Value]]=Infra[[#This Row],[type]],"OK","Wrong type"),"")</f>
        <v>OK</v>
      </c>
      <c r="T1512" s="7" t="str">
        <f>IF(ISBLANK(Infra[[#This Row],[Attribute]]),"",
IF(Infra[[#This Row],[railml 2.4 existence]]=TRUE, INDEX(core[Restriction],MATCH(Infra[[#This Row],[Full path]],core[Full path],0)),
IF(Infra[[#This Row],[nor existence]]&lt;&gt;"", INDEX(nor[Restriction],MATCH(Infra[[#This Row],[nor existence]],nor[Full path],0)),"")))</f>
        <v>"simpleCrossing", "simpleSwitchCrossing", "doubleSwitchCrossing", "other:*"</v>
      </c>
      <c r="U15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13" spans="1:21" ht="45" x14ac:dyDescent="0.25">
      <c r="A151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infrastructure/tracks/track/trackTopology/connections/crossing/@type</v>
      </c>
      <c r="B15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3" s="24" t="s">
        <v>1134</v>
      </c>
      <c r="E1513" s="17" t="s">
        <v>1135</v>
      </c>
      <c r="F1513" s="7" t="s">
        <v>17</v>
      </c>
      <c r="G1513" s="7" t="s">
        <v>1161</v>
      </c>
      <c r="H1513" s="9"/>
      <c r="I1513" s="35"/>
      <c r="J1513" s="8" t="s">
        <v>1162</v>
      </c>
      <c r="K1513" s="7" t="s">
        <v>1163</v>
      </c>
      <c r="L1513" s="29"/>
      <c r="M1513" s="29"/>
      <c r="N15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3" s="7" t="str">
        <f>IF(Infra[[#This Row],[railml 2.4 existence]]=TRUE, INDEX(core[Constraints],MATCH(Infra[[#This Row],[Full path]],core[Full path],0)),
IF(Infra[[#This Row],[nor existence]]&lt;&gt;"",INDEX(nor[Constraints],MATCH(Infra[[#This Row],[nor existence]],nor[Full path],0)),""))</f>
        <v>optional</v>
      </c>
      <c r="Q15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13" s="7" t="str">
        <f>IF(ISBLANK(Infra[[#This Row],[Attribute]]),"",
IF(Infra[[#This Row],[railml 2.4 existence]]=TRUE, INDEX(core[Excel type],MATCH(Infra[[#This Row],[Full path]],core[Full path],0)),
IF(Infra[[#This Row],[nor existence]]&lt;&gt;"", INDEX(nor[Excel type],MATCH(Infra[[#This Row],[nor existence]],nor[Full path],0)),"")))</f>
        <v>[enum]</v>
      </c>
      <c r="S1513" s="7" t="str">
        <f>IF(AND(NOT(ISBLANK(Infra[[#This Row],[Attribute]])),LEFT(Infra[[#This Row],[Value]],1)="[",OR(Infra[[#This Row],[railml 2.4 existence]]=TRUE,Infra[[#This Row],[nor existence]]=TRUE)),IF(Infra[[#This Row],[Value]]=Infra[[#This Row],[type]],"OK","Wrong type"),"")</f>
        <v/>
      </c>
      <c r="T1513" s="7" t="str">
        <f>IF(ISBLANK(Infra[[#This Row],[Attribute]]),"",
IF(Infra[[#This Row],[railml 2.4 existence]]=TRUE, INDEX(core[Restriction],MATCH(Infra[[#This Row],[Full path]],core[Full path],0)),
IF(Infra[[#This Row],[nor existence]]&lt;&gt;"", INDEX(nor[Restriction],MATCH(Infra[[#This Row],[nor existence]],nor[Full path],0)),"")))</f>
        <v>"simpleCrossing", "simpleSwitchCrossing", "doubleSwitchCrossing", "other:*"</v>
      </c>
      <c r="U15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14" spans="1:21" ht="30" x14ac:dyDescent="0.25">
      <c r="A151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infrastructure/tracks/track/trackTopology/connections/crossing/@type</v>
      </c>
      <c r="B15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4"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4" s="24" t="s">
        <v>1134</v>
      </c>
      <c r="E1514" s="17" t="s">
        <v>1135</v>
      </c>
      <c r="F1514" s="7" t="s">
        <v>17</v>
      </c>
      <c r="G1514" s="7" t="s">
        <v>1164</v>
      </c>
      <c r="H1514" s="9"/>
      <c r="I1514" s="35"/>
      <c r="J1514" s="8" t="s">
        <v>1165</v>
      </c>
      <c r="K1514" s="7" t="s">
        <v>1166</v>
      </c>
      <c r="L1514" s="29"/>
      <c r="M1514" s="29"/>
      <c r="N1514"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4"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4" s="15" t="str">
        <f>IF(Infra[[#This Row],[railml 2.4 existence]]=TRUE, INDEX(core[Constraints],MATCH(Infra[[#This Row],[Full path]],core[Full path],0)),
IF(Infra[[#This Row],[nor existence]]&lt;&gt;"",INDEX(nor[Constraints],MATCH(Infra[[#This Row],[nor existence]],nor[Full path],0)),""))</f>
        <v>optional</v>
      </c>
      <c r="Q1514"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14" s="15" t="str">
        <f>IF(ISBLANK(Infra[[#This Row],[Attribute]]),"",
IF(Infra[[#This Row],[railml 2.4 existence]]=TRUE, INDEX(core[Excel type],MATCH(Infra[[#This Row],[Full path]],core[Full path],0)),
IF(Infra[[#This Row],[nor existence]]&lt;&gt;"", INDEX(nor[Excel type],MATCH(Infra[[#This Row],[nor existence]],nor[Full path],0)),"")))</f>
        <v>[enum]</v>
      </c>
      <c r="S1514" s="15" t="str">
        <f>IF(AND(NOT(ISBLANK(Infra[[#This Row],[Attribute]])),LEFT(Infra[[#This Row],[Value]],1)="[",OR(Infra[[#This Row],[railml 2.4 existence]]=TRUE,Infra[[#This Row],[nor existence]]=TRUE)),IF(Infra[[#This Row],[Value]]=Infra[[#This Row],[type]],"OK","Wrong type"),"")</f>
        <v/>
      </c>
      <c r="T1514" s="15" t="str">
        <f>IF(ISBLANK(Infra[[#This Row],[Attribute]]),"",
IF(Infra[[#This Row],[railml 2.4 existence]]=TRUE, INDEX(core[Restriction],MATCH(Infra[[#This Row],[Full path]],core[Full path],0)),
IF(Infra[[#This Row],[nor existence]]&lt;&gt;"", INDEX(nor[Restriction],MATCH(Infra[[#This Row],[nor existence]],nor[Full path],0)),"")))</f>
        <v>"simpleCrossing", "simpleSwitchCrossing", "doubleSwitchCrossing", "other:*"</v>
      </c>
      <c r="U1514"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15" spans="1:21" ht="45" x14ac:dyDescent="0.25">
      <c r="A151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infrastructure/tracks/track/trackTopology/connections/crossing/@type</v>
      </c>
      <c r="B15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5" s="24" t="s">
        <v>1134</v>
      </c>
      <c r="E1515" s="17" t="s">
        <v>1135</v>
      </c>
      <c r="F1515" s="7" t="s">
        <v>17</v>
      </c>
      <c r="G1515" s="7" t="s">
        <v>1167</v>
      </c>
      <c r="H1515" s="9"/>
      <c r="I1515" s="35"/>
      <c r="J1515" s="8" t="s">
        <v>1168</v>
      </c>
      <c r="K1515" s="7" t="s">
        <v>1169</v>
      </c>
      <c r="L1515" s="29"/>
      <c r="M1515" s="29"/>
      <c r="N151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5" s="7" t="str">
        <f>IF(Infra[[#This Row],[railml 2.4 existence]]=TRUE, INDEX(core[Constraints],MATCH(Infra[[#This Row],[Full path]],core[Full path],0)),
IF(Infra[[#This Row],[nor existence]]&lt;&gt;"",INDEX(nor[Constraints],MATCH(Infra[[#This Row],[nor existence]],nor[Full path],0)),""))</f>
        <v>optional</v>
      </c>
      <c r="Q15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15" s="7" t="str">
        <f>IF(ISBLANK(Infra[[#This Row],[Attribute]]),"",
IF(Infra[[#This Row],[railml 2.4 existence]]=TRUE, INDEX(core[Excel type],MATCH(Infra[[#This Row],[Full path]],core[Full path],0)),
IF(Infra[[#This Row],[nor existence]]&lt;&gt;"", INDEX(nor[Excel type],MATCH(Infra[[#This Row],[nor existence]],nor[Full path],0)),"")))</f>
        <v>[enum]</v>
      </c>
      <c r="S1515" s="7" t="str">
        <f>IF(AND(NOT(ISBLANK(Infra[[#This Row],[Attribute]])),LEFT(Infra[[#This Row],[Value]],1)="[",OR(Infra[[#This Row],[railml 2.4 existence]]=TRUE,Infra[[#This Row],[nor existence]]=TRUE)),IF(Infra[[#This Row],[Value]]=Infra[[#This Row],[type]],"OK","Wrong type"),"")</f>
        <v/>
      </c>
      <c r="T1515" s="7" t="str">
        <f>IF(ISBLANK(Infra[[#This Row],[Attribute]]),"",
IF(Infra[[#This Row],[railml 2.4 existence]]=TRUE, INDEX(core[Restriction],MATCH(Infra[[#This Row],[Full path]],core[Full path],0)),
IF(Infra[[#This Row],[nor existence]]&lt;&gt;"", INDEX(nor[Restriction],MATCH(Infra[[#This Row],[nor existence]],nor[Full path],0)),"")))</f>
        <v>"simpleCrossing", "simpleSwitchCrossing", "doubleSwitchCrossing", "other:*"</v>
      </c>
      <c r="U15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16" spans="1:21" ht="45" x14ac:dyDescent="0.25">
      <c r="A151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v>
      </c>
      <c r="B15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6" s="24" t="s">
        <v>1134</v>
      </c>
      <c r="E1516" s="17" t="s">
        <v>1170</v>
      </c>
      <c r="F1516" s="7"/>
      <c r="G1516" s="7"/>
      <c r="H1516" s="9" t="s">
        <v>29</v>
      </c>
      <c r="I1516" s="35"/>
      <c r="J1516" s="8" t="s">
        <v>1171</v>
      </c>
      <c r="K1516" s="7" t="s">
        <v>1172</v>
      </c>
      <c r="L1516" s="29"/>
      <c r="M1516" s="29"/>
      <c r="N151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6" s="7" t="str">
        <f>IF(Infra[[#This Row],[railml 2.4 existence]]=TRUE, INDEX(core[Constraints],MATCH(Infra[[#This Row],[Full path]],core[Full path],0)),
IF(Infra[[#This Row],[nor existence]]&lt;&gt;"",INDEX(nor[Constraints],MATCH(Infra[[#This Row],[nor existence]],nor[Full path],0)),""))</f>
        <v>optional</v>
      </c>
      <c r="Q15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16" s="7" t="str">
        <f>IF(ISBLANK(Infra[[#This Row],[Attribute]]),"",
IF(Infra[[#This Row],[railml 2.4 existence]]=TRUE, INDEX(core[Excel type],MATCH(Infra[[#This Row],[Full path]],core[Full path],0)),
IF(Infra[[#This Row],[nor existence]]&lt;&gt;"", INDEX(nor[Excel type],MATCH(Infra[[#This Row],[nor existence]],nor[Full path],0)),"")))</f>
        <v/>
      </c>
      <c r="S1516" s="7" t="str">
        <f>IF(AND(NOT(ISBLANK(Infra[[#This Row],[Attribute]])),LEFT(Infra[[#This Row],[Value]],1)="[",OR(Infra[[#This Row],[railml 2.4 existence]]=TRUE,Infra[[#This Row],[nor existence]]=TRUE)),IF(Infra[[#This Row],[Value]]=Infra[[#This Row],[type]],"OK","Wrong type"),"")</f>
        <v/>
      </c>
      <c r="T1516" s="7" t="str">
        <f>IF(ISBLANK(Infra[[#This Row],[Attribute]]),"",
IF(Infra[[#This Row],[railml 2.4 existence]]=TRUE, INDEX(core[Restriction],MATCH(Infra[[#This Row],[Full path]],core[Full path],0)),
IF(Infra[[#This Row],[nor existence]]&lt;&gt;"", INDEX(nor[Restriction],MATCH(Infra[[#This Row],[nor existence]],nor[Full path],0)),"")))</f>
        <v/>
      </c>
      <c r="U15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17" spans="1:21" ht="45" x14ac:dyDescent="0.25">
      <c r="A151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infrastructure/tracks/track/trackTopology/connections/switch/@absPos</v>
      </c>
      <c r="B15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7" s="23" t="s">
        <v>1134</v>
      </c>
      <c r="E1517" s="49" t="s">
        <v>1170</v>
      </c>
      <c r="F1517" s="7" t="s">
        <v>478</v>
      </c>
      <c r="G1517" s="9" t="s">
        <v>233</v>
      </c>
      <c r="H1517" s="9" t="s">
        <v>479</v>
      </c>
      <c r="I1517" s="32"/>
      <c r="J1517" s="8" t="s">
        <v>480</v>
      </c>
      <c r="K1517" s="29" t="s">
        <v>481</v>
      </c>
      <c r="L1517" s="29"/>
      <c r="M1517" s="57"/>
      <c r="N151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7" s="7" t="str">
        <f>IF(Infra[[#This Row],[railml 2.4 existence]]=TRUE, INDEX(core[Constraints],MATCH(Infra[[#This Row],[Full path]],core[Full path],0)),
IF(Infra[[#This Row],[nor existence]]&lt;&gt;"",INDEX(nor[Constraints],MATCH(Infra[[#This Row],[nor existence]],nor[Full path],0)),""))</f>
        <v>optional</v>
      </c>
      <c r="Q15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17" s="9" t="str">
        <f>IF(ISBLANK(Infra[[#This Row],[Attribute]]),"",
IF(Infra[[#This Row],[railml 2.4 existence]]=TRUE, INDEX(core[Excel type],MATCH(Infra[[#This Row],[Full path]],core[Full path],0)),
IF(Infra[[#This Row],[nor existence]]&lt;&gt;"", INDEX(nor[Excel type],MATCH(Infra[[#This Row],[nor existence]],nor[Full path],0)),"")))</f>
        <v>[decimal]</v>
      </c>
      <c r="S1517" s="7" t="str">
        <f>IF(AND(NOT(ISBLANK(Infra[[#This Row],[Attribute]])),LEFT(Infra[[#This Row],[Value]],1)="[",OR(Infra[[#This Row],[railml 2.4 existence]]=TRUE,Infra[[#This Row],[nor existence]]=TRUE)),IF(Infra[[#This Row],[Value]]=Infra[[#This Row],[type]],"OK","Wrong type"),"")</f>
        <v>OK</v>
      </c>
      <c r="T1517" s="7" t="str">
        <f>IF(ISBLANK(Infra[[#This Row],[Attribute]]),"",
IF(Infra[[#This Row],[railml 2.4 existence]]=TRUE, INDEX(core[Restriction],MATCH(Infra[[#This Row],[Full path]],core[Full path],0)),
IF(Infra[[#This Row],[nor existence]]&lt;&gt;"", INDEX(nor[Restriction],MATCH(Infra[[#This Row],[nor existence]],nor[Full path],0)),"")))</f>
        <v>xs:fractionDigits=6</v>
      </c>
      <c r="U15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18" spans="1:21" ht="135" x14ac:dyDescent="0.25">
      <c r="A151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infrastructure/tracks/track/trackTopology/connections/switch/@code</v>
      </c>
      <c r="B15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8" s="23" t="s">
        <v>1134</v>
      </c>
      <c r="E1518" s="49" t="s">
        <v>1170</v>
      </c>
      <c r="F1518" s="7" t="s">
        <v>24</v>
      </c>
      <c r="G1518" s="9" t="s">
        <v>25</v>
      </c>
      <c r="H1518" s="9" t="s">
        <v>26</v>
      </c>
      <c r="I1518" s="32"/>
      <c r="J1518" s="8" t="s">
        <v>27</v>
      </c>
      <c r="K1518" s="29"/>
      <c r="L1518" s="29"/>
      <c r="M1518" s="57"/>
      <c r="N151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8" s="7" t="str">
        <f>IF(Infra[[#This Row],[railml 2.4 existence]]=TRUE, INDEX(core[Constraints],MATCH(Infra[[#This Row],[Full path]],core[Full path],0)),
IF(Infra[[#This Row],[nor existence]]&lt;&gt;"",INDEX(nor[Constraints],MATCH(Infra[[#This Row],[nor existence]],nor[Full path],0)),""))</f>
        <v>optional</v>
      </c>
      <c r="Q15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18" s="9" t="str">
        <f>IF(ISBLANK(Infra[[#This Row],[Attribute]]),"",
IF(Infra[[#This Row],[railml 2.4 existence]]=TRUE, INDEX(core[Excel type],MATCH(Infra[[#This Row],[Full path]],core[Full path],0)),
IF(Infra[[#This Row],[nor existence]]&lt;&gt;"", INDEX(nor[Excel type],MATCH(Infra[[#This Row],[nor existence]],nor[Full path],0)),"")))</f>
        <v>[string]</v>
      </c>
      <c r="S1518" s="7" t="str">
        <f>IF(AND(NOT(ISBLANK(Infra[[#This Row],[Attribute]])),LEFT(Infra[[#This Row],[Value]],1)="[",OR(Infra[[#This Row],[railml 2.4 existence]]=TRUE,Infra[[#This Row],[nor existence]]=TRUE)),IF(Infra[[#This Row],[Value]]=Infra[[#This Row],[type]],"OK","Wrong type"),"")</f>
        <v>OK</v>
      </c>
      <c r="T1518" s="7" t="str">
        <f>IF(ISBLANK(Infra[[#This Row],[Attribute]]),"",
IF(Infra[[#This Row],[railml 2.4 existence]]=TRUE, INDEX(core[Restriction],MATCH(Infra[[#This Row],[Full path]],core[Full path],0)),
IF(Infra[[#This Row],[nor existence]]&lt;&gt;"", INDEX(nor[Restriction],MATCH(Infra[[#This Row],[nor existence]],nor[Full path],0)),"")))</f>
        <v/>
      </c>
      <c r="U15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19" spans="1:21" ht="45" x14ac:dyDescent="0.25">
      <c r="A151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infrastructure/tracks/track/trackTopology/connections/switch/@controllerRef</v>
      </c>
      <c r="B15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19" s="24" t="s">
        <v>1134</v>
      </c>
      <c r="E1519" s="17" t="s">
        <v>1170</v>
      </c>
      <c r="F1519" s="7" t="s">
        <v>147</v>
      </c>
      <c r="G1519" s="7" t="s">
        <v>46</v>
      </c>
      <c r="H1519" s="9" t="s">
        <v>29</v>
      </c>
      <c r="I1519" s="35"/>
      <c r="J1519" s="8" t="s">
        <v>1173</v>
      </c>
      <c r="K1519" s="7"/>
      <c r="L1519" s="29"/>
      <c r="M1519" s="29"/>
      <c r="N151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19" s="7" t="str">
        <f>IF(Infra[[#This Row],[railml 2.4 existence]]=TRUE, INDEX(core[Constraints],MATCH(Infra[[#This Row],[Full path]],core[Full path],0)),
IF(Infra[[#This Row],[nor existence]]&lt;&gt;"",INDEX(nor[Constraints],MATCH(Infra[[#This Row],[nor existence]],nor[Full path],0)),""))</f>
        <v>optional</v>
      </c>
      <c r="Q15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19" s="7" t="str">
        <f>IF(ISBLANK(Infra[[#This Row],[Attribute]]),"",
IF(Infra[[#This Row],[railml 2.4 existence]]=TRUE, INDEX(core[Excel type],MATCH(Infra[[#This Row],[Full path]],core[Full path],0)),
IF(Infra[[#This Row],[nor existence]]&lt;&gt;"", INDEX(nor[Excel type],MATCH(Infra[[#This Row],[nor existence]],nor[Full path],0)),"")))</f>
        <v>[reference]</v>
      </c>
      <c r="S1519" s="7" t="str">
        <f>IF(AND(NOT(ISBLANK(Infra[[#This Row],[Attribute]])),LEFT(Infra[[#This Row],[Value]],1)="[",OR(Infra[[#This Row],[railml 2.4 existence]]=TRUE,Infra[[#This Row],[nor existence]]=TRUE)),IF(Infra[[#This Row],[Value]]=Infra[[#This Row],[type]],"OK","Wrong type"),"")</f>
        <v>OK</v>
      </c>
      <c r="T1519" s="7" t="str">
        <f>IF(ISBLANK(Infra[[#This Row],[Attribute]]),"",
IF(Infra[[#This Row],[railml 2.4 existence]]=TRUE, INDEX(core[Restriction],MATCH(Infra[[#This Row],[Full path]],core[Full path],0)),
IF(Infra[[#This Row],[nor existence]]&lt;&gt;"", INDEX(nor[Restriction],MATCH(Infra[[#This Row],[nor existence]],nor[Full path],0)),"")))</f>
        <v/>
      </c>
      <c r="U15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0" spans="1:21" ht="45" x14ac:dyDescent="0.25">
      <c r="A152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infrastructure/tracks/track/trackTopology/connections/switch/@description</v>
      </c>
      <c r="B15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0" s="23" t="s">
        <v>1134</v>
      </c>
      <c r="E1520" s="49" t="s">
        <v>1170</v>
      </c>
      <c r="F1520" s="7" t="s">
        <v>28</v>
      </c>
      <c r="G1520" s="9" t="s">
        <v>25</v>
      </c>
      <c r="H1520" s="9" t="s">
        <v>29</v>
      </c>
      <c r="I1520" s="32"/>
      <c r="J1520" s="8" t="s">
        <v>30</v>
      </c>
      <c r="K1520" s="29" t="s">
        <v>31</v>
      </c>
      <c r="L1520" s="29"/>
      <c r="M1520" s="57"/>
      <c r="N152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20" s="7" t="str">
        <f>IF(Infra[[#This Row],[railml 2.4 existence]]=TRUE, INDEX(core[Constraints],MATCH(Infra[[#This Row],[Full path]],core[Full path],0)),
IF(Infra[[#This Row],[nor existence]]&lt;&gt;"",INDEX(nor[Constraints],MATCH(Infra[[#This Row],[nor existence]],nor[Full path],0)),""))</f>
        <v>optional</v>
      </c>
      <c r="Q15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0" s="9" t="str">
        <f>IF(ISBLANK(Infra[[#This Row],[Attribute]]),"",
IF(Infra[[#This Row],[railml 2.4 existence]]=TRUE, INDEX(core[Excel type],MATCH(Infra[[#This Row],[Full path]],core[Full path],0)),
IF(Infra[[#This Row],[nor existence]]&lt;&gt;"", INDEX(nor[Excel type],MATCH(Infra[[#This Row],[nor existence]],nor[Full path],0)),"")))</f>
        <v>[string]</v>
      </c>
      <c r="S1520" s="7" t="str">
        <f>IF(AND(NOT(ISBLANK(Infra[[#This Row],[Attribute]])),LEFT(Infra[[#This Row],[Value]],1)="[",OR(Infra[[#This Row],[railml 2.4 existence]]=TRUE,Infra[[#This Row],[nor existence]]=TRUE)),IF(Infra[[#This Row],[Value]]=Infra[[#This Row],[type]],"OK","Wrong type"),"")</f>
        <v>OK</v>
      </c>
      <c r="T1520" s="7" t="str">
        <f>IF(ISBLANK(Infra[[#This Row],[Attribute]]),"",
IF(Infra[[#This Row],[railml 2.4 existence]]=TRUE, INDEX(core[Restriction],MATCH(Infra[[#This Row],[Full path]],core[Full path],0)),
IF(Infra[[#This Row],[nor existence]]&lt;&gt;"", INDEX(nor[Restriction],MATCH(Infra[[#This Row],[nor existence]],nor[Full path],0)),"")))</f>
        <v/>
      </c>
      <c r="U15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1" spans="1:21" x14ac:dyDescent="0.25">
      <c r="A152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infrastructure/tracks/track/trackTopology/connections/switch/@id</v>
      </c>
      <c r="B15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1" s="23" t="s">
        <v>1134</v>
      </c>
      <c r="E1521" s="49" t="s">
        <v>1170</v>
      </c>
      <c r="F1521" s="7" t="s">
        <v>32</v>
      </c>
      <c r="G1521" s="9" t="s">
        <v>25</v>
      </c>
      <c r="H1521" s="9" t="s">
        <v>23</v>
      </c>
      <c r="I1521" s="32"/>
      <c r="J1521" s="8" t="s">
        <v>33</v>
      </c>
      <c r="K1521" s="29"/>
      <c r="L1521" s="29"/>
      <c r="M1521" s="57"/>
      <c r="N152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21" s="7" t="str">
        <f>IF(Infra[[#This Row],[railml 2.4 existence]]=TRUE, INDEX(core[Constraints],MATCH(Infra[[#This Row],[Full path]],core[Full path],0)),
IF(Infra[[#This Row],[nor existence]]&lt;&gt;"",INDEX(nor[Constraints],MATCH(Infra[[#This Row],[nor existence]],nor[Full path],0)),""))</f>
        <v>mandatory</v>
      </c>
      <c r="Q15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1" s="9" t="str">
        <f>IF(ISBLANK(Infra[[#This Row],[Attribute]]),"",
IF(Infra[[#This Row],[railml 2.4 existence]]=TRUE, INDEX(core[Excel type],MATCH(Infra[[#This Row],[Full path]],core[Full path],0)),
IF(Infra[[#This Row],[nor existence]]&lt;&gt;"", INDEX(nor[Excel type],MATCH(Infra[[#This Row],[nor existence]],nor[Full path],0)),"")))</f>
        <v>[string]</v>
      </c>
      <c r="S1521" s="7" t="str">
        <f>IF(AND(NOT(ISBLANK(Infra[[#This Row],[Attribute]])),LEFT(Infra[[#This Row],[Value]],1)="[",OR(Infra[[#This Row],[railml 2.4 existence]]=TRUE,Infra[[#This Row],[nor existence]]=TRUE)),IF(Infra[[#This Row],[Value]]=Infra[[#This Row],[type]],"OK","Wrong type"),"")</f>
        <v>OK</v>
      </c>
      <c r="T1521" s="7" t="str">
        <f>IF(ISBLANK(Infra[[#This Row],[Attribute]]),"",
IF(Infra[[#This Row],[railml 2.4 existence]]=TRUE, INDEX(core[Restriction],MATCH(Infra[[#This Row],[Full path]],core[Full path],0)),
IF(Infra[[#This Row],[nor existence]]&lt;&gt;"", INDEX(nor[Restriction],MATCH(Infra[[#This Row],[nor existence]],nor[Full path],0)),"")))</f>
        <v/>
      </c>
      <c r="U15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2" spans="1:21" ht="30" x14ac:dyDescent="0.25">
      <c r="A152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infrastructure/tracks/track/trackTopology/connections/switch/@length</v>
      </c>
      <c r="B15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2" s="23" t="s">
        <v>1134</v>
      </c>
      <c r="E1522" s="49" t="s">
        <v>1170</v>
      </c>
      <c r="F1522" s="7" t="s">
        <v>936</v>
      </c>
      <c r="G1522" s="9" t="s">
        <v>233</v>
      </c>
      <c r="H1522" s="9" t="s">
        <v>29</v>
      </c>
      <c r="I1522" s="32"/>
      <c r="J1522" s="8" t="s">
        <v>1174</v>
      </c>
      <c r="K1522" s="29"/>
      <c r="L1522" s="29"/>
      <c r="M1522" s="57"/>
      <c r="N152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22" s="7" t="str">
        <f>IF(Infra[[#This Row],[railml 2.4 existence]]=TRUE, INDEX(core[Constraints],MATCH(Infra[[#This Row],[Full path]],core[Full path],0)),
IF(Infra[[#This Row],[nor existence]]&lt;&gt;"",INDEX(nor[Constraints],MATCH(Infra[[#This Row],[nor existence]],nor[Full path],0)),""))</f>
        <v>optional</v>
      </c>
      <c r="Q15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2" s="7" t="str">
        <f>IF(ISBLANK(Infra[[#This Row],[Attribute]]),"",
IF(Infra[[#This Row],[railml 2.4 existence]]=TRUE, INDEX(core[Excel type],MATCH(Infra[[#This Row],[Full path]],core[Full path],0)),
IF(Infra[[#This Row],[nor existence]]&lt;&gt;"", INDEX(nor[Excel type],MATCH(Infra[[#This Row],[nor existence]],nor[Full path],0)),"")))</f>
        <v>[decimal]</v>
      </c>
      <c r="S1522" s="9" t="str">
        <f>IF(AND(NOT(ISBLANK(Infra[[#This Row],[Attribute]])),LEFT(Infra[[#This Row],[Value]],1)="[",OR(Infra[[#This Row],[railml 2.4 existence]]=TRUE,Infra[[#This Row],[nor existence]]=TRUE)),IF(Infra[[#This Row],[Value]]=Infra[[#This Row],[type]],"OK","Wrong type"),"")</f>
        <v>OK</v>
      </c>
      <c r="T1522" s="7" t="str">
        <f>IF(ISBLANK(Infra[[#This Row],[Attribute]]),"",
IF(Infra[[#This Row],[railml 2.4 existence]]=TRUE, INDEX(core[Restriction],MATCH(Infra[[#This Row],[Full path]],core[Full path],0)),
IF(Infra[[#This Row],[nor existence]]&lt;&gt;"", INDEX(nor[Restriction],MATCH(Infra[[#This Row],[nor existence]],nor[Full path],0)),"")))</f>
        <v>xs:fractionDigits=6</v>
      </c>
      <c r="U15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3" spans="1:21" x14ac:dyDescent="0.25">
      <c r="A152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infrastructure/tracks/track/trackTopology/connections/switch/@model</v>
      </c>
      <c r="B15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3" s="23" t="s">
        <v>1134</v>
      </c>
      <c r="E1523" s="49" t="s">
        <v>1170</v>
      </c>
      <c r="F1523" s="7" t="s">
        <v>75</v>
      </c>
      <c r="G1523" s="9" t="s">
        <v>25</v>
      </c>
      <c r="H1523" s="9" t="s">
        <v>29</v>
      </c>
      <c r="I1523" s="32"/>
      <c r="J1523" s="8"/>
      <c r="K1523" s="29"/>
      <c r="L1523" s="29"/>
      <c r="M1523" s="57"/>
      <c r="N152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23" s="7" t="str">
        <f>IF(Infra[[#This Row],[railml 2.4 existence]]=TRUE, INDEX(core[Constraints],MATCH(Infra[[#This Row],[Full path]],core[Full path],0)),
IF(Infra[[#This Row],[nor existence]]&lt;&gt;"",INDEX(nor[Constraints],MATCH(Infra[[#This Row],[nor existence]],nor[Full path],0)),""))</f>
        <v>optional</v>
      </c>
      <c r="Q15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3" s="7" t="str">
        <f>IF(ISBLANK(Infra[[#This Row],[Attribute]]),"",
IF(Infra[[#This Row],[railml 2.4 existence]]=TRUE, INDEX(core[Excel type],MATCH(Infra[[#This Row],[Full path]],core[Full path],0)),
IF(Infra[[#This Row],[nor existence]]&lt;&gt;"", INDEX(nor[Excel type],MATCH(Infra[[#This Row],[nor existence]],nor[Full path],0)),"")))</f>
        <v>[string]</v>
      </c>
      <c r="S1523" s="9" t="str">
        <f>IF(AND(NOT(ISBLANK(Infra[[#This Row],[Attribute]])),LEFT(Infra[[#This Row],[Value]],1)="[",OR(Infra[[#This Row],[railml 2.4 existence]]=TRUE,Infra[[#This Row],[nor existence]]=TRUE)),IF(Infra[[#This Row],[Value]]=Infra[[#This Row],[type]],"OK","Wrong type"),"")</f>
        <v>OK</v>
      </c>
      <c r="T1523" s="7" t="str">
        <f>IF(ISBLANK(Infra[[#This Row],[Attribute]]),"",
IF(Infra[[#This Row],[railml 2.4 existence]]=TRUE, INDEX(core[Restriction],MATCH(Infra[[#This Row],[Full path]],core[Full path],0)),
IF(Infra[[#This Row],[nor existence]]&lt;&gt;"", INDEX(nor[Restriction],MATCH(Infra[[#This Row],[nor existence]],nor[Full path],0)),"")))</f>
        <v/>
      </c>
      <c r="U15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4" spans="1:21" ht="45" x14ac:dyDescent="0.25">
      <c r="A152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infrastructure/tracks/track/trackTopology/connections/switch/@name</v>
      </c>
      <c r="B15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4" s="24" t="s">
        <v>1134</v>
      </c>
      <c r="E1524" s="17" t="s">
        <v>1170</v>
      </c>
      <c r="F1524" s="7" t="s">
        <v>34</v>
      </c>
      <c r="G1524" s="7" t="s">
        <v>25</v>
      </c>
      <c r="H1524" s="9" t="s">
        <v>29</v>
      </c>
      <c r="I1524" s="35"/>
      <c r="J1524" s="8" t="s">
        <v>1140</v>
      </c>
      <c r="K1524" s="7"/>
      <c r="L1524" s="29"/>
      <c r="M1524" s="29" t="s">
        <v>1141</v>
      </c>
      <c r="N152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24" s="7" t="str">
        <f>IF(Infra[[#This Row],[railml 2.4 existence]]=TRUE, INDEX(core[Constraints],MATCH(Infra[[#This Row],[Full path]],core[Full path],0)),
IF(Infra[[#This Row],[nor existence]]&lt;&gt;"",INDEX(nor[Constraints],MATCH(Infra[[#This Row],[nor existence]],nor[Full path],0)),""))</f>
        <v>optional</v>
      </c>
      <c r="Q15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4" s="7" t="str">
        <f>IF(ISBLANK(Infra[[#This Row],[Attribute]]),"",
IF(Infra[[#This Row],[railml 2.4 existence]]=TRUE, INDEX(core[Excel type],MATCH(Infra[[#This Row],[Full path]],core[Full path],0)),
IF(Infra[[#This Row],[nor existence]]&lt;&gt;"", INDEX(nor[Excel type],MATCH(Infra[[#This Row],[nor existence]],nor[Full path],0)),"")))</f>
        <v>[string]</v>
      </c>
      <c r="S1524" s="7" t="str">
        <f>IF(AND(NOT(ISBLANK(Infra[[#This Row],[Attribute]])),LEFT(Infra[[#This Row],[Value]],1)="[",OR(Infra[[#This Row],[railml 2.4 existence]]=TRUE,Infra[[#This Row],[nor existence]]=TRUE)),IF(Infra[[#This Row],[Value]]=Infra[[#This Row],[type]],"OK","Wrong type"),"")</f>
        <v>OK</v>
      </c>
      <c r="T1524" s="7" t="str">
        <f>IF(ISBLANK(Infra[[#This Row],[Attribute]]),"",
IF(Infra[[#This Row],[railml 2.4 existence]]=TRUE, INDEX(core[Restriction],MATCH(Infra[[#This Row],[Full path]],core[Full path],0)),
IF(Infra[[#This Row],[nor existence]]&lt;&gt;"", INDEX(nor[Restriction],MATCH(Infra[[#This Row],[nor existence]],nor[Full path],0)),"")))</f>
        <v/>
      </c>
      <c r="U15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5" spans="1:21" ht="30" x14ac:dyDescent="0.25">
      <c r="A152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infrastructure/tracks/track/trackTopology/connections/switch/@nor:change</v>
      </c>
      <c r="B15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5" s="23" t="s">
        <v>1134</v>
      </c>
      <c r="E1525" s="49" t="s">
        <v>1170</v>
      </c>
      <c r="F1525" s="7" t="s">
        <v>36</v>
      </c>
      <c r="G1525" s="9" t="s">
        <v>37</v>
      </c>
      <c r="H1525" s="9" t="s">
        <v>29</v>
      </c>
      <c r="I1525" s="32"/>
      <c r="J1525" s="8" t="s">
        <v>38</v>
      </c>
      <c r="K1525" s="29"/>
      <c r="L1525" s="29"/>
      <c r="M1525" s="57"/>
      <c r="N152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25" s="7" t="str">
        <f>IF(Infra[[#This Row],[railml 2.4 existence]]=TRUE, INDEX(core[Constraints],MATCH(Infra[[#This Row],[Full path]],core[Full path],0)),
IF(Infra[[#This Row],[nor existence]]&lt;&gt;"",INDEX(nor[Constraints],MATCH(Infra[[#This Row],[nor existence]],nor[Full path],0)),""))</f>
        <v>optional</v>
      </c>
      <c r="Q15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5" s="9" t="str">
        <f>IF(ISBLANK(Infra[[#This Row],[Attribute]]),"",
IF(Infra[[#This Row],[railml 2.4 existence]]=TRUE, INDEX(core[Excel type],MATCH(Infra[[#This Row],[Full path]],core[Full path],0)),
IF(Infra[[#This Row],[nor existence]]&lt;&gt;"", INDEX(nor[Excel type],MATCH(Infra[[#This Row],[nor existence]],nor[Full path],0)),"")))</f>
        <v>[enum]</v>
      </c>
      <c r="S1525" s="7" t="str">
        <f>IF(AND(NOT(ISBLANK(Infra[[#This Row],[Attribute]])),LEFT(Infra[[#This Row],[Value]],1)="[",OR(Infra[[#This Row],[railml 2.4 existence]]=TRUE,Infra[[#This Row],[nor existence]]=TRUE)),IF(Infra[[#This Row],[Value]]=Infra[[#This Row],[type]],"OK","Wrong type"),"")</f>
        <v/>
      </c>
      <c r="T1525" s="7" t="str">
        <f>IF(ISBLANK(Infra[[#This Row],[Attribute]]),"",
IF(Infra[[#This Row],[railml 2.4 existence]]=TRUE, INDEX(core[Restriction],MATCH(Infra[[#This Row],[Full path]],core[Full path],0)),
IF(Infra[[#This Row],[nor existence]]&lt;&gt;"", INDEX(nor[Restriction],MATCH(Infra[[#This Row],[nor existence]],nor[Full path],0)),"")))</f>
        <v>"new", "modified", "removed"</v>
      </c>
      <c r="U15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6" spans="1:21" ht="30" x14ac:dyDescent="0.25">
      <c r="A152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infrastructure/tracks/track/trackTopology/connections/switch/@nor:change</v>
      </c>
      <c r="B15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6" s="23" t="s">
        <v>1134</v>
      </c>
      <c r="E1526" s="49" t="s">
        <v>1170</v>
      </c>
      <c r="F1526" s="7" t="s">
        <v>36</v>
      </c>
      <c r="G1526" s="9" t="s">
        <v>39</v>
      </c>
      <c r="H1526" s="9"/>
      <c r="I1526" s="32"/>
      <c r="J1526" s="8" t="s">
        <v>40</v>
      </c>
      <c r="K1526" s="29"/>
      <c r="L1526" s="29"/>
      <c r="M1526" s="57"/>
      <c r="N152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26" s="7" t="str">
        <f>IF(Infra[[#This Row],[railml 2.4 existence]]=TRUE, INDEX(core[Constraints],MATCH(Infra[[#This Row],[Full path]],core[Full path],0)),
IF(Infra[[#This Row],[nor existence]]&lt;&gt;"",INDEX(nor[Constraints],MATCH(Infra[[#This Row],[nor existence]],nor[Full path],0)),""))</f>
        <v>optional</v>
      </c>
      <c r="Q15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26" s="9" t="str">
        <f>IF(ISBLANK(Infra[[#This Row],[Attribute]]),"",
IF(Infra[[#This Row],[railml 2.4 existence]]=TRUE, INDEX(core[Excel type],MATCH(Infra[[#This Row],[Full path]],core[Full path],0)),
IF(Infra[[#This Row],[nor existence]]&lt;&gt;"", INDEX(nor[Excel type],MATCH(Infra[[#This Row],[nor existence]],nor[Full path],0)),"")))</f>
        <v>[enum]</v>
      </c>
      <c r="S1526" s="7" t="str">
        <f>IF(AND(NOT(ISBLANK(Infra[[#This Row],[Attribute]])),LEFT(Infra[[#This Row],[Value]],1)="[",OR(Infra[[#This Row],[railml 2.4 existence]]=TRUE,Infra[[#This Row],[nor existence]]=TRUE)),IF(Infra[[#This Row],[Value]]=Infra[[#This Row],[type]],"OK","Wrong type"),"")</f>
        <v/>
      </c>
      <c r="T1526" s="7" t="str">
        <f>IF(ISBLANK(Infra[[#This Row],[Attribute]]),"",
IF(Infra[[#This Row],[railml 2.4 existence]]=TRUE, INDEX(core[Restriction],MATCH(Infra[[#This Row],[Full path]],core[Full path],0)),
IF(Infra[[#This Row],[nor existence]]&lt;&gt;"", INDEX(nor[Restriction],MATCH(Infra[[#This Row],[nor existence]],nor[Full path],0)),"")))</f>
        <v>"new", "modified", "removed"</v>
      </c>
      <c r="U15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7" spans="1:21" ht="30" x14ac:dyDescent="0.25">
      <c r="A152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infrastructure/tracks/track/trackTopology/connections/switch/@nor:change</v>
      </c>
      <c r="B15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7" s="23" t="s">
        <v>1134</v>
      </c>
      <c r="E1527" s="49" t="s">
        <v>1170</v>
      </c>
      <c r="F1527" s="7" t="s">
        <v>36</v>
      </c>
      <c r="G1527" s="9" t="s">
        <v>41</v>
      </c>
      <c r="H1527" s="9"/>
      <c r="I1527" s="32"/>
      <c r="J1527" s="8" t="s">
        <v>42</v>
      </c>
      <c r="K1527" s="29"/>
      <c r="L1527" s="29"/>
      <c r="M1527" s="57"/>
      <c r="N152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27" s="7" t="str">
        <f>IF(Infra[[#This Row],[railml 2.4 existence]]=TRUE, INDEX(core[Constraints],MATCH(Infra[[#This Row],[Full path]],core[Full path],0)),
IF(Infra[[#This Row],[nor existence]]&lt;&gt;"",INDEX(nor[Constraints],MATCH(Infra[[#This Row],[nor existence]],nor[Full path],0)),""))</f>
        <v>optional</v>
      </c>
      <c r="Q15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27" s="9" t="str">
        <f>IF(ISBLANK(Infra[[#This Row],[Attribute]]),"",
IF(Infra[[#This Row],[railml 2.4 existence]]=TRUE, INDEX(core[Excel type],MATCH(Infra[[#This Row],[Full path]],core[Full path],0)),
IF(Infra[[#This Row],[nor existence]]&lt;&gt;"", INDEX(nor[Excel type],MATCH(Infra[[#This Row],[nor existence]],nor[Full path],0)),"")))</f>
        <v>[enum]</v>
      </c>
      <c r="S1527" s="7" t="str">
        <f>IF(AND(NOT(ISBLANK(Infra[[#This Row],[Attribute]])),LEFT(Infra[[#This Row],[Value]],1)="[",OR(Infra[[#This Row],[railml 2.4 existence]]=TRUE,Infra[[#This Row],[nor existence]]=TRUE)),IF(Infra[[#This Row],[Value]]=Infra[[#This Row],[type]],"OK","Wrong type"),"")</f>
        <v/>
      </c>
      <c r="T1527" s="7" t="str">
        <f>IF(ISBLANK(Infra[[#This Row],[Attribute]]),"",
IF(Infra[[#This Row],[railml 2.4 existence]]=TRUE, INDEX(core[Restriction],MATCH(Infra[[#This Row],[Full path]],core[Full path],0)),
IF(Infra[[#This Row],[nor existence]]&lt;&gt;"", INDEX(nor[Restriction],MATCH(Infra[[#This Row],[nor existence]],nor[Full path],0)),"")))</f>
        <v>"new", "modified", "removed"</v>
      </c>
      <c r="U15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8" spans="1:21" x14ac:dyDescent="0.25">
      <c r="A152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infrastructure/tracks/track/trackTopology/connections/switch/@nor:change</v>
      </c>
      <c r="B15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8" s="23" t="s">
        <v>1134</v>
      </c>
      <c r="E1528" s="49" t="s">
        <v>1170</v>
      </c>
      <c r="F1528" s="7" t="s">
        <v>36</v>
      </c>
      <c r="G1528" s="9" t="s">
        <v>43</v>
      </c>
      <c r="H1528" s="9"/>
      <c r="I1528" s="32"/>
      <c r="J1528" s="8" t="s">
        <v>44</v>
      </c>
      <c r="K1528" s="29"/>
      <c r="L1528" s="29"/>
      <c r="M1528" s="57"/>
      <c r="N152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28" s="7" t="str">
        <f>IF(Infra[[#This Row],[railml 2.4 existence]]=TRUE, INDEX(core[Constraints],MATCH(Infra[[#This Row],[Full path]],core[Full path],0)),
IF(Infra[[#This Row],[nor existence]]&lt;&gt;"",INDEX(nor[Constraints],MATCH(Infra[[#This Row],[nor existence]],nor[Full path],0)),""))</f>
        <v>optional</v>
      </c>
      <c r="Q15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28" s="9" t="str">
        <f>IF(ISBLANK(Infra[[#This Row],[Attribute]]),"",
IF(Infra[[#This Row],[railml 2.4 existence]]=TRUE, INDEX(core[Excel type],MATCH(Infra[[#This Row],[Full path]],core[Full path],0)),
IF(Infra[[#This Row],[nor existence]]&lt;&gt;"", INDEX(nor[Excel type],MATCH(Infra[[#This Row],[nor existence]],nor[Full path],0)),"")))</f>
        <v>[enum]</v>
      </c>
      <c r="S1528" s="7" t="str">
        <f>IF(AND(NOT(ISBLANK(Infra[[#This Row],[Attribute]])),LEFT(Infra[[#This Row],[Value]],1)="[",OR(Infra[[#This Row],[railml 2.4 existence]]=TRUE,Infra[[#This Row],[nor existence]]=TRUE)),IF(Infra[[#This Row],[Value]]=Infra[[#This Row],[type]],"OK","Wrong type"),"")</f>
        <v/>
      </c>
      <c r="T1528" s="7" t="str">
        <f>IF(ISBLANK(Infra[[#This Row],[Attribute]]),"",
IF(Infra[[#This Row],[railml 2.4 existence]]=TRUE, INDEX(core[Restriction],MATCH(Infra[[#This Row],[Full path]],core[Full path],0)),
IF(Infra[[#This Row],[nor existence]]&lt;&gt;"", INDEX(nor[Restriction],MATCH(Infra[[#This Row],[nor existence]],nor[Full path],0)),"")))</f>
        <v>"new", "modified", "removed"</v>
      </c>
      <c r="U15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29" spans="1:21" ht="45" x14ac:dyDescent="0.25">
      <c r="A152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infrastructure/tracks/track/trackTopology/connections/switch/@nor:clearance</v>
      </c>
      <c r="B15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29" s="24" t="s">
        <v>1134</v>
      </c>
      <c r="E1529" s="17" t="s">
        <v>1170</v>
      </c>
      <c r="F1529" s="7" t="s">
        <v>1142</v>
      </c>
      <c r="G1529" s="7" t="s">
        <v>233</v>
      </c>
      <c r="H1529" s="9" t="s">
        <v>29</v>
      </c>
      <c r="I1529" s="35"/>
      <c r="J1529" s="8" t="s">
        <v>1175</v>
      </c>
      <c r="K1529" s="7"/>
      <c r="L1529" s="29"/>
      <c r="M1529" s="29"/>
      <c r="N152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infrastructure/tracks/track/trackTopology/connections/switch/@nor:clearance</v>
      </c>
      <c r="P1529" s="7" t="str">
        <f>IF(Infra[[#This Row],[railml 2.4 existence]]=TRUE, INDEX(core[Constraints],MATCH(Infra[[#This Row],[Full path]],core[Full path],0)),
IF(Infra[[#This Row],[nor existence]]&lt;&gt;"",INDEX(nor[Constraints],MATCH(Infra[[#This Row],[nor existence]],nor[Full path],0)),""))</f>
        <v>optional</v>
      </c>
      <c r="Q15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29" s="7" t="str">
        <f>IF(ISBLANK(Infra[[#This Row],[Attribute]]),"",
IF(Infra[[#This Row],[railml 2.4 existence]]=TRUE, INDEX(core[Excel type],MATCH(Infra[[#This Row],[Full path]],core[Full path],0)),
IF(Infra[[#This Row],[nor existence]]&lt;&gt;"", INDEX(nor[Excel type],MATCH(Infra[[#This Row],[nor existence]],nor[Full path],0)),"")))</f>
        <v>[decimal]</v>
      </c>
      <c r="S1529" s="7" t="str">
        <f>IF(AND(NOT(ISBLANK(Infra[[#This Row],[Attribute]])),LEFT(Infra[[#This Row],[Value]],1)="[",OR(Infra[[#This Row],[railml 2.4 existence]]=TRUE,Infra[[#This Row],[nor existence]]=TRUE)),IF(Infra[[#This Row],[Value]]=Infra[[#This Row],[type]],"OK","Wrong type"),"")</f>
        <v/>
      </c>
      <c r="T1529" s="7" t="str">
        <f>IF(ISBLANK(Infra[[#This Row],[Attribute]]),"",
IF(Infra[[#This Row],[railml 2.4 existence]]=TRUE, INDEX(core[Restriction],MATCH(Infra[[#This Row],[Full path]],core[Full path],0)),
IF(Infra[[#This Row],[nor existence]]&lt;&gt;"", INDEX(nor[Restriction],MATCH(Infra[[#This Row],[nor existence]],nor[Full path],0)),"")))</f>
        <v>xs:fractionDigits=6</v>
      </c>
      <c r="U15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0" spans="1:21" ht="30" x14ac:dyDescent="0.25">
      <c r="A153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infrastructure/tracks/track/trackTopology/connections/switch/@nor:lockRef</v>
      </c>
      <c r="B15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0" s="24" t="s">
        <v>1134</v>
      </c>
      <c r="E1530" s="17" t="s">
        <v>1170</v>
      </c>
      <c r="F1530" s="7" t="s">
        <v>564</v>
      </c>
      <c r="G1530" s="7" t="s">
        <v>46</v>
      </c>
      <c r="H1530" s="9" t="s">
        <v>29</v>
      </c>
      <c r="I1530" s="35"/>
      <c r="J1530" s="8" t="s">
        <v>1176</v>
      </c>
      <c r="K1530" s="7" t="s">
        <v>1177</v>
      </c>
      <c r="L1530" s="29"/>
      <c r="M1530" s="29"/>
      <c r="N153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infrastructure/tracks/track/trackTopology/connections/switch/@nor:lockRef</v>
      </c>
      <c r="P1530" s="7" t="str">
        <f>IF(Infra[[#This Row],[railml 2.4 existence]]=TRUE, INDEX(core[Constraints],MATCH(Infra[[#This Row],[Full path]],core[Full path],0)),
IF(Infra[[#This Row],[nor existence]]&lt;&gt;"",INDEX(nor[Constraints],MATCH(Infra[[#This Row],[nor existence]],nor[Full path],0)),""))</f>
        <v>optional</v>
      </c>
      <c r="Q15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0" s="7" t="str">
        <f>IF(ISBLANK(Infra[[#This Row],[Attribute]]),"",
IF(Infra[[#This Row],[railml 2.4 existence]]=TRUE, INDEX(core[Excel type],MATCH(Infra[[#This Row],[Full path]],core[Full path],0)),
IF(Infra[[#This Row],[nor existence]]&lt;&gt;"", INDEX(nor[Excel type],MATCH(Infra[[#This Row],[nor existence]],nor[Full path],0)),"")))</f>
        <v>[reference]</v>
      </c>
      <c r="S1530" s="7" t="str">
        <f>IF(AND(NOT(ISBLANK(Infra[[#This Row],[Attribute]])),LEFT(Infra[[#This Row],[Value]],1)="[",OR(Infra[[#This Row],[railml 2.4 existence]]=TRUE,Infra[[#This Row],[nor existence]]=TRUE)),IF(Infra[[#This Row],[Value]]=Infra[[#This Row],[type]],"OK","Wrong type"),"")</f>
        <v/>
      </c>
      <c r="T1530" s="7" t="str">
        <f>IF(ISBLANK(Infra[[#This Row],[Attribute]]),"",
IF(Infra[[#This Row],[railml 2.4 existence]]=TRUE, INDEX(core[Restriction],MATCH(Infra[[#This Row],[Full path]],core[Full path],0)),
IF(Infra[[#This Row],[nor existence]]&lt;&gt;"", INDEX(nor[Restriction],MATCH(Infra[[#This Row],[nor existence]],nor[Full path],0)),"")))</f>
        <v/>
      </c>
      <c r="U15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1" spans="1:21" ht="30" x14ac:dyDescent="0.25">
      <c r="A153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infrastructure/tracks/track/trackTopology/connections/switch/@nor:remoteIndicated</v>
      </c>
      <c r="B15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1" s="24" t="s">
        <v>1134</v>
      </c>
      <c r="E1531" s="17" t="s">
        <v>1170</v>
      </c>
      <c r="F1531" s="7" t="s">
        <v>1145</v>
      </c>
      <c r="G1531" s="7" t="s">
        <v>125</v>
      </c>
      <c r="H1531" s="9" t="s">
        <v>29</v>
      </c>
      <c r="I1531" s="35"/>
      <c r="J1531" s="8" t="s">
        <v>1178</v>
      </c>
      <c r="K1531" s="7"/>
      <c r="L1531" s="29"/>
      <c r="M1531" s="29"/>
      <c r="N153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infrastructure/tracks/track/trackTopology/connections/switch/@nor:remoteIndicated</v>
      </c>
      <c r="P1531" s="7" t="str">
        <f>IF(Infra[[#This Row],[railml 2.4 existence]]=TRUE, INDEX(core[Constraints],MATCH(Infra[[#This Row],[Full path]],core[Full path],0)),
IF(Infra[[#This Row],[nor existence]]&lt;&gt;"",INDEX(nor[Constraints],MATCH(Infra[[#This Row],[nor existence]],nor[Full path],0)),""))</f>
        <v>optional</v>
      </c>
      <c r="Q15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1" s="7" t="str">
        <f>IF(ISBLANK(Infra[[#This Row],[Attribute]]),"",
IF(Infra[[#This Row],[railml 2.4 existence]]=TRUE, INDEX(core[Excel type],MATCH(Infra[[#This Row],[Full path]],core[Full path],0)),
IF(Infra[[#This Row],[nor existence]]&lt;&gt;"", INDEX(nor[Excel type],MATCH(Infra[[#This Row],[nor existence]],nor[Full path],0)),"")))</f>
        <v>[boolean]</v>
      </c>
      <c r="S1531" s="7" t="str">
        <f>IF(AND(NOT(ISBLANK(Infra[[#This Row],[Attribute]])),LEFT(Infra[[#This Row],[Value]],1)="[",OR(Infra[[#This Row],[railml 2.4 existence]]=TRUE,Infra[[#This Row],[nor existence]]=TRUE)),IF(Infra[[#This Row],[Value]]=Infra[[#This Row],[type]],"OK","Wrong type"),"")</f>
        <v/>
      </c>
      <c r="T1531" s="7" t="str">
        <f>IF(ISBLANK(Infra[[#This Row],[Attribute]]),"",
IF(Infra[[#This Row],[railml 2.4 existence]]=TRUE, INDEX(core[Restriction],MATCH(Infra[[#This Row],[Full path]],core[Full path],0)),
IF(Infra[[#This Row],[nor existence]]&lt;&gt;"", INDEX(nor[Restriction],MATCH(Infra[[#This Row],[nor existence]],nor[Full path],0)),"")))</f>
        <v/>
      </c>
      <c r="U15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2" spans="1:21" x14ac:dyDescent="0.25">
      <c r="A153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infrastructure/tracks/track/trackTopology/connections/switch/@nor:remoteOperated</v>
      </c>
      <c r="B15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2" s="24" t="s">
        <v>1134</v>
      </c>
      <c r="E1532" s="17" t="s">
        <v>1170</v>
      </c>
      <c r="F1532" s="7" t="s">
        <v>1148</v>
      </c>
      <c r="G1532" s="7" t="s">
        <v>125</v>
      </c>
      <c r="H1532" s="9" t="s">
        <v>29</v>
      </c>
      <c r="I1532" s="35"/>
      <c r="J1532" s="8" t="s">
        <v>1149</v>
      </c>
      <c r="K1532" s="7"/>
      <c r="L1532" s="29"/>
      <c r="M1532" s="29"/>
      <c r="N153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infrastructure/tracks/track/trackTopology/connections/switch/@nor:remoteOperated</v>
      </c>
      <c r="P1532" s="7" t="str">
        <f>IF(Infra[[#This Row],[railml 2.4 existence]]=TRUE, INDEX(core[Constraints],MATCH(Infra[[#This Row],[Full path]],core[Full path],0)),
IF(Infra[[#This Row],[nor existence]]&lt;&gt;"",INDEX(nor[Constraints],MATCH(Infra[[#This Row],[nor existence]],nor[Full path],0)),""))</f>
        <v>optional</v>
      </c>
      <c r="Q15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2" s="7" t="str">
        <f>IF(ISBLANK(Infra[[#This Row],[Attribute]]),"",
IF(Infra[[#This Row],[railml 2.4 existence]]=TRUE, INDEX(core[Excel type],MATCH(Infra[[#This Row],[Full path]],core[Full path],0)),
IF(Infra[[#This Row],[nor existence]]&lt;&gt;"", INDEX(nor[Excel type],MATCH(Infra[[#This Row],[nor existence]],nor[Full path],0)),"")))</f>
        <v>[boolean]</v>
      </c>
      <c r="S1532" s="7" t="str">
        <f>IF(AND(NOT(ISBLANK(Infra[[#This Row],[Attribute]])),LEFT(Infra[[#This Row],[Value]],1)="[",OR(Infra[[#This Row],[railml 2.4 existence]]=TRUE,Infra[[#This Row],[nor existence]]=TRUE)),IF(Infra[[#This Row],[Value]]=Infra[[#This Row],[type]],"OK","Wrong type"),"")</f>
        <v/>
      </c>
      <c r="T1532" s="7" t="str">
        <f>IF(ISBLANK(Infra[[#This Row],[Attribute]]),"",
IF(Infra[[#This Row],[railml 2.4 existence]]=TRUE, INDEX(core[Restriction],MATCH(Infra[[#This Row],[Full path]],core[Full path],0)),
IF(Infra[[#This Row],[nor existence]]&lt;&gt;"", INDEX(nor[Restriction],MATCH(Infra[[#This Row],[nor existence]],nor[Full path],0)),"")))</f>
        <v/>
      </c>
      <c r="U15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3" spans="1:21" x14ac:dyDescent="0.25">
      <c r="A153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infrastructure/tracks/track/trackTopology/connections/switch/@nor:ruleRef</v>
      </c>
      <c r="B15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3" s="24" t="s">
        <v>1134</v>
      </c>
      <c r="E1533" s="17" t="s">
        <v>1170</v>
      </c>
      <c r="F1533" s="7" t="s">
        <v>45</v>
      </c>
      <c r="G1533" s="9" t="s">
        <v>46</v>
      </c>
      <c r="H1533" s="9" t="s">
        <v>29</v>
      </c>
      <c r="I1533" s="33"/>
      <c r="J1533" s="8" t="s">
        <v>47</v>
      </c>
      <c r="K1533" s="7"/>
      <c r="L1533" s="29"/>
      <c r="M1533" s="29"/>
      <c r="N153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533" s="7" t="str">
        <f>IF(Infra[[#This Row],[railml 2.4 existence]]=TRUE, INDEX(core[Constraints],MATCH(Infra[[#This Row],[Full path]],core[Full path],0)),
IF(Infra[[#This Row],[nor existence]]&lt;&gt;"",INDEX(nor[Constraints],MATCH(Infra[[#This Row],[nor existence]],nor[Full path],0)),""))</f>
        <v>optional</v>
      </c>
      <c r="Q15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3" s="7" t="str">
        <f>IF(ISBLANK(Infra[[#This Row],[Attribute]]),"",
IF(Infra[[#This Row],[railml 2.4 existence]]=TRUE, INDEX(core[Excel type],MATCH(Infra[[#This Row],[Full path]],core[Full path],0)),
IF(Infra[[#This Row],[nor existence]]&lt;&gt;"", INDEX(nor[Excel type],MATCH(Infra[[#This Row],[nor existence]],nor[Full path],0)),"")))</f>
        <v>[reference]</v>
      </c>
      <c r="S1533" s="7" t="str">
        <f>IF(AND(NOT(ISBLANK(Infra[[#This Row],[Attribute]])),LEFT(Infra[[#This Row],[Value]],1)="[",OR(Infra[[#This Row],[railml 2.4 existence]]=TRUE,Infra[[#This Row],[nor existence]]=TRUE)),IF(Infra[[#This Row],[Value]]=Infra[[#This Row],[type]],"OK","Wrong type"),"")</f>
        <v/>
      </c>
      <c r="T1533" s="7" t="str">
        <f>IF(ISBLANK(Infra[[#This Row],[Attribute]]),"",
IF(Infra[[#This Row],[railml 2.4 existence]]=TRUE, INDEX(core[Restriction],MATCH(Infra[[#This Row],[Full path]],core[Full path],0)),
IF(Infra[[#This Row],[nor existence]]&lt;&gt;"", INDEX(nor[Restriction],MATCH(Infra[[#This Row],[nor existence]],nor[Full path],0)),"")))</f>
        <v/>
      </c>
      <c r="U15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4" spans="1:21" ht="45" x14ac:dyDescent="0.25">
      <c r="A153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infrastructure/tracks/track/trackTopology/connections/switch/@normalPosition</v>
      </c>
      <c r="B15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4" s="24" t="s">
        <v>1134</v>
      </c>
      <c r="E1534" s="17" t="s">
        <v>1170</v>
      </c>
      <c r="F1534" s="7" t="s">
        <v>1150</v>
      </c>
      <c r="G1534" s="7" t="s">
        <v>37</v>
      </c>
      <c r="H1534" s="9" t="s">
        <v>29</v>
      </c>
      <c r="I1534" s="35"/>
      <c r="J1534" s="8" t="s">
        <v>1151</v>
      </c>
      <c r="K1534" s="7" t="s">
        <v>1152</v>
      </c>
      <c r="L1534" s="29"/>
      <c r="M1534" s="29"/>
      <c r="N153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34" s="7" t="str">
        <f>IF(Infra[[#This Row],[railml 2.4 existence]]=TRUE, INDEX(core[Constraints],MATCH(Infra[[#This Row],[Full path]],core[Full path],0)),
IF(Infra[[#This Row],[nor existence]]&lt;&gt;"",INDEX(nor[Constraints],MATCH(Infra[[#This Row],[nor existence]],nor[Full path],0)),""))</f>
        <v>optional</v>
      </c>
      <c r="Q15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4" s="7" t="str">
        <f>IF(ISBLANK(Infra[[#This Row],[Attribute]]),"",
IF(Infra[[#This Row],[railml 2.4 existence]]=TRUE, INDEX(core[Excel type],MATCH(Infra[[#This Row],[Full path]],core[Full path],0)),
IF(Infra[[#This Row],[nor existence]]&lt;&gt;"", INDEX(nor[Excel type],MATCH(Infra[[#This Row],[nor existence]],nor[Full path],0)),"")))</f>
        <v>[enum]</v>
      </c>
      <c r="S1534" s="7" t="str">
        <f>IF(AND(NOT(ISBLANK(Infra[[#This Row],[Attribute]])),LEFT(Infra[[#This Row],[Value]],1)="[",OR(Infra[[#This Row],[railml 2.4 existence]]=TRUE,Infra[[#This Row],[nor existence]]=TRUE)),IF(Infra[[#This Row],[Value]]=Infra[[#This Row],[type]],"OK","Wrong type"),"")</f>
        <v>OK</v>
      </c>
      <c r="T1534" s="7" t="str">
        <f>IF(ISBLANK(Infra[[#This Row],[Attribute]]),"",
IF(Infra[[#This Row],[railml 2.4 existence]]=TRUE, INDEX(core[Restriction],MATCH(Infra[[#This Row],[Full path]],core[Full path],0)),
IF(Infra[[#This Row],[nor existence]]&lt;&gt;"", INDEX(nor[Restriction],MATCH(Infra[[#This Row],[nor existence]],nor[Full path],0)),"")))</f>
        <v>"straight", "left", "right", "other:*"</v>
      </c>
      <c r="U15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5" spans="1:21" x14ac:dyDescent="0.25">
      <c r="A153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infrastructure/tracks/track/trackTopology/connections/switch/@normalPosition</v>
      </c>
      <c r="B15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5"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5" s="24" t="s">
        <v>1134</v>
      </c>
      <c r="E1535" s="17" t="s">
        <v>1170</v>
      </c>
      <c r="F1535" s="7" t="s">
        <v>1150</v>
      </c>
      <c r="G1535" s="7" t="s">
        <v>269</v>
      </c>
      <c r="H1535" s="9"/>
      <c r="I1535" s="35"/>
      <c r="J1535" s="8"/>
      <c r="K1535" s="7"/>
      <c r="L1535" s="29"/>
      <c r="M1535" s="29"/>
      <c r="N1535"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35"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35" s="15" t="str">
        <f>IF(Infra[[#This Row],[railml 2.4 existence]]=TRUE, INDEX(core[Constraints],MATCH(Infra[[#This Row],[Full path]],core[Full path],0)),
IF(Infra[[#This Row],[nor existence]]&lt;&gt;"",INDEX(nor[Constraints],MATCH(Infra[[#This Row],[nor existence]],nor[Full path],0)),""))</f>
        <v>optional</v>
      </c>
      <c r="Q1535"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35" s="15" t="str">
        <f>IF(ISBLANK(Infra[[#This Row],[Attribute]]),"",
IF(Infra[[#This Row],[railml 2.4 existence]]=TRUE, INDEX(core[Excel type],MATCH(Infra[[#This Row],[Full path]],core[Full path],0)),
IF(Infra[[#This Row],[nor existence]]&lt;&gt;"", INDEX(nor[Excel type],MATCH(Infra[[#This Row],[nor existence]],nor[Full path],0)),"")))</f>
        <v>[enum]</v>
      </c>
      <c r="S1535" s="15" t="str">
        <f>IF(AND(NOT(ISBLANK(Infra[[#This Row],[Attribute]])),LEFT(Infra[[#This Row],[Value]],1)="[",OR(Infra[[#This Row],[railml 2.4 existence]]=TRUE,Infra[[#This Row],[nor existence]]=TRUE)),IF(Infra[[#This Row],[Value]]=Infra[[#This Row],[type]],"OK","Wrong type"),"")</f>
        <v/>
      </c>
      <c r="T1535" s="15" t="str">
        <f>IF(ISBLANK(Infra[[#This Row],[Attribute]]),"",
IF(Infra[[#This Row],[railml 2.4 existence]]=TRUE, INDEX(core[Restriction],MATCH(Infra[[#This Row],[Full path]],core[Full path],0)),
IF(Infra[[#This Row],[nor existence]]&lt;&gt;"", INDEX(nor[Restriction],MATCH(Infra[[#This Row],[nor existence]],nor[Full path],0)),"")))</f>
        <v>"straight", "left", "right", "other:*"</v>
      </c>
      <c r="U1535"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36" spans="1:21" x14ac:dyDescent="0.25">
      <c r="A153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infrastructure/tracks/track/trackTopology/connections/switch/@normalPosition</v>
      </c>
      <c r="B15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6" s="24" t="s">
        <v>1134</v>
      </c>
      <c r="E1536" s="17" t="s">
        <v>1170</v>
      </c>
      <c r="F1536" s="7" t="s">
        <v>1150</v>
      </c>
      <c r="G1536" s="7" t="s">
        <v>270</v>
      </c>
      <c r="H1536" s="9"/>
      <c r="I1536" s="35"/>
      <c r="J1536" s="8"/>
      <c r="K1536" s="7"/>
      <c r="L1536" s="29"/>
      <c r="M1536" s="29"/>
      <c r="N15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36" s="7" t="str">
        <f>IF(Infra[[#This Row],[railml 2.4 existence]]=TRUE, INDEX(core[Constraints],MATCH(Infra[[#This Row],[Full path]],core[Full path],0)),
IF(Infra[[#This Row],[nor existence]]&lt;&gt;"",INDEX(nor[Constraints],MATCH(Infra[[#This Row],[nor existence]],nor[Full path],0)),""))</f>
        <v>optional</v>
      </c>
      <c r="Q15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36" s="7" t="str">
        <f>IF(ISBLANK(Infra[[#This Row],[Attribute]]),"",
IF(Infra[[#This Row],[railml 2.4 existence]]=TRUE, INDEX(core[Excel type],MATCH(Infra[[#This Row],[Full path]],core[Full path],0)),
IF(Infra[[#This Row],[nor existence]]&lt;&gt;"", INDEX(nor[Excel type],MATCH(Infra[[#This Row],[nor existence]],nor[Full path],0)),"")))</f>
        <v>[enum]</v>
      </c>
      <c r="S1536" s="7" t="str">
        <f>IF(AND(NOT(ISBLANK(Infra[[#This Row],[Attribute]])),LEFT(Infra[[#This Row],[Value]],1)="[",OR(Infra[[#This Row],[railml 2.4 existence]]=TRUE,Infra[[#This Row],[nor existence]]=TRUE)),IF(Infra[[#This Row],[Value]]=Infra[[#This Row],[type]],"OK","Wrong type"),"")</f>
        <v/>
      </c>
      <c r="T1536" s="7" t="str">
        <f>IF(ISBLANK(Infra[[#This Row],[Attribute]]),"",
IF(Infra[[#This Row],[railml 2.4 existence]]=TRUE, INDEX(core[Restriction],MATCH(Infra[[#This Row],[Full path]],core[Full path],0)),
IF(Infra[[#This Row],[nor existence]]&lt;&gt;"", INDEX(nor[Restriction],MATCH(Infra[[#This Row],[nor existence]],nor[Full path],0)),"")))</f>
        <v>"straight", "left", "right", "other:*"</v>
      </c>
      <c r="U15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37" spans="1:21" x14ac:dyDescent="0.25">
      <c r="A153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infrastructure/tracks/track/trackTopology/connections/switch/@normalPosition</v>
      </c>
      <c r="B15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7" s="24" t="s">
        <v>1134</v>
      </c>
      <c r="E1537" s="17" t="s">
        <v>1170</v>
      </c>
      <c r="F1537" s="7" t="s">
        <v>1150</v>
      </c>
      <c r="G1537" s="7" t="s">
        <v>271</v>
      </c>
      <c r="H1537" s="9"/>
      <c r="I1537" s="35"/>
      <c r="J1537" s="8"/>
      <c r="K1537" s="7"/>
      <c r="L1537" s="29"/>
      <c r="M1537" s="29"/>
      <c r="N153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37" s="7" t="str">
        <f>IF(Infra[[#This Row],[railml 2.4 existence]]=TRUE, INDEX(core[Constraints],MATCH(Infra[[#This Row],[Full path]],core[Full path],0)),
IF(Infra[[#This Row],[nor existence]]&lt;&gt;"",INDEX(nor[Constraints],MATCH(Infra[[#This Row],[nor existence]],nor[Full path],0)),""))</f>
        <v>optional</v>
      </c>
      <c r="Q15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37" s="7" t="str">
        <f>IF(ISBLANK(Infra[[#This Row],[Attribute]]),"",
IF(Infra[[#This Row],[railml 2.4 existence]]=TRUE, INDEX(core[Excel type],MATCH(Infra[[#This Row],[Full path]],core[Full path],0)),
IF(Infra[[#This Row],[nor existence]]&lt;&gt;"", INDEX(nor[Excel type],MATCH(Infra[[#This Row],[nor existence]],nor[Full path],0)),"")))</f>
        <v>[enum]</v>
      </c>
      <c r="S1537" s="7" t="str">
        <f>IF(AND(NOT(ISBLANK(Infra[[#This Row],[Attribute]])),LEFT(Infra[[#This Row],[Value]],1)="[",OR(Infra[[#This Row],[railml 2.4 existence]]=TRUE,Infra[[#This Row],[nor existence]]=TRUE)),IF(Infra[[#This Row],[Value]]=Infra[[#This Row],[type]],"OK","Wrong type"),"")</f>
        <v/>
      </c>
      <c r="T1537" s="7" t="str">
        <f>IF(ISBLANK(Infra[[#This Row],[Attribute]]),"",
IF(Infra[[#This Row],[railml 2.4 existence]]=TRUE, INDEX(core[Restriction],MATCH(Infra[[#This Row],[Full path]],core[Full path],0)),
IF(Infra[[#This Row],[nor existence]]&lt;&gt;"", INDEX(nor[Restriction],MATCH(Infra[[#This Row],[nor existence]],nor[Full path],0)),"")))</f>
        <v>"straight", "left", "right", "other:*"</v>
      </c>
      <c r="U15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38" spans="1:21" ht="45" x14ac:dyDescent="0.25">
      <c r="A153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infrastructure/tracks/track/trackTopology/connections/switch/@pos</v>
      </c>
      <c r="B15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8" s="23" t="s">
        <v>1134</v>
      </c>
      <c r="E1538" s="49" t="s">
        <v>1170</v>
      </c>
      <c r="F1538" s="7" t="s">
        <v>494</v>
      </c>
      <c r="G1538" s="9" t="s">
        <v>233</v>
      </c>
      <c r="H1538" s="9" t="s">
        <v>23</v>
      </c>
      <c r="I1538" s="32"/>
      <c r="J1538" s="8" t="s">
        <v>1179</v>
      </c>
      <c r="K1538" s="29" t="s">
        <v>496</v>
      </c>
      <c r="L1538" s="29"/>
      <c r="M1538" s="57"/>
      <c r="N153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38" s="7" t="str">
        <f>IF(Infra[[#This Row],[railml 2.4 existence]]=TRUE, INDEX(core[Constraints],MATCH(Infra[[#This Row],[Full path]],core[Full path],0)),
IF(Infra[[#This Row],[nor existence]]&lt;&gt;"",INDEX(nor[Constraints],MATCH(Infra[[#This Row],[nor existence]],nor[Full path],0)),""))</f>
        <v>mandatory</v>
      </c>
      <c r="Q15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8" s="9" t="str">
        <f>IF(ISBLANK(Infra[[#This Row],[Attribute]]),"",
IF(Infra[[#This Row],[railml 2.4 existence]]=TRUE, INDEX(core[Excel type],MATCH(Infra[[#This Row],[Full path]],core[Full path],0)),
IF(Infra[[#This Row],[nor existence]]&lt;&gt;"", INDEX(nor[Excel type],MATCH(Infra[[#This Row],[nor existence]],nor[Full path],0)),"")))</f>
        <v>[decimal]</v>
      </c>
      <c r="S1538" s="7" t="str">
        <f>IF(AND(NOT(ISBLANK(Infra[[#This Row],[Attribute]])),LEFT(Infra[[#This Row],[Value]],1)="[",OR(Infra[[#This Row],[railml 2.4 existence]]=TRUE,Infra[[#This Row],[nor existence]]=TRUE)),IF(Infra[[#This Row],[Value]]=Infra[[#This Row],[type]],"OK","Wrong type"),"")</f>
        <v>OK</v>
      </c>
      <c r="T1538" s="7" t="str">
        <f>IF(ISBLANK(Infra[[#This Row],[Attribute]]),"",
IF(Infra[[#This Row],[railml 2.4 existence]]=TRUE, INDEX(core[Restriction],MATCH(Infra[[#This Row],[Full path]],core[Full path],0)),
IF(Infra[[#This Row],[nor existence]]&lt;&gt;"", INDEX(nor[Restriction],MATCH(Infra[[#This Row],[nor existence]],nor[Full path],0)),"")))</f>
        <v>xs:fractionDigits=6</v>
      </c>
      <c r="U15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39" spans="1:21" ht="30" x14ac:dyDescent="0.25">
      <c r="A153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infrastructure/tracks/track/trackTopology/connections/switch/@trackContinueCourse</v>
      </c>
      <c r="B15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39" s="24" t="s">
        <v>1134</v>
      </c>
      <c r="E1539" s="17" t="s">
        <v>1170</v>
      </c>
      <c r="F1539" s="7" t="s">
        <v>1154</v>
      </c>
      <c r="G1539" s="7" t="s">
        <v>37</v>
      </c>
      <c r="H1539" s="9" t="s">
        <v>23</v>
      </c>
      <c r="I1539" s="35"/>
      <c r="J1539" s="8" t="s">
        <v>1180</v>
      </c>
      <c r="K1539" s="7" t="s">
        <v>1181</v>
      </c>
      <c r="L1539" s="29"/>
      <c r="M1539" s="29"/>
      <c r="N153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39" s="7" t="str">
        <f>IF(Infra[[#This Row],[railml 2.4 existence]]=TRUE, INDEX(core[Constraints],MATCH(Infra[[#This Row],[Full path]],core[Full path],0)),
IF(Infra[[#This Row],[nor existence]]&lt;&gt;"",INDEX(nor[Constraints],MATCH(Infra[[#This Row],[nor existence]],nor[Full path],0)),""))</f>
        <v>optional</v>
      </c>
      <c r="Q15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39" s="7" t="str">
        <f>IF(ISBLANK(Infra[[#This Row],[Attribute]]),"",
IF(Infra[[#This Row],[railml 2.4 existence]]=TRUE, INDEX(core[Excel type],MATCH(Infra[[#This Row],[Full path]],core[Full path],0)),
IF(Infra[[#This Row],[nor existence]]&lt;&gt;"", INDEX(nor[Excel type],MATCH(Infra[[#This Row],[nor existence]],nor[Full path],0)),"")))</f>
        <v>[enum]</v>
      </c>
      <c r="S1539" s="7" t="str">
        <f>IF(AND(NOT(ISBLANK(Infra[[#This Row],[Attribute]])),LEFT(Infra[[#This Row],[Value]],1)="[",OR(Infra[[#This Row],[railml 2.4 existence]]=TRUE,Infra[[#This Row],[nor existence]]=TRUE)),IF(Infra[[#This Row],[Value]]=Infra[[#This Row],[type]],"OK","Wrong type"),"")</f>
        <v>OK</v>
      </c>
      <c r="T1539" s="7" t="str">
        <f>IF(ISBLANK(Infra[[#This Row],[Attribute]]),"",
IF(Infra[[#This Row],[railml 2.4 existence]]=TRUE, INDEX(core[Restriction],MATCH(Infra[[#This Row],[Full path]],core[Full path],0)),
IF(Infra[[#This Row],[nor existence]]&lt;&gt;"", INDEX(nor[Restriction],MATCH(Infra[[#This Row],[nor existence]],nor[Full path],0)),"")))</f>
        <v>"straight", "left", "right", "other:*"</v>
      </c>
      <c r="U15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40" spans="1:21" x14ac:dyDescent="0.25">
      <c r="A154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infrastructure/tracks/track/trackTopology/connections/switch/@trackContinueCourse</v>
      </c>
      <c r="B15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0" s="24" t="s">
        <v>1134</v>
      </c>
      <c r="E1540" s="17" t="s">
        <v>1170</v>
      </c>
      <c r="F1540" s="7" t="s">
        <v>1154</v>
      </c>
      <c r="G1540" s="7" t="s">
        <v>269</v>
      </c>
      <c r="H1540" s="9"/>
      <c r="I1540" s="35"/>
      <c r="J1540" s="8"/>
      <c r="K1540" s="7"/>
      <c r="L1540" s="29"/>
      <c r="M1540" s="29"/>
      <c r="N154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0" s="7" t="str">
        <f>IF(Infra[[#This Row],[railml 2.4 existence]]=TRUE, INDEX(core[Constraints],MATCH(Infra[[#This Row],[Full path]],core[Full path],0)),
IF(Infra[[#This Row],[nor existence]]&lt;&gt;"",INDEX(nor[Constraints],MATCH(Infra[[#This Row],[nor existence]],nor[Full path],0)),""))</f>
        <v>optional</v>
      </c>
      <c r="Q15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40" s="7" t="str">
        <f>IF(ISBLANK(Infra[[#This Row],[Attribute]]),"",
IF(Infra[[#This Row],[railml 2.4 existence]]=TRUE, INDEX(core[Excel type],MATCH(Infra[[#This Row],[Full path]],core[Full path],0)),
IF(Infra[[#This Row],[nor existence]]&lt;&gt;"", INDEX(nor[Excel type],MATCH(Infra[[#This Row],[nor existence]],nor[Full path],0)),"")))</f>
        <v>[enum]</v>
      </c>
      <c r="S1540" s="7" t="str">
        <f>IF(AND(NOT(ISBLANK(Infra[[#This Row],[Attribute]])),LEFT(Infra[[#This Row],[Value]],1)="[",OR(Infra[[#This Row],[railml 2.4 existence]]=TRUE,Infra[[#This Row],[nor existence]]=TRUE)),IF(Infra[[#This Row],[Value]]=Infra[[#This Row],[type]],"OK","Wrong type"),"")</f>
        <v/>
      </c>
      <c r="T1540" s="7" t="str">
        <f>IF(ISBLANK(Infra[[#This Row],[Attribute]]),"",
IF(Infra[[#This Row],[railml 2.4 existence]]=TRUE, INDEX(core[Restriction],MATCH(Infra[[#This Row],[Full path]],core[Full path],0)),
IF(Infra[[#This Row],[nor existence]]&lt;&gt;"", INDEX(nor[Restriction],MATCH(Infra[[#This Row],[nor existence]],nor[Full path],0)),"")))</f>
        <v>"straight", "left", "right", "other:*"</v>
      </c>
      <c r="U15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41" spans="1:21" x14ac:dyDescent="0.25">
      <c r="A154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infrastructure/tracks/track/trackTopology/connections/switch/@trackContinueCourse</v>
      </c>
      <c r="B15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1" s="24" t="s">
        <v>1134</v>
      </c>
      <c r="E1541" s="17" t="s">
        <v>1170</v>
      </c>
      <c r="F1541" s="7" t="s">
        <v>1154</v>
      </c>
      <c r="G1541" s="7" t="s">
        <v>270</v>
      </c>
      <c r="H1541" s="9"/>
      <c r="I1541" s="35"/>
      <c r="J1541" s="8"/>
      <c r="K1541" s="7"/>
      <c r="L1541" s="29"/>
      <c r="M1541" s="29"/>
      <c r="N154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1" s="7" t="str">
        <f>IF(Infra[[#This Row],[railml 2.4 existence]]=TRUE, INDEX(core[Constraints],MATCH(Infra[[#This Row],[Full path]],core[Full path],0)),
IF(Infra[[#This Row],[nor existence]]&lt;&gt;"",INDEX(nor[Constraints],MATCH(Infra[[#This Row],[nor existence]],nor[Full path],0)),""))</f>
        <v>optional</v>
      </c>
      <c r="Q15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41" s="7" t="str">
        <f>IF(ISBLANK(Infra[[#This Row],[Attribute]]),"",
IF(Infra[[#This Row],[railml 2.4 existence]]=TRUE, INDEX(core[Excel type],MATCH(Infra[[#This Row],[Full path]],core[Full path],0)),
IF(Infra[[#This Row],[nor existence]]&lt;&gt;"", INDEX(nor[Excel type],MATCH(Infra[[#This Row],[nor existence]],nor[Full path],0)),"")))</f>
        <v>[enum]</v>
      </c>
      <c r="S1541" s="7" t="str">
        <f>IF(AND(NOT(ISBLANK(Infra[[#This Row],[Attribute]])),LEFT(Infra[[#This Row],[Value]],1)="[",OR(Infra[[#This Row],[railml 2.4 existence]]=TRUE,Infra[[#This Row],[nor existence]]=TRUE)),IF(Infra[[#This Row],[Value]]=Infra[[#This Row],[type]],"OK","Wrong type"),"")</f>
        <v/>
      </c>
      <c r="T1541" s="7" t="str">
        <f>IF(ISBLANK(Infra[[#This Row],[Attribute]]),"",
IF(Infra[[#This Row],[railml 2.4 existence]]=TRUE, INDEX(core[Restriction],MATCH(Infra[[#This Row],[Full path]],core[Full path],0)),
IF(Infra[[#This Row],[nor existence]]&lt;&gt;"", INDEX(nor[Restriction],MATCH(Infra[[#This Row],[nor existence]],nor[Full path],0)),"")))</f>
        <v>"straight", "left", "right", "other:*"</v>
      </c>
      <c r="U15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42" spans="1:21" x14ac:dyDescent="0.25">
      <c r="A154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infrastructure/tracks/track/trackTopology/connections/switch/@trackContinueCourse</v>
      </c>
      <c r="B15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2" s="24" t="s">
        <v>1134</v>
      </c>
      <c r="E1542" s="17" t="s">
        <v>1170</v>
      </c>
      <c r="F1542" s="7" t="s">
        <v>1154</v>
      </c>
      <c r="G1542" s="7" t="s">
        <v>271</v>
      </c>
      <c r="H1542" s="9"/>
      <c r="I1542" s="35"/>
      <c r="J1542" s="8"/>
      <c r="K1542" s="7"/>
      <c r="L1542" s="29"/>
      <c r="M1542" s="29"/>
      <c r="N154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2" s="7" t="str">
        <f>IF(Infra[[#This Row],[railml 2.4 existence]]=TRUE, INDEX(core[Constraints],MATCH(Infra[[#This Row],[Full path]],core[Full path],0)),
IF(Infra[[#This Row],[nor existence]]&lt;&gt;"",INDEX(nor[Constraints],MATCH(Infra[[#This Row],[nor existence]],nor[Full path],0)),""))</f>
        <v>optional</v>
      </c>
      <c r="Q15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42" s="7" t="str">
        <f>IF(ISBLANK(Infra[[#This Row],[Attribute]]),"",
IF(Infra[[#This Row],[railml 2.4 existence]]=TRUE, INDEX(core[Excel type],MATCH(Infra[[#This Row],[Full path]],core[Full path],0)),
IF(Infra[[#This Row],[nor existence]]&lt;&gt;"", INDEX(nor[Excel type],MATCH(Infra[[#This Row],[nor existence]],nor[Full path],0)),"")))</f>
        <v>[enum]</v>
      </c>
      <c r="S1542" s="7" t="str">
        <f>IF(AND(NOT(ISBLANK(Infra[[#This Row],[Attribute]])),LEFT(Infra[[#This Row],[Value]],1)="[",OR(Infra[[#This Row],[railml 2.4 existence]]=TRUE,Infra[[#This Row],[nor existence]]=TRUE)),IF(Infra[[#This Row],[Value]]=Infra[[#This Row],[type]],"OK","Wrong type"),"")</f>
        <v/>
      </c>
      <c r="T1542" s="7" t="str">
        <f>IF(ISBLANK(Infra[[#This Row],[Attribute]]),"",
IF(Infra[[#This Row],[railml 2.4 existence]]=TRUE, INDEX(core[Restriction],MATCH(Infra[[#This Row],[Full path]],core[Full path],0)),
IF(Infra[[#This Row],[nor existence]]&lt;&gt;"", INDEX(nor[Restriction],MATCH(Infra[[#This Row],[nor existence]],nor[Full path],0)),"")))</f>
        <v>"straight", "left", "right", "other:*"</v>
      </c>
      <c r="U15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43" spans="1:21" x14ac:dyDescent="0.25">
      <c r="A154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infrastructure/tracks/track/trackTopology/connections/switch/@trackContinueCourse</v>
      </c>
      <c r="B15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3" s="24" t="s">
        <v>1134</v>
      </c>
      <c r="E1543" s="17" t="s">
        <v>1170</v>
      </c>
      <c r="F1543" s="7" t="s">
        <v>1154</v>
      </c>
      <c r="G1543" s="9" t="s">
        <v>144</v>
      </c>
      <c r="H1543" s="9"/>
      <c r="I1543" s="35"/>
      <c r="J1543" s="8"/>
      <c r="K1543" s="7"/>
      <c r="L1543" s="29"/>
      <c r="M1543" s="29"/>
      <c r="N154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3" s="7" t="str">
        <f>IF(Infra[[#This Row],[railml 2.4 existence]]=TRUE, INDEX(core[Constraints],MATCH(Infra[[#This Row],[Full path]],core[Full path],0)),
IF(Infra[[#This Row],[nor existence]]&lt;&gt;"",INDEX(nor[Constraints],MATCH(Infra[[#This Row],[nor existence]],nor[Full path],0)),""))</f>
        <v>optional</v>
      </c>
      <c r="Q15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43" s="7" t="str">
        <f>IF(ISBLANK(Infra[[#This Row],[Attribute]]),"",
IF(Infra[[#This Row],[railml 2.4 existence]]=TRUE, INDEX(core[Excel type],MATCH(Infra[[#This Row],[Full path]],core[Full path],0)),
IF(Infra[[#This Row],[nor existence]]&lt;&gt;"", INDEX(nor[Excel type],MATCH(Infra[[#This Row],[nor existence]],nor[Full path],0)),"")))</f>
        <v>[enum]</v>
      </c>
      <c r="S1543" s="7" t="str">
        <f>IF(AND(NOT(ISBLANK(Infra[[#This Row],[Attribute]])),LEFT(Infra[[#This Row],[Value]],1)="[",OR(Infra[[#This Row],[railml 2.4 existence]]=TRUE,Infra[[#This Row],[nor existence]]=TRUE)),IF(Infra[[#This Row],[Value]]=Infra[[#This Row],[type]],"OK","Wrong type"),"")</f>
        <v/>
      </c>
      <c r="T1543" s="7" t="str">
        <f>IF(ISBLANK(Infra[[#This Row],[Attribute]]),"",
IF(Infra[[#This Row],[railml 2.4 existence]]=TRUE, INDEX(core[Restriction],MATCH(Infra[[#This Row],[Full path]],core[Full path],0)),
IF(Infra[[#This Row],[nor existence]]&lt;&gt;"", INDEX(nor[Restriction],MATCH(Infra[[#This Row],[nor existence]],nor[Full path],0)),"")))</f>
        <v>"straight", "left", "right", "other:*"</v>
      </c>
      <c r="U15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44" spans="1:21" ht="45" x14ac:dyDescent="0.25">
      <c r="A154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infrastructure/tracks/track/trackTopology/connections/switch/@trackContinueRadius</v>
      </c>
      <c r="B15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4" s="24" t="s">
        <v>1134</v>
      </c>
      <c r="E1544" s="17" t="s">
        <v>1170</v>
      </c>
      <c r="F1544" s="7" t="s">
        <v>1157</v>
      </c>
      <c r="G1544" s="7" t="s">
        <v>233</v>
      </c>
      <c r="H1544" s="9" t="s">
        <v>29</v>
      </c>
      <c r="I1544" s="35"/>
      <c r="J1544" s="8" t="s">
        <v>1182</v>
      </c>
      <c r="K1544" s="38" t="s">
        <v>1159</v>
      </c>
      <c r="L1544" s="29"/>
      <c r="M1544" s="29"/>
      <c r="N154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4" s="7" t="str">
        <f>IF(Infra[[#This Row],[railml 2.4 existence]]=TRUE, INDEX(core[Constraints],MATCH(Infra[[#This Row],[Full path]],core[Full path],0)),
IF(Infra[[#This Row],[nor existence]]&lt;&gt;"",INDEX(nor[Constraints],MATCH(Infra[[#This Row],[nor existence]],nor[Full path],0)),""))</f>
        <v>optional</v>
      </c>
      <c r="Q15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44" s="7" t="str">
        <f>IF(ISBLANK(Infra[[#This Row],[Attribute]]),"",
IF(Infra[[#This Row],[railml 2.4 existence]]=TRUE, INDEX(core[Excel type],MATCH(Infra[[#This Row],[Full path]],core[Full path],0)),
IF(Infra[[#This Row],[nor existence]]&lt;&gt;"", INDEX(nor[Excel type],MATCH(Infra[[#This Row],[nor existence]],nor[Full path],0)),"")))</f>
        <v>[decimal]</v>
      </c>
      <c r="S1544" s="7" t="str">
        <f>IF(AND(NOT(ISBLANK(Infra[[#This Row],[Attribute]])),LEFT(Infra[[#This Row],[Value]],1)="[",OR(Infra[[#This Row],[railml 2.4 existence]]=TRUE,Infra[[#This Row],[nor existence]]=TRUE)),IF(Infra[[#This Row],[Value]]=Infra[[#This Row],[type]],"OK","Wrong type"),"")</f>
        <v>OK</v>
      </c>
      <c r="T1544" s="7" t="str">
        <f>IF(ISBLANK(Infra[[#This Row],[Attribute]]),"",
IF(Infra[[#This Row],[railml 2.4 existence]]=TRUE, INDEX(core[Restriction],MATCH(Infra[[#This Row],[Full path]],core[Full path],0)),
IF(Infra[[#This Row],[nor existence]]&lt;&gt;"", INDEX(nor[Restriction],MATCH(Infra[[#This Row],[nor existence]],nor[Full path],0)),"")))</f>
        <v>xs:fractionDigits=6</v>
      </c>
      <c r="U15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45" spans="1:21" x14ac:dyDescent="0.25">
      <c r="A154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v>
      </c>
      <c r="B15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5" s="15"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5" s="24" t="s">
        <v>1183</v>
      </c>
      <c r="E1545" s="17" t="s">
        <v>1184</v>
      </c>
      <c r="F1545" s="7"/>
      <c r="G1545" s="7"/>
      <c r="H1545" s="9" t="s">
        <v>23</v>
      </c>
      <c r="I1545" s="35"/>
      <c r="J1545" s="8" t="s">
        <v>1185</v>
      </c>
      <c r="K1545" s="7" t="s">
        <v>1147</v>
      </c>
      <c r="L1545" s="29"/>
      <c r="M1545" s="29"/>
      <c r="N1545" s="15"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5" s="15"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5" s="15" t="str">
        <f>IF(Infra[[#This Row],[railml 2.4 existence]]=TRUE, INDEX(core[Constraints],MATCH(Infra[[#This Row],[Full path]],core[Full path],0)),
IF(Infra[[#This Row],[nor existence]]&lt;&gt;"",INDEX(nor[Constraints],MATCH(Infra[[#This Row],[nor existence]],nor[Full path],0)),""))</f>
        <v>mandatory</v>
      </c>
      <c r="Q1545" s="15"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45" s="15" t="str">
        <f>IF(ISBLANK(Infra[[#This Row],[Attribute]]),"",
IF(Infra[[#This Row],[railml 2.4 existence]]=TRUE, INDEX(core[Excel type],MATCH(Infra[[#This Row],[Full path]],core[Full path],0)),
IF(Infra[[#This Row],[nor existence]]&lt;&gt;"", INDEX(nor[Excel type],MATCH(Infra[[#This Row],[nor existence]],nor[Full path],0)),"")))</f>
        <v/>
      </c>
      <c r="S1545" s="15" t="str">
        <f>IF(AND(NOT(ISBLANK(Infra[[#This Row],[Attribute]])),LEFT(Infra[[#This Row],[Value]],1)="[",OR(Infra[[#This Row],[railml 2.4 existence]]=TRUE,Infra[[#This Row],[nor existence]]=TRUE)),IF(Infra[[#This Row],[Value]]=Infra[[#This Row],[type]],"OK","Wrong type"),"")</f>
        <v/>
      </c>
      <c r="T1545" s="15" t="str">
        <f>IF(ISBLANK(Infra[[#This Row],[Attribute]]),"",
IF(Infra[[#This Row],[railml 2.4 existence]]=TRUE, INDEX(core[Restriction],MATCH(Infra[[#This Row],[Full path]],core[Full path],0)),
IF(Infra[[#This Row],[nor existence]]&lt;&gt;"", INDEX(nor[Restriction],MATCH(Infra[[#This Row],[nor existence]],nor[Full path],0)),"")))</f>
        <v/>
      </c>
      <c r="U1545" s="15"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46" spans="1:21" ht="75" x14ac:dyDescent="0.25">
      <c r="A154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infrastructure/tracks/track/trackTopology/connections/crossing/connection/@course</v>
      </c>
      <c r="B15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6" s="24" t="s">
        <v>1183</v>
      </c>
      <c r="E1546" s="17" t="s">
        <v>1184</v>
      </c>
      <c r="F1546" s="7" t="s">
        <v>1186</v>
      </c>
      <c r="G1546" s="7" t="s">
        <v>37</v>
      </c>
      <c r="H1546" s="9" t="s">
        <v>23</v>
      </c>
      <c r="I1546" s="35"/>
      <c r="J1546" s="8" t="s">
        <v>1187</v>
      </c>
      <c r="K1546" s="7" t="s">
        <v>1188</v>
      </c>
      <c r="L1546" s="29"/>
      <c r="M1546" s="29"/>
      <c r="N154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6" s="7" t="str">
        <f>IF(Infra[[#This Row],[railml 2.4 existence]]=TRUE, INDEX(core[Constraints],MATCH(Infra[[#This Row],[Full path]],core[Full path],0)),
IF(Infra[[#This Row],[nor existence]]&lt;&gt;"",INDEX(nor[Constraints],MATCH(Infra[[#This Row],[nor existence]],nor[Full path],0)),""))</f>
        <v>optional</v>
      </c>
      <c r="Q15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46" s="7" t="str">
        <f>IF(ISBLANK(Infra[[#This Row],[Attribute]]),"",
IF(Infra[[#This Row],[railml 2.4 existence]]=TRUE, INDEX(core[Excel type],MATCH(Infra[[#This Row],[Full path]],core[Full path],0)),
IF(Infra[[#This Row],[nor existence]]&lt;&gt;"", INDEX(nor[Excel type],MATCH(Infra[[#This Row],[nor existence]],nor[Full path],0)),"")))</f>
        <v>[enum]</v>
      </c>
      <c r="S1546" s="7" t="str">
        <f>IF(AND(NOT(ISBLANK(Infra[[#This Row],[Attribute]])),LEFT(Infra[[#This Row],[Value]],1)="[",OR(Infra[[#This Row],[railml 2.4 existence]]=TRUE,Infra[[#This Row],[nor existence]]=TRUE)),IF(Infra[[#This Row],[Value]]=Infra[[#This Row],[type]],"OK","Wrong type"),"")</f>
        <v>OK</v>
      </c>
      <c r="T1546" s="7" t="str">
        <f>IF(ISBLANK(Infra[[#This Row],[Attribute]]),"",
IF(Infra[[#This Row],[railml 2.4 existence]]=TRUE, INDEX(core[Restriction],MATCH(Infra[[#This Row],[Full path]],core[Full path],0)),
IF(Infra[[#This Row],[nor existence]]&lt;&gt;"", INDEX(nor[Restriction],MATCH(Infra[[#This Row],[nor existence]],nor[Full path],0)),"")))</f>
        <v>"straight", "left", "right", "other:*"</v>
      </c>
      <c r="U15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47" spans="1:21" ht="30" x14ac:dyDescent="0.25">
      <c r="A154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infrastructure/tracks/track/trackTopology/connections/crossing/connection/@course</v>
      </c>
      <c r="B15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7" s="24" t="s">
        <v>1183</v>
      </c>
      <c r="E1547" s="17" t="s">
        <v>1184</v>
      </c>
      <c r="F1547" s="7" t="s">
        <v>1186</v>
      </c>
      <c r="G1547" s="7" t="s">
        <v>270</v>
      </c>
      <c r="H1547" s="9"/>
      <c r="I1547" s="35"/>
      <c r="J1547" s="8" t="s">
        <v>1189</v>
      </c>
      <c r="K1547" s="7" t="s">
        <v>1190</v>
      </c>
      <c r="L1547" s="29"/>
      <c r="M1547" s="29"/>
      <c r="N154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7" s="7" t="str">
        <f>IF(Infra[[#This Row],[railml 2.4 existence]]=TRUE, INDEX(core[Constraints],MATCH(Infra[[#This Row],[Full path]],core[Full path],0)),
IF(Infra[[#This Row],[nor existence]]&lt;&gt;"",INDEX(nor[Constraints],MATCH(Infra[[#This Row],[nor existence]],nor[Full path],0)),""))</f>
        <v>optional</v>
      </c>
      <c r="Q15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47" s="7" t="str">
        <f>IF(ISBLANK(Infra[[#This Row],[Attribute]]),"",
IF(Infra[[#This Row],[railml 2.4 existence]]=TRUE, INDEX(core[Excel type],MATCH(Infra[[#This Row],[Full path]],core[Full path],0)),
IF(Infra[[#This Row],[nor existence]]&lt;&gt;"", INDEX(nor[Excel type],MATCH(Infra[[#This Row],[nor existence]],nor[Full path],0)),"")))</f>
        <v>[enum]</v>
      </c>
      <c r="S1547" s="7" t="str">
        <f>IF(AND(NOT(ISBLANK(Infra[[#This Row],[Attribute]])),LEFT(Infra[[#This Row],[Value]],1)="[",OR(Infra[[#This Row],[railml 2.4 existence]]=TRUE,Infra[[#This Row],[nor existence]]=TRUE)),IF(Infra[[#This Row],[Value]]=Infra[[#This Row],[type]],"OK","Wrong type"),"")</f>
        <v/>
      </c>
      <c r="T1547" s="7" t="str">
        <f>IF(ISBLANK(Infra[[#This Row],[Attribute]]),"",
IF(Infra[[#This Row],[railml 2.4 existence]]=TRUE, INDEX(core[Restriction],MATCH(Infra[[#This Row],[Full path]],core[Full path],0)),
IF(Infra[[#This Row],[nor existence]]&lt;&gt;"", INDEX(nor[Restriction],MATCH(Infra[[#This Row],[nor existence]],nor[Full path],0)),"")))</f>
        <v>"straight", "left", "right", "other:*"</v>
      </c>
      <c r="U15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48" spans="1:21" ht="30" x14ac:dyDescent="0.25">
      <c r="A154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infrastructure/tracks/track/trackTopology/connections/crossing/connection/@course</v>
      </c>
      <c r="B15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8" s="24" t="s">
        <v>1183</v>
      </c>
      <c r="E1548" s="17" t="s">
        <v>1184</v>
      </c>
      <c r="F1548" s="7" t="s">
        <v>1186</v>
      </c>
      <c r="G1548" s="7" t="s">
        <v>271</v>
      </c>
      <c r="H1548" s="9"/>
      <c r="I1548" s="35"/>
      <c r="J1548" s="8" t="s">
        <v>1191</v>
      </c>
      <c r="K1548" s="7" t="s">
        <v>1190</v>
      </c>
      <c r="L1548" s="29"/>
      <c r="M1548" s="29"/>
      <c r="N154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8" s="7" t="str">
        <f>IF(Infra[[#This Row],[railml 2.4 existence]]=TRUE, INDEX(core[Constraints],MATCH(Infra[[#This Row],[Full path]],core[Full path],0)),
IF(Infra[[#This Row],[nor existence]]&lt;&gt;"",INDEX(nor[Constraints],MATCH(Infra[[#This Row],[nor existence]],nor[Full path],0)),""))</f>
        <v>optional</v>
      </c>
      <c r="Q15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48" s="7" t="str">
        <f>IF(ISBLANK(Infra[[#This Row],[Attribute]]),"",
IF(Infra[[#This Row],[railml 2.4 existence]]=TRUE, INDEX(core[Excel type],MATCH(Infra[[#This Row],[Full path]],core[Full path],0)),
IF(Infra[[#This Row],[nor existence]]&lt;&gt;"", INDEX(nor[Excel type],MATCH(Infra[[#This Row],[nor existence]],nor[Full path],0)),"")))</f>
        <v>[enum]</v>
      </c>
      <c r="S1548" s="7" t="str">
        <f>IF(AND(NOT(ISBLANK(Infra[[#This Row],[Attribute]])),LEFT(Infra[[#This Row],[Value]],1)="[",OR(Infra[[#This Row],[railml 2.4 existence]]=TRUE,Infra[[#This Row],[nor existence]]=TRUE)),IF(Infra[[#This Row],[Value]]=Infra[[#This Row],[type]],"OK","Wrong type"),"")</f>
        <v/>
      </c>
      <c r="T1548" s="7" t="str">
        <f>IF(ISBLANK(Infra[[#This Row],[Attribute]]),"",
IF(Infra[[#This Row],[railml 2.4 existence]]=TRUE, INDEX(core[Restriction],MATCH(Infra[[#This Row],[Full path]],core[Full path],0)),
IF(Infra[[#This Row],[nor existence]]&lt;&gt;"", INDEX(nor[Restriction],MATCH(Infra[[#This Row],[nor existence]],nor[Full path],0)),"")))</f>
        <v>"straight", "left", "right", "other:*"</v>
      </c>
      <c r="U15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49" spans="1:21" x14ac:dyDescent="0.25">
      <c r="A154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infrastructure/tracks/track/trackTopology/connections/crossing/connection/@course</v>
      </c>
      <c r="B15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49" s="24" t="s">
        <v>1183</v>
      </c>
      <c r="E1549" s="17" t="s">
        <v>1184</v>
      </c>
      <c r="F1549" s="7" t="s">
        <v>1186</v>
      </c>
      <c r="G1549" s="9" t="s">
        <v>144</v>
      </c>
      <c r="H1549" s="9"/>
      <c r="I1549" s="35"/>
      <c r="J1549" s="8" t="s">
        <v>1192</v>
      </c>
      <c r="K1549" s="7"/>
      <c r="L1549" s="29"/>
      <c r="M1549" s="29"/>
      <c r="N154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49" s="7" t="str">
        <f>IF(Infra[[#This Row],[railml 2.4 existence]]=TRUE, INDEX(core[Constraints],MATCH(Infra[[#This Row],[Full path]],core[Full path],0)),
IF(Infra[[#This Row],[nor existence]]&lt;&gt;"",INDEX(nor[Constraints],MATCH(Infra[[#This Row],[nor existence]],nor[Full path],0)),""))</f>
        <v>optional</v>
      </c>
      <c r="Q15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49" s="7" t="str">
        <f>IF(ISBLANK(Infra[[#This Row],[Attribute]]),"",
IF(Infra[[#This Row],[railml 2.4 existence]]=TRUE, INDEX(core[Excel type],MATCH(Infra[[#This Row],[Full path]],core[Full path],0)),
IF(Infra[[#This Row],[nor existence]]&lt;&gt;"", INDEX(nor[Excel type],MATCH(Infra[[#This Row],[nor existence]],nor[Full path],0)),"")))</f>
        <v>[enum]</v>
      </c>
      <c r="S1549" s="7" t="str">
        <f>IF(AND(NOT(ISBLANK(Infra[[#This Row],[Attribute]])),LEFT(Infra[[#This Row],[Value]],1)="[",OR(Infra[[#This Row],[railml 2.4 existence]]=TRUE,Infra[[#This Row],[nor existence]]=TRUE)),IF(Infra[[#This Row],[Value]]=Infra[[#This Row],[type]],"OK","Wrong type"),"")</f>
        <v/>
      </c>
      <c r="T1549" s="7" t="str">
        <f>IF(ISBLANK(Infra[[#This Row],[Attribute]]),"",
IF(Infra[[#This Row],[railml 2.4 existence]]=TRUE, INDEX(core[Restriction],MATCH(Infra[[#This Row],[Full path]],core[Full path],0)),
IF(Infra[[#This Row],[nor existence]]&lt;&gt;"", INDEX(nor[Restriction],MATCH(Infra[[#This Row],[nor existence]],nor[Full path],0)),"")))</f>
        <v>"straight", "left", "right", "other:*"</v>
      </c>
      <c r="U15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50" spans="1:21" x14ac:dyDescent="0.25">
      <c r="A155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infrastructure/tracks/track/trackTopology/connections/crossing/connection/@id</v>
      </c>
      <c r="B15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0" s="23" t="s">
        <v>1183</v>
      </c>
      <c r="E1550" s="49" t="s">
        <v>1184</v>
      </c>
      <c r="F1550" s="7" t="s">
        <v>32</v>
      </c>
      <c r="G1550" s="9" t="s">
        <v>25</v>
      </c>
      <c r="H1550" s="9" t="s">
        <v>23</v>
      </c>
      <c r="I1550" s="32"/>
      <c r="J1550" s="8" t="s">
        <v>33</v>
      </c>
      <c r="K1550" s="29"/>
      <c r="L1550" s="29"/>
      <c r="M1550" s="57"/>
      <c r="N155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0" s="7" t="str">
        <f>IF(Infra[[#This Row],[railml 2.4 existence]]=TRUE, INDEX(core[Constraints],MATCH(Infra[[#This Row],[Full path]],core[Full path],0)),
IF(Infra[[#This Row],[nor existence]]&lt;&gt;"",INDEX(nor[Constraints],MATCH(Infra[[#This Row],[nor existence]],nor[Full path],0)),""))</f>
        <v>mandatory</v>
      </c>
      <c r="Q15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0" s="9" t="str">
        <f>IF(ISBLANK(Infra[[#This Row],[Attribute]]),"",
IF(Infra[[#This Row],[railml 2.4 existence]]=TRUE, INDEX(core[Excel type],MATCH(Infra[[#This Row],[Full path]],core[Full path],0)),
IF(Infra[[#This Row],[nor existence]]&lt;&gt;"", INDEX(nor[Excel type],MATCH(Infra[[#This Row],[nor existence]],nor[Full path],0)),"")))</f>
        <v>[string]</v>
      </c>
      <c r="S1550" s="7" t="str">
        <f>IF(AND(NOT(ISBLANK(Infra[[#This Row],[Attribute]])),LEFT(Infra[[#This Row],[Value]],1)="[",OR(Infra[[#This Row],[railml 2.4 existence]]=TRUE,Infra[[#This Row],[nor existence]]=TRUE)),IF(Infra[[#This Row],[Value]]=Infra[[#This Row],[type]],"OK","Wrong type"),"")</f>
        <v>OK</v>
      </c>
      <c r="T1550" s="7" t="str">
        <f>IF(ISBLANK(Infra[[#This Row],[Attribute]]),"",
IF(Infra[[#This Row],[railml 2.4 existence]]=TRUE, INDEX(core[Restriction],MATCH(Infra[[#This Row],[Full path]],core[Full path],0)),
IF(Infra[[#This Row],[nor existence]]&lt;&gt;"", INDEX(nor[Restriction],MATCH(Infra[[#This Row],[nor existence]],nor[Full path],0)),"")))</f>
        <v/>
      </c>
      <c r="U15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1" spans="1:21" ht="45" x14ac:dyDescent="0.25">
      <c r="A155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infrastructure/tracks/track/trackTopology/connections/crossing/connection/@maxSpeed</v>
      </c>
      <c r="B15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1" s="24" t="s">
        <v>1183</v>
      </c>
      <c r="E1551" s="17" t="s">
        <v>1184</v>
      </c>
      <c r="F1551" s="7" t="s">
        <v>1193</v>
      </c>
      <c r="G1551" s="7" t="s">
        <v>233</v>
      </c>
      <c r="H1551" s="9" t="s">
        <v>29</v>
      </c>
      <c r="I1551" s="35"/>
      <c r="J1551" s="8" t="s">
        <v>1194</v>
      </c>
      <c r="K1551" s="7" t="s">
        <v>1195</v>
      </c>
      <c r="L1551" s="29"/>
      <c r="M1551" s="29"/>
      <c r="N155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1" s="7" t="str">
        <f>IF(Infra[[#This Row],[railml 2.4 existence]]=TRUE, INDEX(core[Constraints],MATCH(Infra[[#This Row],[Full path]],core[Full path],0)),
IF(Infra[[#This Row],[nor existence]]&lt;&gt;"",INDEX(nor[Constraints],MATCH(Infra[[#This Row],[nor existence]],nor[Full path],0)),""))</f>
        <v>optional</v>
      </c>
      <c r="Q15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1" s="7" t="str">
        <f>IF(ISBLANK(Infra[[#This Row],[Attribute]]),"",
IF(Infra[[#This Row],[railml 2.4 existence]]=TRUE, INDEX(core[Excel type],MATCH(Infra[[#This Row],[Full path]],core[Full path],0)),
IF(Infra[[#This Row],[nor existence]]&lt;&gt;"", INDEX(nor[Excel type],MATCH(Infra[[#This Row],[nor existence]],nor[Full path],0)),"")))</f>
        <v>[decimal]</v>
      </c>
      <c r="S1551" s="7" t="str">
        <f>IF(AND(NOT(ISBLANK(Infra[[#This Row],[Attribute]])),LEFT(Infra[[#This Row],[Value]],1)="[",OR(Infra[[#This Row],[railml 2.4 existence]]=TRUE,Infra[[#This Row],[nor existence]]=TRUE)),IF(Infra[[#This Row],[Value]]=Infra[[#This Row],[type]],"OK","Wrong type"),"")</f>
        <v>OK</v>
      </c>
      <c r="T1551" s="7" t="str">
        <f>IF(ISBLANK(Infra[[#This Row],[Attribute]]),"",
IF(Infra[[#This Row],[railml 2.4 existence]]=TRUE, INDEX(core[Restriction],MATCH(Infra[[#This Row],[Full path]],core[Full path],0)),
IF(Infra[[#This Row],[nor existence]]&lt;&gt;"", INDEX(nor[Restriction],MATCH(Infra[[#This Row],[nor existence]],nor[Full path],0)),"")))</f>
        <v>xs:fractionDigits=1, xs:minInclusive=0, xs:totalDigits=5</v>
      </c>
      <c r="U15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2" spans="1:21" ht="45" x14ac:dyDescent="0.25">
      <c r="A155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infrastructure/tracks/track/trackTopology/connections/crossing/connection/@orientation</v>
      </c>
      <c r="B15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2" s="24" t="s">
        <v>1183</v>
      </c>
      <c r="E1552" s="17" t="s">
        <v>1184</v>
      </c>
      <c r="F1552" s="7" t="s">
        <v>1196</v>
      </c>
      <c r="G1552" s="7" t="s">
        <v>37</v>
      </c>
      <c r="H1552" s="9" t="s">
        <v>23</v>
      </c>
      <c r="I1552" s="35"/>
      <c r="J1552" s="8" t="s">
        <v>1197</v>
      </c>
      <c r="K1552" s="7" t="s">
        <v>1198</v>
      </c>
      <c r="L1552" s="29"/>
      <c r="M1552" s="29"/>
      <c r="N155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2" s="7" t="str">
        <f>IF(Infra[[#This Row],[railml 2.4 existence]]=TRUE, INDEX(core[Constraints],MATCH(Infra[[#This Row],[Full path]],core[Full path],0)),
IF(Infra[[#This Row],[nor existence]]&lt;&gt;"",INDEX(nor[Constraints],MATCH(Infra[[#This Row],[nor existence]],nor[Full path],0)),""))</f>
        <v>mandatory</v>
      </c>
      <c r="Q15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2" s="7" t="str">
        <f>IF(ISBLANK(Infra[[#This Row],[Attribute]]),"",
IF(Infra[[#This Row],[railml 2.4 existence]]=TRUE, INDEX(core[Excel type],MATCH(Infra[[#This Row],[Full path]],core[Full path],0)),
IF(Infra[[#This Row],[nor existence]]&lt;&gt;"", INDEX(nor[Excel type],MATCH(Infra[[#This Row],[nor existence]],nor[Full path],0)),"")))</f>
        <v>[enum]</v>
      </c>
      <c r="S1552" s="7" t="str">
        <f>IF(AND(NOT(ISBLANK(Infra[[#This Row],[Attribute]])),LEFT(Infra[[#This Row],[Value]],1)="[",OR(Infra[[#This Row],[railml 2.4 existence]]=TRUE,Infra[[#This Row],[nor existence]]=TRUE)),IF(Infra[[#This Row],[Value]]=Infra[[#This Row],[type]],"OK","Wrong type"),"")</f>
        <v>OK</v>
      </c>
      <c r="T1552" s="7" t="str">
        <f>IF(ISBLANK(Infra[[#This Row],[Attribute]]),"",
IF(Infra[[#This Row],[railml 2.4 existence]]=TRUE, INDEX(core[Restriction],MATCH(Infra[[#This Row],[Full path]],core[Full path],0)),
IF(Infra[[#This Row],[nor existence]]&lt;&gt;"", INDEX(nor[Restriction],MATCH(Infra[[#This Row],[nor existence]],nor[Full path],0)),"")))</f>
        <v>"incoming", "outgoing", "rightAngled", "unknown", "other:*"</v>
      </c>
      <c r="U15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3" spans="1:21" ht="30" x14ac:dyDescent="0.25">
      <c r="A155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infrastructure/tracks/track/trackTopology/connections/crossing/connection/@orientation</v>
      </c>
      <c r="B15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3" s="24" t="s">
        <v>1183</v>
      </c>
      <c r="E1553" s="17" t="s">
        <v>1184</v>
      </c>
      <c r="F1553" s="7" t="s">
        <v>1196</v>
      </c>
      <c r="G1553" s="7" t="s">
        <v>1199</v>
      </c>
      <c r="H1553" s="9"/>
      <c r="I1553" s="35"/>
      <c r="J1553" s="8" t="s">
        <v>1200</v>
      </c>
      <c r="K1553" s="7"/>
      <c r="L1553" s="29"/>
      <c r="M1553" s="29"/>
      <c r="N155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3" s="7" t="str">
        <f>IF(Infra[[#This Row],[railml 2.4 existence]]=TRUE, INDEX(core[Constraints],MATCH(Infra[[#This Row],[Full path]],core[Full path],0)),
IF(Infra[[#This Row],[nor existence]]&lt;&gt;"",INDEX(nor[Constraints],MATCH(Infra[[#This Row],[nor existence]],nor[Full path],0)),""))</f>
        <v>mandatory</v>
      </c>
      <c r="Q15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53" s="7" t="str">
        <f>IF(ISBLANK(Infra[[#This Row],[Attribute]]),"",
IF(Infra[[#This Row],[railml 2.4 existence]]=TRUE, INDEX(core[Excel type],MATCH(Infra[[#This Row],[Full path]],core[Full path],0)),
IF(Infra[[#This Row],[nor existence]]&lt;&gt;"", INDEX(nor[Excel type],MATCH(Infra[[#This Row],[nor existence]],nor[Full path],0)),"")))</f>
        <v>[enum]</v>
      </c>
      <c r="S1553" s="7" t="str">
        <f>IF(AND(NOT(ISBLANK(Infra[[#This Row],[Attribute]])),LEFT(Infra[[#This Row],[Value]],1)="[",OR(Infra[[#This Row],[railml 2.4 existence]]=TRUE,Infra[[#This Row],[nor existence]]=TRUE)),IF(Infra[[#This Row],[Value]]=Infra[[#This Row],[type]],"OK","Wrong type"),"")</f>
        <v/>
      </c>
      <c r="T1553" s="7" t="str">
        <f>IF(ISBLANK(Infra[[#This Row],[Attribute]]),"",
IF(Infra[[#This Row],[railml 2.4 existence]]=TRUE, INDEX(core[Restriction],MATCH(Infra[[#This Row],[Full path]],core[Full path],0)),
IF(Infra[[#This Row],[nor existence]]&lt;&gt;"", INDEX(nor[Restriction],MATCH(Infra[[#This Row],[nor existence]],nor[Full path],0)),"")))</f>
        <v>"incoming", "outgoing", "rightAngled", "unknown", "other:*"</v>
      </c>
      <c r="U15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54" spans="1:21" ht="30" x14ac:dyDescent="0.25">
      <c r="A155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infrastructure/tracks/track/trackTopology/connections/crossing/connection/@orientation</v>
      </c>
      <c r="B15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4" s="24" t="s">
        <v>1183</v>
      </c>
      <c r="E1554" s="17" t="s">
        <v>1184</v>
      </c>
      <c r="F1554" s="7" t="s">
        <v>1196</v>
      </c>
      <c r="G1554" s="7" t="s">
        <v>1201</v>
      </c>
      <c r="H1554" s="9"/>
      <c r="I1554" s="35"/>
      <c r="J1554" s="8" t="s">
        <v>1202</v>
      </c>
      <c r="K1554" s="7"/>
      <c r="L1554" s="29"/>
      <c r="M1554" s="29"/>
      <c r="N15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4" s="7" t="str">
        <f>IF(Infra[[#This Row],[railml 2.4 existence]]=TRUE, INDEX(core[Constraints],MATCH(Infra[[#This Row],[Full path]],core[Full path],0)),
IF(Infra[[#This Row],[nor existence]]&lt;&gt;"",INDEX(nor[Constraints],MATCH(Infra[[#This Row],[nor existence]],nor[Full path],0)),""))</f>
        <v>mandatory</v>
      </c>
      <c r="Q15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54" s="7" t="str">
        <f>IF(ISBLANK(Infra[[#This Row],[Attribute]]),"",
IF(Infra[[#This Row],[railml 2.4 existence]]=TRUE, INDEX(core[Excel type],MATCH(Infra[[#This Row],[Full path]],core[Full path],0)),
IF(Infra[[#This Row],[nor existence]]&lt;&gt;"", INDEX(nor[Excel type],MATCH(Infra[[#This Row],[nor existence]],nor[Full path],0)),"")))</f>
        <v>[enum]</v>
      </c>
      <c r="S1554" s="7" t="str">
        <f>IF(AND(NOT(ISBLANK(Infra[[#This Row],[Attribute]])),LEFT(Infra[[#This Row],[Value]],1)="[",OR(Infra[[#This Row],[railml 2.4 existence]]=TRUE,Infra[[#This Row],[nor existence]]=TRUE)),IF(Infra[[#This Row],[Value]]=Infra[[#This Row],[type]],"OK","Wrong type"),"")</f>
        <v/>
      </c>
      <c r="T1554" s="7" t="str">
        <f>IF(ISBLANK(Infra[[#This Row],[Attribute]]),"",
IF(Infra[[#This Row],[railml 2.4 existence]]=TRUE, INDEX(core[Restriction],MATCH(Infra[[#This Row],[Full path]],core[Full path],0)),
IF(Infra[[#This Row],[nor existence]]&lt;&gt;"", INDEX(nor[Restriction],MATCH(Infra[[#This Row],[nor existence]],nor[Full path],0)),"")))</f>
        <v>"incoming", "outgoing", "rightAngled", "unknown", "other:*"</v>
      </c>
      <c r="U15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55" spans="1:21" ht="45" x14ac:dyDescent="0.25">
      <c r="A155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infrastructure/tracks/track/trackTopology/connections/crossing/connection/@passable</v>
      </c>
      <c r="B15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5" s="24" t="s">
        <v>1183</v>
      </c>
      <c r="E1555" s="17" t="s">
        <v>1184</v>
      </c>
      <c r="F1555" s="7" t="s">
        <v>1203</v>
      </c>
      <c r="G1555" s="9" t="s">
        <v>125</v>
      </c>
      <c r="H1555" s="9" t="s">
        <v>29</v>
      </c>
      <c r="I1555" s="35"/>
      <c r="J1555" s="8" t="s">
        <v>1204</v>
      </c>
      <c r="K1555" s="7"/>
      <c r="L1555" s="29"/>
      <c r="M1555" s="29"/>
      <c r="N155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5" s="7" t="str">
        <f>IF(Infra[[#This Row],[railml 2.4 existence]]=TRUE, INDEX(core[Constraints],MATCH(Infra[[#This Row],[Full path]],core[Full path],0)),
IF(Infra[[#This Row],[nor existence]]&lt;&gt;"",INDEX(nor[Constraints],MATCH(Infra[[#This Row],[nor existence]],nor[Full path],0)),""))</f>
        <v>optional</v>
      </c>
      <c r="Q15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5" s="7" t="str">
        <f>IF(ISBLANK(Infra[[#This Row],[Attribute]]),"",
IF(Infra[[#This Row],[railml 2.4 existence]]=TRUE, INDEX(core[Excel type],MATCH(Infra[[#This Row],[Full path]],core[Full path],0)),
IF(Infra[[#This Row],[nor existence]]&lt;&gt;"", INDEX(nor[Excel type],MATCH(Infra[[#This Row],[nor existence]],nor[Full path],0)),"")))</f>
        <v>[boolean]</v>
      </c>
      <c r="S1555" s="7" t="str">
        <f>IF(AND(NOT(ISBLANK(Infra[[#This Row],[Attribute]])),LEFT(Infra[[#This Row],[Value]],1)="[",OR(Infra[[#This Row],[railml 2.4 existence]]=TRUE,Infra[[#This Row],[nor existence]]=TRUE)),IF(Infra[[#This Row],[Value]]=Infra[[#This Row],[type]],"OK","Wrong type"),"")</f>
        <v>OK</v>
      </c>
      <c r="T1555" s="7" t="str">
        <f>IF(ISBLANK(Infra[[#This Row],[Attribute]]),"",
IF(Infra[[#This Row],[railml 2.4 existence]]=TRUE, INDEX(core[Restriction],MATCH(Infra[[#This Row],[Full path]],core[Full path],0)),
IF(Infra[[#This Row],[nor existence]]&lt;&gt;"", INDEX(nor[Restriction],MATCH(Infra[[#This Row],[nor existence]],nor[Full path],0)),"")))</f>
        <v/>
      </c>
      <c r="U15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6" spans="1:21" ht="60" x14ac:dyDescent="0.25">
      <c r="A155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infrastructure/tracks/track/trackTopology/connections/crossing/connection/@radius</v>
      </c>
      <c r="B15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6" s="24" t="s">
        <v>1183</v>
      </c>
      <c r="E1556" s="17" t="s">
        <v>1184</v>
      </c>
      <c r="F1556" s="7" t="s">
        <v>1036</v>
      </c>
      <c r="G1556" s="7" t="s">
        <v>233</v>
      </c>
      <c r="H1556" s="9" t="s">
        <v>29</v>
      </c>
      <c r="I1556" s="32"/>
      <c r="J1556" s="8" t="s">
        <v>1205</v>
      </c>
      <c r="K1556" s="38" t="s">
        <v>1206</v>
      </c>
      <c r="L1556" s="29"/>
      <c r="M1556" s="29"/>
      <c r="N155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6" s="7" t="str">
        <f>IF(Infra[[#This Row],[railml 2.4 existence]]=TRUE, INDEX(core[Constraints],MATCH(Infra[[#This Row],[Full path]],core[Full path],0)),
IF(Infra[[#This Row],[nor existence]]&lt;&gt;"",INDEX(nor[Constraints],MATCH(Infra[[#This Row],[nor existence]],nor[Full path],0)),""))</f>
        <v>optional</v>
      </c>
      <c r="Q15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6" s="7" t="str">
        <f>IF(ISBLANK(Infra[[#This Row],[Attribute]]),"",
IF(Infra[[#This Row],[railml 2.4 existence]]=TRUE, INDEX(core[Excel type],MATCH(Infra[[#This Row],[Full path]],core[Full path],0)),
IF(Infra[[#This Row],[nor existence]]&lt;&gt;"", INDEX(nor[Excel type],MATCH(Infra[[#This Row],[nor existence]],nor[Full path],0)),"")))</f>
        <v>[decimal]</v>
      </c>
      <c r="S1556" s="7" t="str">
        <f>IF(AND(NOT(ISBLANK(Infra[[#This Row],[Attribute]])),LEFT(Infra[[#This Row],[Value]],1)="[",OR(Infra[[#This Row],[railml 2.4 existence]]=TRUE,Infra[[#This Row],[nor existence]]=TRUE)),IF(Infra[[#This Row],[Value]]=Infra[[#This Row],[type]],"OK","Wrong type"),"")</f>
        <v>OK</v>
      </c>
      <c r="T1556" s="7" t="str">
        <f>IF(ISBLANK(Infra[[#This Row],[Attribute]]),"",
IF(Infra[[#This Row],[railml 2.4 existence]]=TRUE, INDEX(core[Restriction],MATCH(Infra[[#This Row],[Full path]],core[Full path],0)),
IF(Infra[[#This Row],[nor existence]]&lt;&gt;"", INDEX(nor[Restriction],MATCH(Infra[[#This Row],[nor existence]],nor[Full path],0)),"")))</f>
        <v>xs:fractionDigits=6</v>
      </c>
      <c r="U15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7" spans="1:21" ht="30" x14ac:dyDescent="0.25">
      <c r="A155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infrastructure/tracks/track/trackTopology/connections/crossing/connection/@ref</v>
      </c>
      <c r="B15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7" s="24" t="s">
        <v>1183</v>
      </c>
      <c r="E1557" s="17" t="s">
        <v>1184</v>
      </c>
      <c r="F1557" s="7" t="s">
        <v>120</v>
      </c>
      <c r="G1557" s="7" t="s">
        <v>46</v>
      </c>
      <c r="H1557" s="9" t="s">
        <v>23</v>
      </c>
      <c r="I1557" s="35"/>
      <c r="J1557" s="8" t="s">
        <v>1207</v>
      </c>
      <c r="K1557" s="7"/>
      <c r="L1557" s="29"/>
      <c r="M1557" s="29"/>
      <c r="N155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7" s="7" t="str">
        <f>IF(Infra[[#This Row],[railml 2.4 existence]]=TRUE, INDEX(core[Constraints],MATCH(Infra[[#This Row],[Full path]],core[Full path],0)),
IF(Infra[[#This Row],[nor existence]]&lt;&gt;"",INDEX(nor[Constraints],MATCH(Infra[[#This Row],[nor existence]],nor[Full path],0)),""))</f>
        <v>mandatory</v>
      </c>
      <c r="Q15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7" s="7" t="str">
        <f>IF(ISBLANK(Infra[[#This Row],[Attribute]]),"",
IF(Infra[[#This Row],[railml 2.4 existence]]=TRUE, INDEX(core[Excel type],MATCH(Infra[[#This Row],[Full path]],core[Full path],0)),
IF(Infra[[#This Row],[nor existence]]&lt;&gt;"", INDEX(nor[Excel type],MATCH(Infra[[#This Row],[nor existence]],nor[Full path],0)),"")))</f>
        <v>[reference]</v>
      </c>
      <c r="S1557" s="7" t="str">
        <f>IF(AND(NOT(ISBLANK(Infra[[#This Row],[Attribute]])),LEFT(Infra[[#This Row],[Value]],1)="[",OR(Infra[[#This Row],[railml 2.4 existence]]=TRUE,Infra[[#This Row],[nor existence]]=TRUE)),IF(Infra[[#This Row],[Value]]=Infra[[#This Row],[type]],"OK","Wrong type"),"")</f>
        <v>OK</v>
      </c>
      <c r="T1557" s="7" t="str">
        <f>IF(ISBLANK(Infra[[#This Row],[Attribute]]),"",
IF(Infra[[#This Row],[railml 2.4 existence]]=TRUE, INDEX(core[Restriction],MATCH(Infra[[#This Row],[Full path]],core[Full path],0)),
IF(Infra[[#This Row],[nor existence]]&lt;&gt;"", INDEX(nor[Restriction],MATCH(Infra[[#This Row],[nor existence]],nor[Full path],0)),"")))</f>
        <v/>
      </c>
      <c r="U15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8" spans="1:21" ht="45" x14ac:dyDescent="0.25">
      <c r="A155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v>
      </c>
      <c r="B15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8" s="24" t="s">
        <v>1183</v>
      </c>
      <c r="E1558" s="17" t="s">
        <v>65</v>
      </c>
      <c r="F1558" s="7"/>
      <c r="G1558" s="9"/>
      <c r="H1558" s="13" t="s">
        <v>66</v>
      </c>
      <c r="I1558" s="35"/>
      <c r="J1558" s="58" t="s">
        <v>67</v>
      </c>
      <c r="K1558" s="7"/>
      <c r="L1558" s="29"/>
      <c r="M1558" s="29"/>
      <c r="N155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8" s="7" t="str">
        <f>IF(Infra[[#This Row],[railml 2.4 existence]]=TRUE, INDEX(core[Constraints],MATCH(Infra[[#This Row],[Full path]],core[Full path],0)),
IF(Infra[[#This Row],[nor existence]]&lt;&gt;"",INDEX(nor[Constraints],MATCH(Infra[[#This Row],[nor existence]],nor[Full path],0)),""))</f>
        <v>optional</v>
      </c>
      <c r="Q15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8" s="7" t="str">
        <f>IF(ISBLANK(Infra[[#This Row],[Attribute]]),"",
IF(Infra[[#This Row],[railml 2.4 existence]]=TRUE, INDEX(core[Excel type],MATCH(Infra[[#This Row],[Full path]],core[Full path],0)),
IF(Infra[[#This Row],[nor existence]]&lt;&gt;"", INDEX(nor[Excel type],MATCH(Infra[[#This Row],[nor existence]],nor[Full path],0)),"")))</f>
        <v/>
      </c>
      <c r="S1558" s="7" t="str">
        <f>IF(AND(NOT(ISBLANK(Infra[[#This Row],[Attribute]])),LEFT(Infra[[#This Row],[Value]],1)="[",OR(Infra[[#This Row],[railml 2.4 existence]]=TRUE,Infra[[#This Row],[nor existence]]=TRUE)),IF(Infra[[#This Row],[Value]]=Infra[[#This Row],[type]],"OK","Wrong type"),"")</f>
        <v/>
      </c>
      <c r="T1558" s="7" t="str">
        <f>IF(ISBLANK(Infra[[#This Row],[Attribute]]),"",
IF(Infra[[#This Row],[railml 2.4 existence]]=TRUE, INDEX(core[Restriction],MATCH(Infra[[#This Row],[Full path]],core[Full path],0)),
IF(Infra[[#This Row],[nor existence]]&lt;&gt;"", INDEX(nor[Restriction],MATCH(Infra[[#This Row],[nor existence]],nor[Full path],0)),"")))</f>
        <v/>
      </c>
      <c r="U15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59" spans="1:21" x14ac:dyDescent="0.25">
      <c r="A155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v>
      </c>
      <c r="B15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59" s="24" t="s">
        <v>1208</v>
      </c>
      <c r="E1559" s="17" t="s">
        <v>123</v>
      </c>
      <c r="F1559" s="7"/>
      <c r="G1559" s="9"/>
      <c r="H1559" s="9" t="s">
        <v>23</v>
      </c>
      <c r="I1559" s="35"/>
      <c r="J1559" s="8" t="s">
        <v>74</v>
      </c>
      <c r="K1559" s="7"/>
      <c r="L1559" s="29"/>
      <c r="M1559" s="29"/>
      <c r="N155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59" s="7" t="str">
        <f>IF(Infra[[#This Row],[railml 2.4 existence]]=TRUE, INDEX(core[Constraints],MATCH(Infra[[#This Row],[Full path]],core[Full path],0)),
IF(Infra[[#This Row],[nor existence]]&lt;&gt;"",INDEX(nor[Constraints],MATCH(Infra[[#This Row],[nor existence]],nor[Full path],0)),""))</f>
        <v>mandatory</v>
      </c>
      <c r="Q15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59" s="7" t="str">
        <f>IF(ISBLANK(Infra[[#This Row],[Attribute]]),"",
IF(Infra[[#This Row],[railml 2.4 existence]]=TRUE, INDEX(core[Excel type],MATCH(Infra[[#This Row],[Full path]],core[Full path],0)),
IF(Infra[[#This Row],[nor existence]]&lt;&gt;"", INDEX(nor[Excel type],MATCH(Infra[[#This Row],[nor existence]],nor[Full path],0)),"")))</f>
        <v/>
      </c>
      <c r="S1559" s="7" t="str">
        <f>IF(AND(NOT(ISBLANK(Infra[[#This Row],[Attribute]])),LEFT(Infra[[#This Row],[Value]],1)="[",OR(Infra[[#This Row],[railml 2.4 existence]]=TRUE,Infra[[#This Row],[nor existence]]=TRUE)),IF(Infra[[#This Row],[Value]]=Infra[[#This Row],[type]],"OK","Wrong type"),"")</f>
        <v/>
      </c>
      <c r="T1559" s="7" t="str">
        <f>IF(ISBLANK(Infra[[#This Row],[Attribute]]),"",
IF(Infra[[#This Row],[railml 2.4 existence]]=TRUE, INDEX(core[Restriction],MATCH(Infra[[#This Row],[Full path]],core[Full path],0)),
IF(Infra[[#This Row],[nor existence]]&lt;&gt;"", INDEX(nor[Restriction],MATCH(Infra[[#This Row],[nor existence]],nor[Full path],0)),"")))</f>
        <v/>
      </c>
      <c r="U15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0" spans="1:21" ht="45" x14ac:dyDescent="0.25">
      <c r="A156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infrastructure/tracks/track/trackTopology/connections/crossing/states/state/@disabled</v>
      </c>
      <c r="B15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0" s="23" t="s">
        <v>1208</v>
      </c>
      <c r="E1560" s="49" t="s">
        <v>123</v>
      </c>
      <c r="F1560" s="7" t="s">
        <v>124</v>
      </c>
      <c r="G1560" s="9" t="s">
        <v>125</v>
      </c>
      <c r="H1560" s="9" t="s">
        <v>23</v>
      </c>
      <c r="I1560" s="32"/>
      <c r="J1560" s="8" t="s">
        <v>126</v>
      </c>
      <c r="K1560" s="29"/>
      <c r="L1560" s="29"/>
      <c r="M1560" s="57"/>
      <c r="N156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60" s="7" t="str">
        <f>IF(Infra[[#This Row],[railml 2.4 existence]]=TRUE, INDEX(core[Constraints],MATCH(Infra[[#This Row],[Full path]],core[Full path],0)),
IF(Infra[[#This Row],[nor existence]]&lt;&gt;"",INDEX(nor[Constraints],MATCH(Infra[[#This Row],[nor existence]],nor[Full path],0)),""))</f>
        <v>mandatory</v>
      </c>
      <c r="Q15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60" s="7" t="str">
        <f>IF(ISBLANK(Infra[[#This Row],[Attribute]]),"",
IF(Infra[[#This Row],[railml 2.4 existence]]=TRUE, INDEX(core[Excel type],MATCH(Infra[[#This Row],[Full path]],core[Full path],0)),
IF(Infra[[#This Row],[nor existence]]&lt;&gt;"", INDEX(nor[Excel type],MATCH(Infra[[#This Row],[nor existence]],nor[Full path],0)),"")))</f>
        <v>[boolean]</v>
      </c>
      <c r="S1560" s="9" t="str">
        <f>IF(AND(NOT(ISBLANK(Infra[[#This Row],[Attribute]])),LEFT(Infra[[#This Row],[Value]],1)="[",OR(Infra[[#This Row],[railml 2.4 existence]]=TRUE,Infra[[#This Row],[nor existence]]=TRUE)),IF(Infra[[#This Row],[Value]]=Infra[[#This Row],[type]],"OK","Wrong type"),"")</f>
        <v>OK</v>
      </c>
      <c r="T1560" s="7" t="str">
        <f>IF(ISBLANK(Infra[[#This Row],[Attribute]]),"",
IF(Infra[[#This Row],[railml 2.4 existence]]=TRUE, INDEX(core[Restriction],MATCH(Infra[[#This Row],[Full path]],core[Full path],0)),
IF(Infra[[#This Row],[nor existence]]&lt;&gt;"", INDEX(nor[Restriction],MATCH(Infra[[#This Row],[nor existence]],nor[Full path],0)),"")))</f>
        <v/>
      </c>
      <c r="U15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1" spans="1:21" ht="30" x14ac:dyDescent="0.25">
      <c r="A156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infrastructure/tracks/track/trackTopology/connections/crossing/states/state/@nor:change</v>
      </c>
      <c r="B15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1" s="23" t="s">
        <v>1208</v>
      </c>
      <c r="E1561" s="49" t="s">
        <v>123</v>
      </c>
      <c r="F1561" s="7" t="s">
        <v>36</v>
      </c>
      <c r="G1561" s="9" t="s">
        <v>37</v>
      </c>
      <c r="H1561" s="9" t="s">
        <v>29</v>
      </c>
      <c r="I1561" s="32"/>
      <c r="J1561" s="1" t="s">
        <v>38</v>
      </c>
      <c r="K1561" s="29"/>
      <c r="L1561" s="29"/>
      <c r="M1561" s="57"/>
      <c r="N1561"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61" s="7" t="str">
        <f>IF(Infra[[#This Row],[railml 2.4 existence]]=TRUE, INDEX(core[Constraints],MATCH(Infra[[#This Row],[Full path]],core[Full path],0)),
IF(Infra[[#This Row],[nor existence]]&lt;&gt;"",INDEX(nor[Constraints],MATCH(Infra[[#This Row],[nor existence]],nor[Full path],0)),""))</f>
        <v>optional</v>
      </c>
      <c r="Q15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61" s="7" t="str">
        <f>IF(ISBLANK(Infra[[#This Row],[Attribute]]),"",
IF(Infra[[#This Row],[railml 2.4 existence]]=TRUE, INDEX(core[Excel type],MATCH(Infra[[#This Row],[Full path]],core[Full path],0)),
IF(Infra[[#This Row],[nor existence]]&lt;&gt;"", INDEX(nor[Excel type],MATCH(Infra[[#This Row],[nor existence]],nor[Full path],0)),"")))</f>
        <v>[enum]</v>
      </c>
      <c r="S1561" s="9" t="str">
        <f>IF(AND(NOT(ISBLANK(Infra[[#This Row],[Attribute]])),LEFT(Infra[[#This Row],[Value]],1)="[",OR(Infra[[#This Row],[railml 2.4 existence]]=TRUE,Infra[[#This Row],[nor existence]]=TRUE)),IF(Infra[[#This Row],[Value]]=Infra[[#This Row],[type]],"OK","Wrong type"),"")</f>
        <v/>
      </c>
      <c r="T1561" s="7" t="str">
        <f>IF(ISBLANK(Infra[[#This Row],[Attribute]]),"",
IF(Infra[[#This Row],[railml 2.4 existence]]=TRUE, INDEX(core[Restriction],MATCH(Infra[[#This Row],[Full path]],core[Full path],0)),
IF(Infra[[#This Row],[nor existence]]&lt;&gt;"", INDEX(nor[Restriction],MATCH(Infra[[#This Row],[nor existence]],nor[Full path],0)),"")))</f>
        <v>"new", "modified", "removed"</v>
      </c>
      <c r="U15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2" spans="1:21" ht="30" x14ac:dyDescent="0.25">
      <c r="A15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infrastructure/tracks/track/trackTopology/connections/crossing/states/state/@nor:change</v>
      </c>
      <c r="B15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2" s="23" t="s">
        <v>1208</v>
      </c>
      <c r="E1562" s="49" t="s">
        <v>123</v>
      </c>
      <c r="F1562" s="7" t="s">
        <v>36</v>
      </c>
      <c r="G1562" s="9" t="s">
        <v>39</v>
      </c>
      <c r="H1562" s="9"/>
      <c r="I1562" s="32"/>
      <c r="J1562" s="1" t="s">
        <v>40</v>
      </c>
      <c r="K1562" s="29"/>
      <c r="L1562" s="29"/>
      <c r="M1562" s="57"/>
      <c r="N156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62" s="7" t="str">
        <f>IF(Infra[[#This Row],[railml 2.4 existence]]=TRUE, INDEX(core[Constraints],MATCH(Infra[[#This Row],[Full path]],core[Full path],0)),
IF(Infra[[#This Row],[nor existence]]&lt;&gt;"",INDEX(nor[Constraints],MATCH(Infra[[#This Row],[nor existence]],nor[Full path],0)),""))</f>
        <v>optional</v>
      </c>
      <c r="Q15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62" s="7" t="str">
        <f>IF(ISBLANK(Infra[[#This Row],[Attribute]]),"",
IF(Infra[[#This Row],[railml 2.4 existence]]=TRUE, INDEX(core[Excel type],MATCH(Infra[[#This Row],[Full path]],core[Full path],0)),
IF(Infra[[#This Row],[nor existence]]&lt;&gt;"", INDEX(nor[Excel type],MATCH(Infra[[#This Row],[nor existence]],nor[Full path],0)),"")))</f>
        <v>[enum]</v>
      </c>
      <c r="S1562" s="9" t="str">
        <f>IF(AND(NOT(ISBLANK(Infra[[#This Row],[Attribute]])),LEFT(Infra[[#This Row],[Value]],1)="[",OR(Infra[[#This Row],[railml 2.4 existence]]=TRUE,Infra[[#This Row],[nor existence]]=TRUE)),IF(Infra[[#This Row],[Value]]=Infra[[#This Row],[type]],"OK","Wrong type"),"")</f>
        <v/>
      </c>
      <c r="T1562" s="7" t="str">
        <f>IF(ISBLANK(Infra[[#This Row],[Attribute]]),"",
IF(Infra[[#This Row],[railml 2.4 existence]]=TRUE, INDEX(core[Restriction],MATCH(Infra[[#This Row],[Full path]],core[Full path],0)),
IF(Infra[[#This Row],[nor existence]]&lt;&gt;"", INDEX(nor[Restriction],MATCH(Infra[[#This Row],[nor existence]],nor[Full path],0)),"")))</f>
        <v>"new", "modified", "removed"</v>
      </c>
      <c r="U15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3" spans="1:21" ht="30" x14ac:dyDescent="0.25">
      <c r="A15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infrastructure/tracks/track/trackTopology/connections/crossing/states/state/@nor:change</v>
      </c>
      <c r="B15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3" s="23" t="s">
        <v>1208</v>
      </c>
      <c r="E1563" s="49" t="s">
        <v>123</v>
      </c>
      <c r="F1563" s="7" t="s">
        <v>36</v>
      </c>
      <c r="G1563" s="9" t="s">
        <v>41</v>
      </c>
      <c r="H1563" s="9"/>
      <c r="I1563" s="32"/>
      <c r="J1563" s="1" t="s">
        <v>42</v>
      </c>
      <c r="K1563" s="29"/>
      <c r="L1563" s="29"/>
      <c r="M1563" s="57"/>
      <c r="N156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63" s="7" t="str">
        <f>IF(Infra[[#This Row],[railml 2.4 existence]]=TRUE, INDEX(core[Constraints],MATCH(Infra[[#This Row],[Full path]],core[Full path],0)),
IF(Infra[[#This Row],[nor existence]]&lt;&gt;"",INDEX(nor[Constraints],MATCH(Infra[[#This Row],[nor existence]],nor[Full path],0)),""))</f>
        <v>optional</v>
      </c>
      <c r="Q15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63" s="7" t="str">
        <f>IF(ISBLANK(Infra[[#This Row],[Attribute]]),"",
IF(Infra[[#This Row],[railml 2.4 existence]]=TRUE, INDEX(core[Excel type],MATCH(Infra[[#This Row],[Full path]],core[Full path],0)),
IF(Infra[[#This Row],[nor existence]]&lt;&gt;"", INDEX(nor[Excel type],MATCH(Infra[[#This Row],[nor existence]],nor[Full path],0)),"")))</f>
        <v>[enum]</v>
      </c>
      <c r="S1563" s="9" t="str">
        <f>IF(AND(NOT(ISBLANK(Infra[[#This Row],[Attribute]])),LEFT(Infra[[#This Row],[Value]],1)="[",OR(Infra[[#This Row],[railml 2.4 existence]]=TRUE,Infra[[#This Row],[nor existence]]=TRUE)),IF(Infra[[#This Row],[Value]]=Infra[[#This Row],[type]],"OK","Wrong type"),"")</f>
        <v/>
      </c>
      <c r="T1563" s="7" t="str">
        <f>IF(ISBLANK(Infra[[#This Row],[Attribute]]),"",
IF(Infra[[#This Row],[railml 2.4 existence]]=TRUE, INDEX(core[Restriction],MATCH(Infra[[#This Row],[Full path]],core[Full path],0)),
IF(Infra[[#This Row],[nor existence]]&lt;&gt;"", INDEX(nor[Restriction],MATCH(Infra[[#This Row],[nor existence]],nor[Full path],0)),"")))</f>
        <v>"new", "modified", "removed"</v>
      </c>
      <c r="U15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4" spans="1:21" x14ac:dyDescent="0.25">
      <c r="A15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infrastructure/tracks/track/trackTopology/connections/crossing/states/state/@nor:change</v>
      </c>
      <c r="B15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4" s="23" t="s">
        <v>1208</v>
      </c>
      <c r="E1564" s="49" t="s">
        <v>123</v>
      </c>
      <c r="F1564" s="7" t="s">
        <v>36</v>
      </c>
      <c r="G1564" s="9" t="s">
        <v>43</v>
      </c>
      <c r="H1564" s="9"/>
      <c r="I1564" s="32"/>
      <c r="J1564" s="1" t="s">
        <v>44</v>
      </c>
      <c r="K1564" s="29"/>
      <c r="L1564" s="29"/>
      <c r="M1564" s="57"/>
      <c r="N156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64" s="7" t="str">
        <f>IF(Infra[[#This Row],[railml 2.4 existence]]=TRUE, INDEX(core[Constraints],MATCH(Infra[[#This Row],[Full path]],core[Full path],0)),
IF(Infra[[#This Row],[nor existence]]&lt;&gt;"",INDEX(nor[Constraints],MATCH(Infra[[#This Row],[nor existence]],nor[Full path],0)),""))</f>
        <v>optional</v>
      </c>
      <c r="Q15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64" s="7" t="str">
        <f>IF(ISBLANK(Infra[[#This Row],[Attribute]]),"",
IF(Infra[[#This Row],[railml 2.4 existence]]=TRUE, INDEX(core[Excel type],MATCH(Infra[[#This Row],[Full path]],core[Full path],0)),
IF(Infra[[#This Row],[nor existence]]&lt;&gt;"", INDEX(nor[Excel type],MATCH(Infra[[#This Row],[nor existence]],nor[Full path],0)),"")))</f>
        <v>[enum]</v>
      </c>
      <c r="S1564" s="9" t="str">
        <f>IF(AND(NOT(ISBLANK(Infra[[#This Row],[Attribute]])),LEFT(Infra[[#This Row],[Value]],1)="[",OR(Infra[[#This Row],[railml 2.4 existence]]=TRUE,Infra[[#This Row],[nor existence]]=TRUE)),IF(Infra[[#This Row],[Value]]=Infra[[#This Row],[type]],"OK","Wrong type"),"")</f>
        <v/>
      </c>
      <c r="T1564" s="7" t="str">
        <f>IF(ISBLANK(Infra[[#This Row],[Attribute]]),"",
IF(Infra[[#This Row],[railml 2.4 existence]]=TRUE, INDEX(core[Restriction],MATCH(Infra[[#This Row],[Full path]],core[Full path],0)),
IF(Infra[[#This Row],[nor existence]]&lt;&gt;"", INDEX(nor[Restriction],MATCH(Infra[[#This Row],[nor existence]],nor[Full path],0)),"")))</f>
        <v>"new", "modified", "removed"</v>
      </c>
      <c r="U15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5" spans="1:21" x14ac:dyDescent="0.25">
      <c r="A15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infrastructure/tracks/track/trackTopology/connections/crossing/states/state/@nor:endDate</v>
      </c>
      <c r="B15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5" s="23" t="s">
        <v>1208</v>
      </c>
      <c r="E1565" s="49" t="s">
        <v>123</v>
      </c>
      <c r="F1565" s="7" t="s">
        <v>127</v>
      </c>
      <c r="G1565" s="9" t="s">
        <v>128</v>
      </c>
      <c r="H1565" s="9" t="s">
        <v>29</v>
      </c>
      <c r="I1565" s="32"/>
      <c r="J1565" s="1" t="s">
        <v>129</v>
      </c>
      <c r="K1565" s="29"/>
      <c r="L1565" s="29"/>
      <c r="M1565" s="57"/>
      <c r="N156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565" s="7" t="str">
        <f>IF(Infra[[#This Row],[railml 2.4 existence]]=TRUE, INDEX(core[Constraints],MATCH(Infra[[#This Row],[Full path]],core[Full path],0)),
IF(Infra[[#This Row],[nor existence]]&lt;&gt;"",INDEX(nor[Constraints],MATCH(Infra[[#This Row],[nor existence]],nor[Full path],0)),""))</f>
        <v>optional</v>
      </c>
      <c r="Q15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65" s="7" t="str">
        <f>IF(ISBLANK(Infra[[#This Row],[Attribute]]),"",
IF(Infra[[#This Row],[railml 2.4 existence]]=TRUE, INDEX(core[Excel type],MATCH(Infra[[#This Row],[Full path]],core[Full path],0)),
IF(Infra[[#This Row],[nor existence]]&lt;&gt;"", INDEX(nor[Excel type],MATCH(Infra[[#This Row],[nor existence]],nor[Full path],0)),"")))</f>
        <v>[date]</v>
      </c>
      <c r="S1565" s="9" t="str">
        <f>IF(AND(NOT(ISBLANK(Infra[[#This Row],[Attribute]])),LEFT(Infra[[#This Row],[Value]],1)="[",OR(Infra[[#This Row],[railml 2.4 existence]]=TRUE,Infra[[#This Row],[nor existence]]=TRUE)),IF(Infra[[#This Row],[Value]]=Infra[[#This Row],[type]],"OK","Wrong type"),"")</f>
        <v/>
      </c>
      <c r="T1565" s="7" t="str">
        <f>IF(ISBLANK(Infra[[#This Row],[Attribute]]),"",
IF(Infra[[#This Row],[railml 2.4 existence]]=TRUE, INDEX(core[Restriction],MATCH(Infra[[#This Row],[Full path]],core[Full path],0)),
IF(Infra[[#This Row],[nor existence]]&lt;&gt;"", INDEX(nor[Restriction],MATCH(Infra[[#This Row],[nor existence]],nor[Full path],0)),"")))</f>
        <v/>
      </c>
      <c r="U15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6" spans="1:21" x14ac:dyDescent="0.25">
      <c r="A15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infrastructure/tracks/track/trackTopology/connections/crossing/states/state/@nor:projectRef</v>
      </c>
      <c r="B15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6" s="23" t="s">
        <v>1208</v>
      </c>
      <c r="E1566" s="49" t="s">
        <v>123</v>
      </c>
      <c r="F1566" s="7" t="s">
        <v>130</v>
      </c>
      <c r="G1566" s="9" t="s">
        <v>46</v>
      </c>
      <c r="H1566" s="9" t="s">
        <v>29</v>
      </c>
      <c r="I1566" s="32"/>
      <c r="J1566" s="1" t="s">
        <v>131</v>
      </c>
      <c r="K1566" s="29"/>
      <c r="L1566" s="29"/>
      <c r="M1566" s="57"/>
      <c r="N156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566" s="7" t="str">
        <f>IF(Infra[[#This Row],[railml 2.4 existence]]=TRUE, INDEX(core[Constraints],MATCH(Infra[[#This Row],[Full path]],core[Full path],0)),
IF(Infra[[#This Row],[nor existence]]&lt;&gt;"",INDEX(nor[Constraints],MATCH(Infra[[#This Row],[nor existence]],nor[Full path],0)),""))</f>
        <v>optional</v>
      </c>
      <c r="Q15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66" s="7" t="str">
        <f>IF(ISBLANK(Infra[[#This Row],[Attribute]]),"",
IF(Infra[[#This Row],[railml 2.4 existence]]=TRUE, INDEX(core[Excel type],MATCH(Infra[[#This Row],[Full path]],core[Full path],0)),
IF(Infra[[#This Row],[nor existence]]&lt;&gt;"", INDEX(nor[Excel type],MATCH(Infra[[#This Row],[nor existence]],nor[Full path],0)),"")))</f>
        <v>[reference]</v>
      </c>
      <c r="S1566" s="9" t="str">
        <f>IF(AND(NOT(ISBLANK(Infra[[#This Row],[Attribute]])),LEFT(Infra[[#This Row],[Value]],1)="[",OR(Infra[[#This Row],[railml 2.4 existence]]=TRUE,Infra[[#This Row],[nor existence]]=TRUE)),IF(Infra[[#This Row],[Value]]=Infra[[#This Row],[type]],"OK","Wrong type"),"")</f>
        <v/>
      </c>
      <c r="T1566" s="7" t="str">
        <f>IF(ISBLANK(Infra[[#This Row],[Attribute]]),"",
IF(Infra[[#This Row],[railml 2.4 existence]]=TRUE, INDEX(core[Restriction],MATCH(Infra[[#This Row],[Full path]],core[Full path],0)),
IF(Infra[[#This Row],[nor existence]]&lt;&gt;"", INDEX(nor[Restriction],MATCH(Infra[[#This Row],[nor existence]],nor[Full path],0)),"")))</f>
        <v/>
      </c>
      <c r="U15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7" spans="1:21" x14ac:dyDescent="0.25">
      <c r="A156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infrastructure/tracks/track/trackTopology/connections/crossing/states/state/@nor:ruleRef</v>
      </c>
      <c r="B15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7" s="23" t="s">
        <v>1208</v>
      </c>
      <c r="E1567" s="49" t="s">
        <v>123</v>
      </c>
      <c r="F1567" s="7" t="s">
        <v>45</v>
      </c>
      <c r="G1567" s="9" t="s">
        <v>46</v>
      </c>
      <c r="H1567" s="9" t="s">
        <v>29</v>
      </c>
      <c r="I1567" s="33"/>
      <c r="J1567" s="8" t="s">
        <v>47</v>
      </c>
      <c r="K1567" s="29"/>
      <c r="L1567" s="29"/>
      <c r="M1567" s="57"/>
      <c r="N156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567" s="7" t="str">
        <f>IF(Infra[[#This Row],[railml 2.4 existence]]=TRUE, INDEX(core[Constraints],MATCH(Infra[[#This Row],[Full path]],core[Full path],0)),
IF(Infra[[#This Row],[nor existence]]&lt;&gt;"",INDEX(nor[Constraints],MATCH(Infra[[#This Row],[nor existence]],nor[Full path],0)),""))</f>
        <v>optional</v>
      </c>
      <c r="Q15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67" s="7" t="str">
        <f>IF(ISBLANK(Infra[[#This Row],[Attribute]]),"",
IF(Infra[[#This Row],[railml 2.4 existence]]=TRUE, INDEX(core[Excel type],MATCH(Infra[[#This Row],[Full path]],core[Full path],0)),
IF(Infra[[#This Row],[nor existence]]&lt;&gt;"", INDEX(nor[Excel type],MATCH(Infra[[#This Row],[nor existence]],nor[Full path],0)),"")))</f>
        <v>[reference]</v>
      </c>
      <c r="S1567" s="9" t="str">
        <f>IF(AND(NOT(ISBLANK(Infra[[#This Row],[Attribute]])),LEFT(Infra[[#This Row],[Value]],1)="[",OR(Infra[[#This Row],[railml 2.4 existence]]=TRUE,Infra[[#This Row],[nor existence]]=TRUE)),IF(Infra[[#This Row],[Value]]=Infra[[#This Row],[type]],"OK","Wrong type"),"")</f>
        <v/>
      </c>
      <c r="T1567" s="7" t="str">
        <f>IF(ISBLANK(Infra[[#This Row],[Attribute]]),"",
IF(Infra[[#This Row],[railml 2.4 existence]]=TRUE, INDEX(core[Restriction],MATCH(Infra[[#This Row],[Full path]],core[Full path],0)),
IF(Infra[[#This Row],[nor existence]]&lt;&gt;"", INDEX(nor[Restriction],MATCH(Infra[[#This Row],[nor existence]],nor[Full path],0)),"")))</f>
        <v/>
      </c>
      <c r="U15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8" spans="1:21" x14ac:dyDescent="0.25">
      <c r="A156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infrastructure/tracks/track/trackTopology/connections/crossing/states/state/@nor:startDate</v>
      </c>
      <c r="B15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8" s="23" t="s">
        <v>1208</v>
      </c>
      <c r="E1568" s="49" t="s">
        <v>123</v>
      </c>
      <c r="F1568" s="7" t="s">
        <v>132</v>
      </c>
      <c r="G1568" s="9" t="s">
        <v>128</v>
      </c>
      <c r="H1568" s="9" t="s">
        <v>29</v>
      </c>
      <c r="I1568" s="32"/>
      <c r="J1568" s="1" t="s">
        <v>129</v>
      </c>
      <c r="K1568" s="29"/>
      <c r="L1568" s="29"/>
      <c r="M1568" s="57"/>
      <c r="N156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568" s="7" t="str">
        <f>IF(Infra[[#This Row],[railml 2.4 existence]]=TRUE, INDEX(core[Constraints],MATCH(Infra[[#This Row],[Full path]],core[Full path],0)),
IF(Infra[[#This Row],[nor existence]]&lt;&gt;"",INDEX(nor[Constraints],MATCH(Infra[[#This Row],[nor existence]],nor[Full path],0)),""))</f>
        <v>optional</v>
      </c>
      <c r="Q15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68" s="7" t="str">
        <f>IF(ISBLANK(Infra[[#This Row],[Attribute]]),"",
IF(Infra[[#This Row],[railml 2.4 existence]]=TRUE, INDEX(core[Excel type],MATCH(Infra[[#This Row],[Full path]],core[Full path],0)),
IF(Infra[[#This Row],[nor existence]]&lt;&gt;"", INDEX(nor[Excel type],MATCH(Infra[[#This Row],[nor existence]],nor[Full path],0)),"")))</f>
        <v>[date]</v>
      </c>
      <c r="S1568" s="9" t="str">
        <f>IF(AND(NOT(ISBLANK(Infra[[#This Row],[Attribute]])),LEFT(Infra[[#This Row],[Value]],1)="[",OR(Infra[[#This Row],[railml 2.4 existence]]=TRUE,Infra[[#This Row],[nor existence]]=TRUE)),IF(Infra[[#This Row],[Value]]=Infra[[#This Row],[type]],"OK","Wrong type"),"")</f>
        <v/>
      </c>
      <c r="T1568" s="7" t="str">
        <f>IF(ISBLANK(Infra[[#This Row],[Attribute]]),"",
IF(Infra[[#This Row],[railml 2.4 existence]]=TRUE, INDEX(core[Restriction],MATCH(Infra[[#This Row],[Full path]],core[Full path],0)),
IF(Infra[[#This Row],[nor existence]]&lt;&gt;"", INDEX(nor[Restriction],MATCH(Infra[[#This Row],[nor existence]],nor[Full path],0)),"")))</f>
        <v/>
      </c>
      <c r="U15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69" spans="1:21" x14ac:dyDescent="0.25">
      <c r="A15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infrastructure/tracks/track/trackTopology/connections/crossing/states/state/@operatingPeriodRef</v>
      </c>
      <c r="B15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69" s="23" t="s">
        <v>1208</v>
      </c>
      <c r="E1569" s="49" t="s">
        <v>123</v>
      </c>
      <c r="F1569" s="7" t="s">
        <v>133</v>
      </c>
      <c r="G1569" s="9" t="s">
        <v>46</v>
      </c>
      <c r="H1569" s="9" t="s">
        <v>29</v>
      </c>
      <c r="I1569" s="32"/>
      <c r="J1569" s="1" t="s">
        <v>134</v>
      </c>
      <c r="K1569" s="29"/>
      <c r="L1569" s="29"/>
      <c r="M1569" s="57"/>
      <c r="N1569"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69" s="7" t="str">
        <f>IF(Infra[[#This Row],[railml 2.4 existence]]=TRUE, INDEX(core[Constraints],MATCH(Infra[[#This Row],[Full path]],core[Full path],0)),
IF(Infra[[#This Row],[nor existence]]&lt;&gt;"",INDEX(nor[Constraints],MATCH(Infra[[#This Row],[nor existence]],nor[Full path],0)),""))</f>
        <v>optional</v>
      </c>
      <c r="Q15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69" s="7" t="str">
        <f>IF(ISBLANK(Infra[[#This Row],[Attribute]]),"",
IF(Infra[[#This Row],[railml 2.4 existence]]=TRUE, INDEX(core[Excel type],MATCH(Infra[[#This Row],[Full path]],core[Full path],0)),
IF(Infra[[#This Row],[nor existence]]&lt;&gt;"", INDEX(nor[Excel type],MATCH(Infra[[#This Row],[nor existence]],nor[Full path],0)),"")))</f>
        <v>[reference]</v>
      </c>
      <c r="S1569" s="9" t="str">
        <f>IF(AND(NOT(ISBLANK(Infra[[#This Row],[Attribute]])),LEFT(Infra[[#This Row],[Value]],1)="[",OR(Infra[[#This Row],[railml 2.4 existence]]=TRUE,Infra[[#This Row],[nor existence]]=TRUE)),IF(Infra[[#This Row],[Value]]=Infra[[#This Row],[type]],"OK","Wrong type"),"")</f>
        <v>OK</v>
      </c>
      <c r="T1569" s="7" t="str">
        <f>IF(ISBLANK(Infra[[#This Row],[Attribute]]),"",
IF(Infra[[#This Row],[railml 2.4 existence]]=TRUE, INDEX(core[Restriction],MATCH(Infra[[#This Row],[Full path]],core[Full path],0)),
IF(Infra[[#This Row],[nor existence]]&lt;&gt;"", INDEX(nor[Restriction],MATCH(Infra[[#This Row],[nor existence]],nor[Full path],0)),"")))</f>
        <v/>
      </c>
      <c r="U15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70" spans="1:21" x14ac:dyDescent="0.25">
      <c r="A15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infrastructure/tracks/track/trackTopology/connections/crossing/states/state/@status</v>
      </c>
      <c r="B15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0" s="23" t="s">
        <v>1208</v>
      </c>
      <c r="E1570" s="49" t="s">
        <v>123</v>
      </c>
      <c r="F1570" s="7" t="s">
        <v>135</v>
      </c>
      <c r="G1570" s="9" t="s">
        <v>37</v>
      </c>
      <c r="H1570" s="9" t="s">
        <v>29</v>
      </c>
      <c r="I1570" s="32"/>
      <c r="K1570" s="29"/>
      <c r="L1570" s="29"/>
      <c r="M1570" s="57"/>
      <c r="N157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0" s="7" t="str">
        <f>IF(Infra[[#This Row],[railml 2.4 existence]]=TRUE, INDEX(core[Constraints],MATCH(Infra[[#This Row],[Full path]],core[Full path],0)),
IF(Infra[[#This Row],[nor existence]]&lt;&gt;"",INDEX(nor[Constraints],MATCH(Infra[[#This Row],[nor existence]],nor[Full path],0)),""))</f>
        <v>optional</v>
      </c>
      <c r="Q15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70" s="7" t="str">
        <f>IF(ISBLANK(Infra[[#This Row],[Attribute]]),"",
IF(Infra[[#This Row],[railml 2.4 existence]]=TRUE, INDEX(core[Excel type],MATCH(Infra[[#This Row],[Full path]],core[Full path],0)),
IF(Infra[[#This Row],[nor existence]]&lt;&gt;"", INDEX(nor[Excel type],MATCH(Infra[[#This Row],[nor existence]],nor[Full path],0)),"")))</f>
        <v>[enum]</v>
      </c>
      <c r="S1570" s="9" t="str">
        <f>IF(AND(NOT(ISBLANK(Infra[[#This Row],[Attribute]])),LEFT(Infra[[#This Row],[Value]],1)="[",OR(Infra[[#This Row],[railml 2.4 existence]]=TRUE,Infra[[#This Row],[nor existence]]=TRUE)),IF(Infra[[#This Row],[Value]]=Infra[[#This Row],[type]],"OK","Wrong type"),"")</f>
        <v>OK</v>
      </c>
      <c r="T1570"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5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71" spans="1:21" x14ac:dyDescent="0.25">
      <c r="A157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infrastructure/tracks/track/trackTopology/connections/crossing/states/state/@status</v>
      </c>
      <c r="B15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1" s="23" t="s">
        <v>1208</v>
      </c>
      <c r="E1571" s="49" t="s">
        <v>123</v>
      </c>
      <c r="F1571" s="7" t="s">
        <v>135</v>
      </c>
      <c r="G1571" s="9" t="s">
        <v>136</v>
      </c>
      <c r="H1571" s="9"/>
      <c r="I1571" s="32"/>
      <c r="K1571" s="29"/>
      <c r="L1571" s="29"/>
      <c r="M1571" s="57"/>
      <c r="N157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1" s="7" t="str">
        <f>IF(Infra[[#This Row],[railml 2.4 existence]]=TRUE, INDEX(core[Constraints],MATCH(Infra[[#This Row],[Full path]],core[Full path],0)),
IF(Infra[[#This Row],[nor existence]]&lt;&gt;"",INDEX(nor[Constraints],MATCH(Infra[[#This Row],[nor existence]],nor[Full path],0)),""))</f>
        <v>optional</v>
      </c>
      <c r="Q15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1" s="7" t="str">
        <f>IF(ISBLANK(Infra[[#This Row],[Attribute]]),"",
IF(Infra[[#This Row],[railml 2.4 existence]]=TRUE, INDEX(core[Excel type],MATCH(Infra[[#This Row],[Full path]],core[Full path],0)),
IF(Infra[[#This Row],[nor existence]]&lt;&gt;"", INDEX(nor[Excel type],MATCH(Infra[[#This Row],[nor existence]],nor[Full path],0)),"")))</f>
        <v>[enum]</v>
      </c>
      <c r="S1571" s="9" t="str">
        <f>IF(AND(NOT(ISBLANK(Infra[[#This Row],[Attribute]])),LEFT(Infra[[#This Row],[Value]],1)="[",OR(Infra[[#This Row],[railml 2.4 existence]]=TRUE,Infra[[#This Row],[nor existence]]=TRUE)),IF(Infra[[#This Row],[Value]]=Infra[[#This Row],[type]],"OK","Wrong type"),"")</f>
        <v/>
      </c>
      <c r="T157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5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72" spans="1:21" ht="105" x14ac:dyDescent="0.25">
      <c r="A157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infrastructure/tracks/track/trackTopology/connections/crossing/states/state/@status</v>
      </c>
      <c r="B15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2" s="23" t="s">
        <v>1208</v>
      </c>
      <c r="E1572" s="49" t="s">
        <v>123</v>
      </c>
      <c r="F1572" s="7" t="s">
        <v>135</v>
      </c>
      <c r="G1572" s="9" t="s">
        <v>137</v>
      </c>
      <c r="H1572" s="9"/>
      <c r="I1572" s="32"/>
      <c r="J1572" s="1" t="s">
        <v>138</v>
      </c>
      <c r="K1572" s="29"/>
      <c r="L1572" s="29"/>
      <c r="M1572" s="57"/>
      <c r="N157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2" s="7" t="str">
        <f>IF(Infra[[#This Row],[railml 2.4 existence]]=TRUE, INDEX(core[Constraints],MATCH(Infra[[#This Row],[Full path]],core[Full path],0)),
IF(Infra[[#This Row],[nor existence]]&lt;&gt;"",INDEX(nor[Constraints],MATCH(Infra[[#This Row],[nor existence]],nor[Full path],0)),""))</f>
        <v>optional</v>
      </c>
      <c r="Q15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2" s="7" t="str">
        <f>IF(ISBLANK(Infra[[#This Row],[Attribute]]),"",
IF(Infra[[#This Row],[railml 2.4 existence]]=TRUE, INDEX(core[Excel type],MATCH(Infra[[#This Row],[Full path]],core[Full path],0)),
IF(Infra[[#This Row],[nor existence]]&lt;&gt;"", INDEX(nor[Excel type],MATCH(Infra[[#This Row],[nor existence]],nor[Full path],0)),"")))</f>
        <v>[enum]</v>
      </c>
      <c r="S1572" s="9" t="str">
        <f>IF(AND(NOT(ISBLANK(Infra[[#This Row],[Attribute]])),LEFT(Infra[[#This Row],[Value]],1)="[",OR(Infra[[#This Row],[railml 2.4 existence]]=TRUE,Infra[[#This Row],[nor existence]]=TRUE)),IF(Infra[[#This Row],[Value]]=Infra[[#This Row],[type]],"OK","Wrong type"),"")</f>
        <v/>
      </c>
      <c r="T157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5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73" spans="1:21" ht="30" x14ac:dyDescent="0.25">
      <c r="A157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infrastructure/tracks/track/trackTopology/connections/crossing/states/state/@status</v>
      </c>
      <c r="B15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3" s="23" t="s">
        <v>1208</v>
      </c>
      <c r="E1573" s="49" t="s">
        <v>123</v>
      </c>
      <c r="F1573" s="7" t="s">
        <v>135</v>
      </c>
      <c r="G1573" s="9" t="s">
        <v>139</v>
      </c>
      <c r="H1573" s="9"/>
      <c r="I1573" s="32"/>
      <c r="J1573" s="1" t="s">
        <v>140</v>
      </c>
      <c r="K1573" s="29"/>
      <c r="L1573" s="29"/>
      <c r="M1573" s="57"/>
      <c r="N157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3" s="7" t="str">
        <f>IF(Infra[[#This Row],[railml 2.4 existence]]=TRUE, INDEX(core[Constraints],MATCH(Infra[[#This Row],[Full path]],core[Full path],0)),
IF(Infra[[#This Row],[nor existence]]&lt;&gt;"",INDEX(nor[Constraints],MATCH(Infra[[#This Row],[nor existence]],nor[Full path],0)),""))</f>
        <v>optional</v>
      </c>
      <c r="Q15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3" s="7" t="str">
        <f>IF(ISBLANK(Infra[[#This Row],[Attribute]]),"",
IF(Infra[[#This Row],[railml 2.4 existence]]=TRUE, INDEX(core[Excel type],MATCH(Infra[[#This Row],[Full path]],core[Full path],0)),
IF(Infra[[#This Row],[nor existence]]&lt;&gt;"", INDEX(nor[Excel type],MATCH(Infra[[#This Row],[nor existence]],nor[Full path],0)),"")))</f>
        <v>[enum]</v>
      </c>
      <c r="S1573" s="9" t="str">
        <f>IF(AND(NOT(ISBLANK(Infra[[#This Row],[Attribute]])),LEFT(Infra[[#This Row],[Value]],1)="[",OR(Infra[[#This Row],[railml 2.4 existence]]=TRUE,Infra[[#This Row],[nor existence]]=TRUE)),IF(Infra[[#This Row],[Value]]=Infra[[#This Row],[type]],"OK","Wrong type"),"")</f>
        <v/>
      </c>
      <c r="T157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5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74" spans="1:21" ht="75" x14ac:dyDescent="0.25">
      <c r="A157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infrastructure/tracks/track/trackTopology/connections/crossing/states/state/@status</v>
      </c>
      <c r="B15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4" s="23" t="s">
        <v>1208</v>
      </c>
      <c r="E1574" s="49" t="s">
        <v>123</v>
      </c>
      <c r="F1574" s="7" t="s">
        <v>135</v>
      </c>
      <c r="G1574" s="9" t="s">
        <v>124</v>
      </c>
      <c r="H1574" s="9"/>
      <c r="I1574" s="32"/>
      <c r="J1574" s="1" t="s">
        <v>141</v>
      </c>
      <c r="K1574" s="29"/>
      <c r="L1574" s="29"/>
      <c r="M1574" s="57"/>
      <c r="N157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4" s="7" t="str">
        <f>IF(Infra[[#This Row],[railml 2.4 existence]]=TRUE, INDEX(core[Constraints],MATCH(Infra[[#This Row],[Full path]],core[Full path],0)),
IF(Infra[[#This Row],[nor existence]]&lt;&gt;"",INDEX(nor[Constraints],MATCH(Infra[[#This Row],[nor existence]],nor[Full path],0)),""))</f>
        <v>optional</v>
      </c>
      <c r="Q15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4" s="7" t="str">
        <f>IF(ISBLANK(Infra[[#This Row],[Attribute]]),"",
IF(Infra[[#This Row],[railml 2.4 existence]]=TRUE, INDEX(core[Excel type],MATCH(Infra[[#This Row],[Full path]],core[Full path],0)),
IF(Infra[[#This Row],[nor existence]]&lt;&gt;"", INDEX(nor[Excel type],MATCH(Infra[[#This Row],[nor existence]],nor[Full path],0)),"")))</f>
        <v>[enum]</v>
      </c>
      <c r="S1574" s="9" t="str">
        <f>IF(AND(NOT(ISBLANK(Infra[[#This Row],[Attribute]])),LEFT(Infra[[#This Row],[Value]],1)="[",OR(Infra[[#This Row],[railml 2.4 existence]]=TRUE,Infra[[#This Row],[nor existence]]=TRUE)),IF(Infra[[#This Row],[Value]]=Infra[[#This Row],[type]],"OK","Wrong type"),"")</f>
        <v/>
      </c>
      <c r="T157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5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75" spans="1:21" ht="60" x14ac:dyDescent="0.25">
      <c r="A157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infrastructure/tracks/track/trackTopology/connections/crossing/states/state/@status</v>
      </c>
      <c r="B15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5" s="23" t="s">
        <v>1208</v>
      </c>
      <c r="E1575" s="49" t="s">
        <v>123</v>
      </c>
      <c r="F1575" s="7" t="s">
        <v>135</v>
      </c>
      <c r="G1575" s="9" t="s">
        <v>142</v>
      </c>
      <c r="H1575" s="9"/>
      <c r="I1575" s="32"/>
      <c r="J1575" s="1" t="s">
        <v>143</v>
      </c>
      <c r="K1575" s="29"/>
      <c r="L1575" s="29"/>
      <c r="M1575" s="57"/>
      <c r="N157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5" s="7" t="str">
        <f>IF(Infra[[#This Row],[railml 2.4 existence]]=TRUE, INDEX(core[Constraints],MATCH(Infra[[#This Row],[Full path]],core[Full path],0)),
IF(Infra[[#This Row],[nor existence]]&lt;&gt;"",INDEX(nor[Constraints],MATCH(Infra[[#This Row],[nor existence]],nor[Full path],0)),""))</f>
        <v>optional</v>
      </c>
      <c r="Q15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5" s="7" t="str">
        <f>IF(ISBLANK(Infra[[#This Row],[Attribute]]),"",
IF(Infra[[#This Row],[railml 2.4 existence]]=TRUE, INDEX(core[Excel type],MATCH(Infra[[#This Row],[Full path]],core[Full path],0)),
IF(Infra[[#This Row],[nor existence]]&lt;&gt;"", INDEX(nor[Excel type],MATCH(Infra[[#This Row],[nor existence]],nor[Full path],0)),"")))</f>
        <v>[enum]</v>
      </c>
      <c r="S1575" s="9" t="str">
        <f>IF(AND(NOT(ISBLANK(Infra[[#This Row],[Attribute]])),LEFT(Infra[[#This Row],[Value]],1)="[",OR(Infra[[#This Row],[railml 2.4 existence]]=TRUE,Infra[[#This Row],[nor existence]]=TRUE)),IF(Infra[[#This Row],[Value]]=Infra[[#This Row],[type]],"OK","Wrong type"),"")</f>
        <v/>
      </c>
      <c r="T157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5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76" spans="1:21" x14ac:dyDescent="0.25">
      <c r="A157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infrastructure/tracks/track/trackTopology/connections/crossing/states/state/@status</v>
      </c>
      <c r="B15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6" s="23" t="s">
        <v>1208</v>
      </c>
      <c r="E1576" s="49" t="s">
        <v>123</v>
      </c>
      <c r="F1576" s="7" t="s">
        <v>135</v>
      </c>
      <c r="G1576" s="9" t="s">
        <v>144</v>
      </c>
      <c r="H1576" s="9"/>
      <c r="I1576" s="32"/>
      <c r="K1576" s="29"/>
      <c r="L1576" s="29"/>
      <c r="M1576" s="57"/>
      <c r="N157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6" s="7" t="str">
        <f>IF(Infra[[#This Row],[railml 2.4 existence]]=TRUE, INDEX(core[Constraints],MATCH(Infra[[#This Row],[Full path]],core[Full path],0)),
IF(Infra[[#This Row],[nor existence]]&lt;&gt;"",INDEX(nor[Constraints],MATCH(Infra[[#This Row],[nor existence]],nor[Full path],0)),""))</f>
        <v>optional</v>
      </c>
      <c r="Q15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6" s="7" t="str">
        <f>IF(ISBLANK(Infra[[#This Row],[Attribute]]),"",
IF(Infra[[#This Row],[railml 2.4 existence]]=TRUE, INDEX(core[Excel type],MATCH(Infra[[#This Row],[Full path]],core[Full path],0)),
IF(Infra[[#This Row],[nor existence]]&lt;&gt;"", INDEX(nor[Excel type],MATCH(Infra[[#This Row],[nor existence]],nor[Full path],0)),"")))</f>
        <v>[enum]</v>
      </c>
      <c r="S1576" s="9" t="str">
        <f>IF(AND(NOT(ISBLANK(Infra[[#This Row],[Attribute]])),LEFT(Infra[[#This Row],[Value]],1)="[",OR(Infra[[#This Row],[railml 2.4 existence]]=TRUE,Infra[[#This Row],[nor existence]]=TRUE)),IF(Infra[[#This Row],[Value]]=Infra[[#This Row],[type]],"OK","Wrong type"),"")</f>
        <v/>
      </c>
      <c r="T157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5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77" spans="1:21" x14ac:dyDescent="0.25">
      <c r="A157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v>
      </c>
      <c r="B15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7" s="24" t="s">
        <v>1209</v>
      </c>
      <c r="E1577" s="17" t="s">
        <v>1184</v>
      </c>
      <c r="F1577" s="7"/>
      <c r="G1577" s="7"/>
      <c r="H1577" s="9" t="s">
        <v>23</v>
      </c>
      <c r="I1577" s="35"/>
      <c r="J1577" s="8"/>
      <c r="K1577" s="38"/>
      <c r="L1577" s="29"/>
      <c r="M1577" s="29"/>
      <c r="N157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7" s="7" t="str">
        <f>IF(Infra[[#This Row],[railml 2.4 existence]]=TRUE, INDEX(core[Constraints],MATCH(Infra[[#This Row],[Full path]],core[Full path],0)),
IF(Infra[[#This Row],[nor existence]]&lt;&gt;"",INDEX(nor[Constraints],MATCH(Infra[[#This Row],[nor existence]],nor[Full path],0)),""))</f>
        <v>mandatory</v>
      </c>
      <c r="Q15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77" s="7" t="str">
        <f>IF(ISBLANK(Infra[[#This Row],[Attribute]]),"",
IF(Infra[[#This Row],[railml 2.4 existence]]=TRUE, INDEX(core[Excel type],MATCH(Infra[[#This Row],[Full path]],core[Full path],0)),
IF(Infra[[#This Row],[nor existence]]&lt;&gt;"", INDEX(nor[Excel type],MATCH(Infra[[#This Row],[nor existence]],nor[Full path],0)),"")))</f>
        <v/>
      </c>
      <c r="S1577" s="7" t="str">
        <f>IF(AND(NOT(ISBLANK(Infra[[#This Row],[Attribute]])),LEFT(Infra[[#This Row],[Value]],1)="[",OR(Infra[[#This Row],[railml 2.4 existence]]=TRUE,Infra[[#This Row],[nor existence]]=TRUE)),IF(Infra[[#This Row],[Value]]=Infra[[#This Row],[type]],"OK","Wrong type"),"")</f>
        <v/>
      </c>
      <c r="T1577" s="7" t="str">
        <f>IF(ISBLANK(Infra[[#This Row],[Attribute]]),"",
IF(Infra[[#This Row],[railml 2.4 existence]]=TRUE, INDEX(core[Restriction],MATCH(Infra[[#This Row],[Full path]],core[Full path],0)),
IF(Infra[[#This Row],[nor existence]]&lt;&gt;"", INDEX(nor[Restriction],MATCH(Infra[[#This Row],[nor existence]],nor[Full path],0)),"")))</f>
        <v/>
      </c>
      <c r="U15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78" spans="1:21" ht="75" x14ac:dyDescent="0.25">
      <c r="A157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infrastructure/tracks/track/trackTopology/connections/switch/connection/@course</v>
      </c>
      <c r="B15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8" s="24" t="s">
        <v>1209</v>
      </c>
      <c r="E1578" s="17" t="s">
        <v>1184</v>
      </c>
      <c r="F1578" s="17" t="s">
        <v>1186</v>
      </c>
      <c r="G1578" s="7" t="s">
        <v>37</v>
      </c>
      <c r="H1578" s="13" t="s">
        <v>23</v>
      </c>
      <c r="I1578" s="35"/>
      <c r="J1578" s="8" t="s">
        <v>1210</v>
      </c>
      <c r="K1578" s="7" t="s">
        <v>1211</v>
      </c>
      <c r="L1578" s="29"/>
      <c r="M1578" s="29"/>
      <c r="N157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8" s="7" t="str">
        <f>IF(Infra[[#This Row],[railml 2.4 existence]]=TRUE, INDEX(core[Constraints],MATCH(Infra[[#This Row],[Full path]],core[Full path],0)),
IF(Infra[[#This Row],[nor existence]]&lt;&gt;"",INDEX(nor[Constraints],MATCH(Infra[[#This Row],[nor existence]],nor[Full path],0)),""))</f>
        <v>optional</v>
      </c>
      <c r="Q15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78" s="7" t="str">
        <f>IF(ISBLANK(Infra[[#This Row],[Attribute]]),"",
IF(Infra[[#This Row],[railml 2.4 existence]]=TRUE, INDEX(core[Excel type],MATCH(Infra[[#This Row],[Full path]],core[Full path],0)),
IF(Infra[[#This Row],[nor existence]]&lt;&gt;"", INDEX(nor[Excel type],MATCH(Infra[[#This Row],[nor existence]],nor[Full path],0)),"")))</f>
        <v>[enum]</v>
      </c>
      <c r="S1578" s="7" t="str">
        <f>IF(AND(NOT(ISBLANK(Infra[[#This Row],[Attribute]])),LEFT(Infra[[#This Row],[Value]],1)="[",OR(Infra[[#This Row],[railml 2.4 existence]]=TRUE,Infra[[#This Row],[nor existence]]=TRUE)),IF(Infra[[#This Row],[Value]]=Infra[[#This Row],[type]],"OK","Wrong type"),"")</f>
        <v>OK</v>
      </c>
      <c r="T1578" s="7" t="str">
        <f>IF(ISBLANK(Infra[[#This Row],[Attribute]]),"",
IF(Infra[[#This Row],[railml 2.4 existence]]=TRUE, INDEX(core[Restriction],MATCH(Infra[[#This Row],[Full path]],core[Full path],0)),
IF(Infra[[#This Row],[nor existence]]&lt;&gt;"", INDEX(nor[Restriction],MATCH(Infra[[#This Row],[nor existence]],nor[Full path],0)),"")))</f>
        <v>"straight", "left", "right", "other:*"</v>
      </c>
      <c r="U15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79" spans="1:21" ht="30" x14ac:dyDescent="0.25">
      <c r="A157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infrastructure/tracks/track/trackTopology/connections/switch/connection/@course</v>
      </c>
      <c r="B15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79" s="24" t="s">
        <v>1209</v>
      </c>
      <c r="E1579" s="17" t="s">
        <v>1184</v>
      </c>
      <c r="F1579" s="17" t="s">
        <v>1186</v>
      </c>
      <c r="G1579" s="7" t="s">
        <v>270</v>
      </c>
      <c r="H1579" s="13"/>
      <c r="I1579" s="35"/>
      <c r="J1579" s="8" t="s">
        <v>1189</v>
      </c>
      <c r="K1579" s="7" t="s">
        <v>1190</v>
      </c>
      <c r="L1579" s="29"/>
      <c r="M1579" s="29"/>
      <c r="N157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79" s="7" t="str">
        <f>IF(Infra[[#This Row],[railml 2.4 existence]]=TRUE, INDEX(core[Constraints],MATCH(Infra[[#This Row],[Full path]],core[Full path],0)),
IF(Infra[[#This Row],[nor existence]]&lt;&gt;"",INDEX(nor[Constraints],MATCH(Infra[[#This Row],[nor existence]],nor[Full path],0)),""))</f>
        <v>optional</v>
      </c>
      <c r="Q15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79" s="7" t="str">
        <f>IF(ISBLANK(Infra[[#This Row],[Attribute]]),"",
IF(Infra[[#This Row],[railml 2.4 existence]]=TRUE, INDEX(core[Excel type],MATCH(Infra[[#This Row],[Full path]],core[Full path],0)),
IF(Infra[[#This Row],[nor existence]]&lt;&gt;"", INDEX(nor[Excel type],MATCH(Infra[[#This Row],[nor existence]],nor[Full path],0)),"")))</f>
        <v>[enum]</v>
      </c>
      <c r="S1579" s="7" t="str">
        <f>IF(AND(NOT(ISBLANK(Infra[[#This Row],[Attribute]])),LEFT(Infra[[#This Row],[Value]],1)="[",OR(Infra[[#This Row],[railml 2.4 existence]]=TRUE,Infra[[#This Row],[nor existence]]=TRUE)),IF(Infra[[#This Row],[Value]]=Infra[[#This Row],[type]],"OK","Wrong type"),"")</f>
        <v/>
      </c>
      <c r="T1579" s="7" t="str">
        <f>IF(ISBLANK(Infra[[#This Row],[Attribute]]),"",
IF(Infra[[#This Row],[railml 2.4 existence]]=TRUE, INDEX(core[Restriction],MATCH(Infra[[#This Row],[Full path]],core[Full path],0)),
IF(Infra[[#This Row],[nor existence]]&lt;&gt;"", INDEX(nor[Restriction],MATCH(Infra[[#This Row],[nor existence]],nor[Full path],0)),"")))</f>
        <v>"straight", "left", "right", "other:*"</v>
      </c>
      <c r="U15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80" spans="1:21" ht="30" x14ac:dyDescent="0.25">
      <c r="A158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infrastructure/tracks/track/trackTopology/connections/switch/connection/@course</v>
      </c>
      <c r="B15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0" s="24" t="s">
        <v>1209</v>
      </c>
      <c r="E1580" s="17" t="s">
        <v>1184</v>
      </c>
      <c r="F1580" s="17" t="s">
        <v>1186</v>
      </c>
      <c r="G1580" s="7" t="s">
        <v>271</v>
      </c>
      <c r="H1580" s="13"/>
      <c r="I1580" s="35"/>
      <c r="J1580" s="8" t="s">
        <v>1191</v>
      </c>
      <c r="K1580" s="7" t="s">
        <v>1190</v>
      </c>
      <c r="L1580" s="29"/>
      <c r="M1580" s="29"/>
      <c r="N158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0" s="7" t="str">
        <f>IF(Infra[[#This Row],[railml 2.4 existence]]=TRUE, INDEX(core[Constraints],MATCH(Infra[[#This Row],[Full path]],core[Full path],0)),
IF(Infra[[#This Row],[nor existence]]&lt;&gt;"",INDEX(nor[Constraints],MATCH(Infra[[#This Row],[nor existence]],nor[Full path],0)),""))</f>
        <v>optional</v>
      </c>
      <c r="Q15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80" s="7" t="str">
        <f>IF(ISBLANK(Infra[[#This Row],[Attribute]]),"",
IF(Infra[[#This Row],[railml 2.4 existence]]=TRUE, INDEX(core[Excel type],MATCH(Infra[[#This Row],[Full path]],core[Full path],0)),
IF(Infra[[#This Row],[nor existence]]&lt;&gt;"", INDEX(nor[Excel type],MATCH(Infra[[#This Row],[nor existence]],nor[Full path],0)),"")))</f>
        <v>[enum]</v>
      </c>
      <c r="S1580" s="7" t="str">
        <f>IF(AND(NOT(ISBLANK(Infra[[#This Row],[Attribute]])),LEFT(Infra[[#This Row],[Value]],1)="[",OR(Infra[[#This Row],[railml 2.4 existence]]=TRUE,Infra[[#This Row],[nor existence]]=TRUE)),IF(Infra[[#This Row],[Value]]=Infra[[#This Row],[type]],"OK","Wrong type"),"")</f>
        <v/>
      </c>
      <c r="T1580" s="7" t="str">
        <f>IF(ISBLANK(Infra[[#This Row],[Attribute]]),"",
IF(Infra[[#This Row],[railml 2.4 existence]]=TRUE, INDEX(core[Restriction],MATCH(Infra[[#This Row],[Full path]],core[Full path],0)),
IF(Infra[[#This Row],[nor existence]]&lt;&gt;"", INDEX(nor[Restriction],MATCH(Infra[[#This Row],[nor existence]],nor[Full path],0)),"")))</f>
        <v>"straight", "left", "right", "other:*"</v>
      </c>
      <c r="U15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81" spans="1:21" x14ac:dyDescent="0.25">
      <c r="A158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infrastructure/tracks/track/trackTopology/connections/switch/connection/@course</v>
      </c>
      <c r="B15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1" s="24" t="s">
        <v>1209</v>
      </c>
      <c r="E1581" s="17" t="s">
        <v>1184</v>
      </c>
      <c r="F1581" s="17" t="s">
        <v>1186</v>
      </c>
      <c r="G1581" s="9" t="s">
        <v>144</v>
      </c>
      <c r="H1581" s="13"/>
      <c r="I1581" s="35"/>
      <c r="J1581" s="8"/>
      <c r="K1581" s="7"/>
      <c r="L1581" s="29"/>
      <c r="M1581" s="29"/>
      <c r="N158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1" s="7" t="str">
        <f>IF(Infra[[#This Row],[railml 2.4 existence]]=TRUE, INDEX(core[Constraints],MATCH(Infra[[#This Row],[Full path]],core[Full path],0)),
IF(Infra[[#This Row],[nor existence]]&lt;&gt;"",INDEX(nor[Constraints],MATCH(Infra[[#This Row],[nor existence]],nor[Full path],0)),""))</f>
        <v>optional</v>
      </c>
      <c r="Q15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81" s="7" t="str">
        <f>IF(ISBLANK(Infra[[#This Row],[Attribute]]),"",
IF(Infra[[#This Row],[railml 2.4 existence]]=TRUE, INDEX(core[Excel type],MATCH(Infra[[#This Row],[Full path]],core[Full path],0)),
IF(Infra[[#This Row],[nor existence]]&lt;&gt;"", INDEX(nor[Excel type],MATCH(Infra[[#This Row],[nor existence]],nor[Full path],0)),"")))</f>
        <v>[enum]</v>
      </c>
      <c r="S1581" s="7" t="str">
        <f>IF(AND(NOT(ISBLANK(Infra[[#This Row],[Attribute]])),LEFT(Infra[[#This Row],[Value]],1)="[",OR(Infra[[#This Row],[railml 2.4 existence]]=TRUE,Infra[[#This Row],[nor existence]]=TRUE)),IF(Infra[[#This Row],[Value]]=Infra[[#This Row],[type]],"OK","Wrong type"),"")</f>
        <v/>
      </c>
      <c r="T1581" s="7" t="str">
        <f>IF(ISBLANK(Infra[[#This Row],[Attribute]]),"",
IF(Infra[[#This Row],[railml 2.4 existence]]=TRUE, INDEX(core[Restriction],MATCH(Infra[[#This Row],[Full path]],core[Full path],0)),
IF(Infra[[#This Row],[nor existence]]&lt;&gt;"", INDEX(nor[Restriction],MATCH(Infra[[#This Row],[nor existence]],nor[Full path],0)),"")))</f>
        <v>"straight", "left", "right", "other:*"</v>
      </c>
      <c r="U15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82" spans="1:21" x14ac:dyDescent="0.25">
      <c r="A158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infrastructure/tracks/track/trackTopology/connections/switch/connection/@id</v>
      </c>
      <c r="B15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2" s="23" t="s">
        <v>1209</v>
      </c>
      <c r="E1582" s="49" t="s">
        <v>1184</v>
      </c>
      <c r="F1582" s="7" t="s">
        <v>32</v>
      </c>
      <c r="G1582" s="9" t="s">
        <v>25</v>
      </c>
      <c r="H1582" s="9" t="s">
        <v>23</v>
      </c>
      <c r="I1582" s="32"/>
      <c r="J1582" s="8" t="s">
        <v>33</v>
      </c>
      <c r="K1582" s="29"/>
      <c r="L1582" s="29"/>
      <c r="M1582" s="57"/>
      <c r="N158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2" s="7" t="str">
        <f>IF(Infra[[#This Row],[railml 2.4 existence]]=TRUE, INDEX(core[Constraints],MATCH(Infra[[#This Row],[Full path]],core[Full path],0)),
IF(Infra[[#This Row],[nor existence]]&lt;&gt;"",INDEX(nor[Constraints],MATCH(Infra[[#This Row],[nor existence]],nor[Full path],0)),""))</f>
        <v>mandatory</v>
      </c>
      <c r="Q15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82" s="9" t="str">
        <f>IF(ISBLANK(Infra[[#This Row],[Attribute]]),"",
IF(Infra[[#This Row],[railml 2.4 existence]]=TRUE, INDEX(core[Excel type],MATCH(Infra[[#This Row],[Full path]],core[Full path],0)),
IF(Infra[[#This Row],[nor existence]]&lt;&gt;"", INDEX(nor[Excel type],MATCH(Infra[[#This Row],[nor existence]],nor[Full path],0)),"")))</f>
        <v>[string]</v>
      </c>
      <c r="S1582" s="7" t="str">
        <f>IF(AND(NOT(ISBLANK(Infra[[#This Row],[Attribute]])),LEFT(Infra[[#This Row],[Value]],1)="[",OR(Infra[[#This Row],[railml 2.4 existence]]=TRUE,Infra[[#This Row],[nor existence]]=TRUE)),IF(Infra[[#This Row],[Value]]=Infra[[#This Row],[type]],"OK","Wrong type"),"")</f>
        <v>OK</v>
      </c>
      <c r="T1582" s="7" t="str">
        <f>IF(ISBLANK(Infra[[#This Row],[Attribute]]),"",
IF(Infra[[#This Row],[railml 2.4 existence]]=TRUE, INDEX(core[Restriction],MATCH(Infra[[#This Row],[Full path]],core[Full path],0)),
IF(Infra[[#This Row],[nor existence]]&lt;&gt;"", INDEX(nor[Restriction],MATCH(Infra[[#This Row],[nor existence]],nor[Full path],0)),"")))</f>
        <v/>
      </c>
      <c r="U15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83" spans="1:21" ht="45" x14ac:dyDescent="0.25">
      <c r="A158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infrastructure/tracks/track/trackTopology/connections/switch/connection/@maxSpeed</v>
      </c>
      <c r="B15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3" s="24" t="s">
        <v>1209</v>
      </c>
      <c r="E1583" s="17" t="s">
        <v>1184</v>
      </c>
      <c r="F1583" s="17" t="s">
        <v>1193</v>
      </c>
      <c r="G1583" s="7" t="s">
        <v>233</v>
      </c>
      <c r="H1583" s="13" t="s">
        <v>29</v>
      </c>
      <c r="I1583" s="35"/>
      <c r="J1583" s="8" t="s">
        <v>1194</v>
      </c>
      <c r="K1583" s="7" t="s">
        <v>1195</v>
      </c>
      <c r="L1583" s="29"/>
      <c r="M1583" s="29"/>
      <c r="N158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3" s="7" t="str">
        <f>IF(Infra[[#This Row],[railml 2.4 existence]]=TRUE, INDEX(core[Constraints],MATCH(Infra[[#This Row],[Full path]],core[Full path],0)),
IF(Infra[[#This Row],[nor existence]]&lt;&gt;"",INDEX(nor[Constraints],MATCH(Infra[[#This Row],[nor existence]],nor[Full path],0)),""))</f>
        <v>optional</v>
      </c>
      <c r="Q15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83" s="7" t="str">
        <f>IF(ISBLANK(Infra[[#This Row],[Attribute]]),"",
IF(Infra[[#This Row],[railml 2.4 existence]]=TRUE, INDEX(core[Excel type],MATCH(Infra[[#This Row],[Full path]],core[Full path],0)),
IF(Infra[[#This Row],[nor existence]]&lt;&gt;"", INDEX(nor[Excel type],MATCH(Infra[[#This Row],[nor existence]],nor[Full path],0)),"")))</f>
        <v>[decimal]</v>
      </c>
      <c r="S1583" s="7" t="str">
        <f>IF(AND(NOT(ISBLANK(Infra[[#This Row],[Attribute]])),LEFT(Infra[[#This Row],[Value]],1)="[",OR(Infra[[#This Row],[railml 2.4 existence]]=TRUE,Infra[[#This Row],[nor existence]]=TRUE)),IF(Infra[[#This Row],[Value]]=Infra[[#This Row],[type]],"OK","Wrong type"),"")</f>
        <v>OK</v>
      </c>
      <c r="T1583" s="7" t="str">
        <f>IF(ISBLANK(Infra[[#This Row],[Attribute]]),"",
IF(Infra[[#This Row],[railml 2.4 existence]]=TRUE, INDEX(core[Restriction],MATCH(Infra[[#This Row],[Full path]],core[Full path],0)),
IF(Infra[[#This Row],[nor existence]]&lt;&gt;"", INDEX(nor[Restriction],MATCH(Infra[[#This Row],[nor existence]],nor[Full path],0)),"")))</f>
        <v>xs:fractionDigits=1, xs:minInclusive=0, xs:totalDigits=5</v>
      </c>
      <c r="U15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84" spans="1:21" ht="45" x14ac:dyDescent="0.25">
      <c r="A158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infrastructure/tracks/track/trackTopology/connections/switch/connection/@orientation</v>
      </c>
      <c r="B15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4" s="24" t="s">
        <v>1209</v>
      </c>
      <c r="E1584" s="17" t="s">
        <v>1184</v>
      </c>
      <c r="F1584" s="17" t="s">
        <v>1196</v>
      </c>
      <c r="G1584" s="7" t="s">
        <v>37</v>
      </c>
      <c r="H1584" s="13" t="s">
        <v>23</v>
      </c>
      <c r="I1584" s="35"/>
      <c r="J1584" s="8" t="s">
        <v>1197</v>
      </c>
      <c r="K1584" s="7" t="s">
        <v>1198</v>
      </c>
      <c r="L1584" s="29"/>
      <c r="M1584" s="29"/>
      <c r="N158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4" s="7" t="str">
        <f>IF(Infra[[#This Row],[railml 2.4 existence]]=TRUE, INDEX(core[Constraints],MATCH(Infra[[#This Row],[Full path]],core[Full path],0)),
IF(Infra[[#This Row],[nor existence]]&lt;&gt;"",INDEX(nor[Constraints],MATCH(Infra[[#This Row],[nor existence]],nor[Full path],0)),""))</f>
        <v>mandatory</v>
      </c>
      <c r="Q15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84" s="7" t="str">
        <f>IF(ISBLANK(Infra[[#This Row],[Attribute]]),"",
IF(Infra[[#This Row],[railml 2.4 existence]]=TRUE, INDEX(core[Excel type],MATCH(Infra[[#This Row],[Full path]],core[Full path],0)),
IF(Infra[[#This Row],[nor existence]]&lt;&gt;"", INDEX(nor[Excel type],MATCH(Infra[[#This Row],[nor existence]],nor[Full path],0)),"")))</f>
        <v>[enum]</v>
      </c>
      <c r="S1584" s="7" t="str">
        <f>IF(AND(NOT(ISBLANK(Infra[[#This Row],[Attribute]])),LEFT(Infra[[#This Row],[Value]],1)="[",OR(Infra[[#This Row],[railml 2.4 existence]]=TRUE,Infra[[#This Row],[nor existence]]=TRUE)),IF(Infra[[#This Row],[Value]]=Infra[[#This Row],[type]],"OK","Wrong type"),"")</f>
        <v>OK</v>
      </c>
      <c r="T1584" s="7" t="str">
        <f>IF(ISBLANK(Infra[[#This Row],[Attribute]]),"",
IF(Infra[[#This Row],[railml 2.4 existence]]=TRUE, INDEX(core[Restriction],MATCH(Infra[[#This Row],[Full path]],core[Full path],0)),
IF(Infra[[#This Row],[nor existence]]&lt;&gt;"", INDEX(nor[Restriction],MATCH(Infra[[#This Row],[nor existence]],nor[Full path],0)),"")))</f>
        <v>"incoming", "outgoing", "rightAngled", "unknown", "other:*"</v>
      </c>
      <c r="U15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85" spans="1:21" ht="30" x14ac:dyDescent="0.25">
      <c r="A158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infrastructure/tracks/track/trackTopology/connections/switch/connection/@orientation</v>
      </c>
      <c r="B15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5" s="24" t="s">
        <v>1209</v>
      </c>
      <c r="E1585" s="17" t="s">
        <v>1184</v>
      </c>
      <c r="F1585" s="17" t="s">
        <v>1196</v>
      </c>
      <c r="G1585" s="7" t="s">
        <v>1199</v>
      </c>
      <c r="H1585" s="9"/>
      <c r="I1585" s="35"/>
      <c r="J1585" s="8" t="s">
        <v>1200</v>
      </c>
      <c r="K1585" s="7"/>
      <c r="L1585" s="29"/>
      <c r="M1585" s="29"/>
      <c r="N158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5" s="7" t="str">
        <f>IF(Infra[[#This Row],[railml 2.4 existence]]=TRUE, INDEX(core[Constraints],MATCH(Infra[[#This Row],[Full path]],core[Full path],0)),
IF(Infra[[#This Row],[nor existence]]&lt;&gt;"",INDEX(nor[Constraints],MATCH(Infra[[#This Row],[nor existence]],nor[Full path],0)),""))</f>
        <v>mandatory</v>
      </c>
      <c r="Q15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85" s="7" t="str">
        <f>IF(ISBLANK(Infra[[#This Row],[Attribute]]),"",
IF(Infra[[#This Row],[railml 2.4 existence]]=TRUE, INDEX(core[Excel type],MATCH(Infra[[#This Row],[Full path]],core[Full path],0)),
IF(Infra[[#This Row],[nor existence]]&lt;&gt;"", INDEX(nor[Excel type],MATCH(Infra[[#This Row],[nor existence]],nor[Full path],0)),"")))</f>
        <v>[enum]</v>
      </c>
      <c r="S1585" s="7" t="str">
        <f>IF(AND(NOT(ISBLANK(Infra[[#This Row],[Attribute]])),LEFT(Infra[[#This Row],[Value]],1)="[",OR(Infra[[#This Row],[railml 2.4 existence]]=TRUE,Infra[[#This Row],[nor existence]]=TRUE)),IF(Infra[[#This Row],[Value]]=Infra[[#This Row],[type]],"OK","Wrong type"),"")</f>
        <v/>
      </c>
      <c r="T1585" s="7" t="str">
        <f>IF(ISBLANK(Infra[[#This Row],[Attribute]]),"",
IF(Infra[[#This Row],[railml 2.4 existence]]=TRUE, INDEX(core[Restriction],MATCH(Infra[[#This Row],[Full path]],core[Full path],0)),
IF(Infra[[#This Row],[nor existence]]&lt;&gt;"", INDEX(nor[Restriction],MATCH(Infra[[#This Row],[nor existence]],nor[Full path],0)),"")))</f>
        <v>"incoming", "outgoing", "rightAngled", "unknown", "other:*"</v>
      </c>
      <c r="U15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86" spans="1:21" ht="30" x14ac:dyDescent="0.25">
      <c r="A158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infrastructure/tracks/track/trackTopology/connections/switch/connection/@orientation</v>
      </c>
      <c r="B15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6" s="24" t="s">
        <v>1209</v>
      </c>
      <c r="E1586" s="17" t="s">
        <v>1184</v>
      </c>
      <c r="F1586" s="17" t="s">
        <v>1196</v>
      </c>
      <c r="G1586" s="7" t="s">
        <v>1201</v>
      </c>
      <c r="H1586" s="9"/>
      <c r="I1586" s="35"/>
      <c r="J1586" s="8" t="s">
        <v>1202</v>
      </c>
      <c r="K1586" s="7"/>
      <c r="L1586" s="29"/>
      <c r="M1586" s="29"/>
      <c r="N158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6" s="7" t="str">
        <f>IF(Infra[[#This Row],[railml 2.4 existence]]=TRUE, INDEX(core[Constraints],MATCH(Infra[[#This Row],[Full path]],core[Full path],0)),
IF(Infra[[#This Row],[nor existence]]&lt;&gt;"",INDEX(nor[Constraints],MATCH(Infra[[#This Row],[nor existence]],nor[Full path],0)),""))</f>
        <v>mandatory</v>
      </c>
      <c r="Q15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86" s="7" t="str">
        <f>IF(ISBLANK(Infra[[#This Row],[Attribute]]),"",
IF(Infra[[#This Row],[railml 2.4 existence]]=TRUE, INDEX(core[Excel type],MATCH(Infra[[#This Row],[Full path]],core[Full path],0)),
IF(Infra[[#This Row],[nor existence]]&lt;&gt;"", INDEX(nor[Excel type],MATCH(Infra[[#This Row],[nor existence]],nor[Full path],0)),"")))</f>
        <v>[enum]</v>
      </c>
      <c r="S1586" s="7" t="str">
        <f>IF(AND(NOT(ISBLANK(Infra[[#This Row],[Attribute]])),LEFT(Infra[[#This Row],[Value]],1)="[",OR(Infra[[#This Row],[railml 2.4 existence]]=TRUE,Infra[[#This Row],[nor existence]]=TRUE)),IF(Infra[[#This Row],[Value]]=Infra[[#This Row],[type]],"OK","Wrong type"),"")</f>
        <v/>
      </c>
      <c r="T1586" s="7" t="str">
        <f>IF(ISBLANK(Infra[[#This Row],[Attribute]]),"",
IF(Infra[[#This Row],[railml 2.4 existence]]=TRUE, INDEX(core[Restriction],MATCH(Infra[[#This Row],[Full path]],core[Full path],0)),
IF(Infra[[#This Row],[nor existence]]&lt;&gt;"", INDEX(nor[Restriction],MATCH(Infra[[#This Row],[nor existence]],nor[Full path],0)),"")))</f>
        <v>"incoming", "outgoing", "rightAngled", "unknown", "other:*"</v>
      </c>
      <c r="U15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587" spans="1:21" ht="45" x14ac:dyDescent="0.25">
      <c r="A158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infrastructure/tracks/track/trackTopology/connections/switch/connection/@passable</v>
      </c>
      <c r="B15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7" s="24" t="s">
        <v>1209</v>
      </c>
      <c r="E1587" s="17" t="s">
        <v>1184</v>
      </c>
      <c r="F1587" s="7" t="s">
        <v>1203</v>
      </c>
      <c r="G1587" s="9" t="s">
        <v>125</v>
      </c>
      <c r="H1587" s="9" t="s">
        <v>29</v>
      </c>
      <c r="I1587" s="35"/>
      <c r="J1587" s="8" t="s">
        <v>1212</v>
      </c>
      <c r="K1587" s="7"/>
      <c r="L1587" s="29"/>
      <c r="M1587" s="29"/>
      <c r="N158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7" s="7" t="str">
        <f>IF(Infra[[#This Row],[railml 2.4 existence]]=TRUE, INDEX(core[Constraints],MATCH(Infra[[#This Row],[Full path]],core[Full path],0)),
IF(Infra[[#This Row],[nor existence]]&lt;&gt;"",INDEX(nor[Constraints],MATCH(Infra[[#This Row],[nor existence]],nor[Full path],0)),""))</f>
        <v>optional</v>
      </c>
      <c r="Q15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87" s="7" t="str">
        <f>IF(ISBLANK(Infra[[#This Row],[Attribute]]),"",
IF(Infra[[#This Row],[railml 2.4 existence]]=TRUE, INDEX(core[Excel type],MATCH(Infra[[#This Row],[Full path]],core[Full path],0)),
IF(Infra[[#This Row],[nor existence]]&lt;&gt;"", INDEX(nor[Excel type],MATCH(Infra[[#This Row],[nor existence]],nor[Full path],0)),"")))</f>
        <v>[boolean]</v>
      </c>
      <c r="S1587" s="7" t="str">
        <f>IF(AND(NOT(ISBLANK(Infra[[#This Row],[Attribute]])),LEFT(Infra[[#This Row],[Value]],1)="[",OR(Infra[[#This Row],[railml 2.4 existence]]=TRUE,Infra[[#This Row],[nor existence]]=TRUE)),IF(Infra[[#This Row],[Value]]=Infra[[#This Row],[type]],"OK","Wrong type"),"")</f>
        <v>OK</v>
      </c>
      <c r="T1587" s="7" t="str">
        <f>IF(ISBLANK(Infra[[#This Row],[Attribute]]),"",
IF(Infra[[#This Row],[railml 2.4 existence]]=TRUE, INDEX(core[Restriction],MATCH(Infra[[#This Row],[Full path]],core[Full path],0)),
IF(Infra[[#This Row],[nor existence]]&lt;&gt;"", INDEX(nor[Restriction],MATCH(Infra[[#This Row],[nor existence]],nor[Full path],0)),"")))</f>
        <v/>
      </c>
      <c r="U15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88" spans="1:21" ht="60" x14ac:dyDescent="0.25">
      <c r="A158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infrastructure/tracks/track/trackTopology/connections/switch/connection/@radius</v>
      </c>
      <c r="B15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8" s="24" t="s">
        <v>1209</v>
      </c>
      <c r="E1588" s="17" t="s">
        <v>1184</v>
      </c>
      <c r="F1588" s="7" t="s">
        <v>1036</v>
      </c>
      <c r="G1588" s="7" t="s">
        <v>233</v>
      </c>
      <c r="H1588" s="9" t="s">
        <v>29</v>
      </c>
      <c r="I1588" s="32"/>
      <c r="J1588" s="8" t="s">
        <v>1205</v>
      </c>
      <c r="K1588" s="38" t="s">
        <v>1206</v>
      </c>
      <c r="L1588" s="29"/>
      <c r="M1588" s="29"/>
      <c r="N15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8" s="7" t="str">
        <f>IF(Infra[[#This Row],[railml 2.4 existence]]=TRUE, INDEX(core[Constraints],MATCH(Infra[[#This Row],[Full path]],core[Full path],0)),
IF(Infra[[#This Row],[nor existence]]&lt;&gt;"",INDEX(nor[Constraints],MATCH(Infra[[#This Row],[nor existence]],nor[Full path],0)),""))</f>
        <v>optional</v>
      </c>
      <c r="Q15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88" s="7" t="str">
        <f>IF(ISBLANK(Infra[[#This Row],[Attribute]]),"",
IF(Infra[[#This Row],[railml 2.4 existence]]=TRUE, INDEX(core[Excel type],MATCH(Infra[[#This Row],[Full path]],core[Full path],0)),
IF(Infra[[#This Row],[nor existence]]&lt;&gt;"", INDEX(nor[Excel type],MATCH(Infra[[#This Row],[nor existence]],nor[Full path],0)),"")))</f>
        <v>[decimal]</v>
      </c>
      <c r="S1588" s="7" t="str">
        <f>IF(AND(NOT(ISBLANK(Infra[[#This Row],[Attribute]])),LEFT(Infra[[#This Row],[Value]],1)="[",OR(Infra[[#This Row],[railml 2.4 existence]]=TRUE,Infra[[#This Row],[nor existence]]=TRUE)),IF(Infra[[#This Row],[Value]]=Infra[[#This Row],[type]],"OK","Wrong type"),"")</f>
        <v>OK</v>
      </c>
      <c r="T1588" s="7" t="str">
        <f>IF(ISBLANK(Infra[[#This Row],[Attribute]]),"",
IF(Infra[[#This Row],[railml 2.4 existence]]=TRUE, INDEX(core[Restriction],MATCH(Infra[[#This Row],[Full path]],core[Full path],0)),
IF(Infra[[#This Row],[nor existence]]&lt;&gt;"", INDEX(nor[Restriction],MATCH(Infra[[#This Row],[nor existence]],nor[Full path],0)),"")))</f>
        <v>xs:fractionDigits=6</v>
      </c>
      <c r="U15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89" spans="1:21" x14ac:dyDescent="0.25">
      <c r="A158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infrastructure/tracks/track/trackTopology/connections/switch/connection/@ref</v>
      </c>
      <c r="B15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89" s="24" t="s">
        <v>1209</v>
      </c>
      <c r="E1589" s="17" t="s">
        <v>1184</v>
      </c>
      <c r="F1589" s="7" t="s">
        <v>120</v>
      </c>
      <c r="G1589" s="7" t="s">
        <v>46</v>
      </c>
      <c r="H1589" s="9" t="s">
        <v>23</v>
      </c>
      <c r="I1589" s="35"/>
      <c r="J1589" s="8"/>
      <c r="K1589" s="7"/>
      <c r="L1589" s="29"/>
      <c r="M1589" s="29"/>
      <c r="N158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89" s="7" t="str">
        <f>IF(Infra[[#This Row],[railml 2.4 existence]]=TRUE, INDEX(core[Constraints],MATCH(Infra[[#This Row],[Full path]],core[Full path],0)),
IF(Infra[[#This Row],[nor existence]]&lt;&gt;"",INDEX(nor[Constraints],MATCH(Infra[[#This Row],[nor existence]],nor[Full path],0)),""))</f>
        <v>mandatory</v>
      </c>
      <c r="Q15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89" s="7" t="str">
        <f>IF(ISBLANK(Infra[[#This Row],[Attribute]]),"",
IF(Infra[[#This Row],[railml 2.4 existence]]=TRUE, INDEX(core[Excel type],MATCH(Infra[[#This Row],[Full path]],core[Full path],0)),
IF(Infra[[#This Row],[nor existence]]&lt;&gt;"", INDEX(nor[Excel type],MATCH(Infra[[#This Row],[nor existence]],nor[Full path],0)),"")))</f>
        <v>[reference]</v>
      </c>
      <c r="S1589" s="7" t="str">
        <f>IF(AND(NOT(ISBLANK(Infra[[#This Row],[Attribute]])),LEFT(Infra[[#This Row],[Value]],1)="[",OR(Infra[[#This Row],[railml 2.4 existence]]=TRUE,Infra[[#This Row],[nor existence]]=TRUE)),IF(Infra[[#This Row],[Value]]=Infra[[#This Row],[type]],"OK","Wrong type"),"")</f>
        <v>OK</v>
      </c>
      <c r="T1589" s="7" t="str">
        <f>IF(ISBLANK(Infra[[#This Row],[Attribute]]),"",
IF(Infra[[#This Row],[railml 2.4 existence]]=TRUE, INDEX(core[Restriction],MATCH(Infra[[#This Row],[Full path]],core[Full path],0)),
IF(Infra[[#This Row],[nor existence]]&lt;&gt;"", INDEX(nor[Restriction],MATCH(Infra[[#This Row],[nor existence]],nor[Full path],0)),"")))</f>
        <v/>
      </c>
      <c r="U15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0" spans="1:21" ht="45" x14ac:dyDescent="0.25">
      <c r="A159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v>
      </c>
      <c r="B15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0" s="24" t="s">
        <v>1209</v>
      </c>
      <c r="E1590" s="17" t="s">
        <v>65</v>
      </c>
      <c r="F1590" s="7"/>
      <c r="G1590" s="9"/>
      <c r="H1590" s="13" t="s">
        <v>66</v>
      </c>
      <c r="I1590" s="35"/>
      <c r="J1590" s="58" t="s">
        <v>67</v>
      </c>
      <c r="K1590" s="7"/>
      <c r="L1590" s="29"/>
      <c r="M1590" s="29"/>
      <c r="N159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90" s="7" t="str">
        <f>IF(Infra[[#This Row],[railml 2.4 existence]]=TRUE, INDEX(core[Constraints],MATCH(Infra[[#This Row],[Full path]],core[Full path],0)),
IF(Infra[[#This Row],[nor existence]]&lt;&gt;"",INDEX(nor[Constraints],MATCH(Infra[[#This Row],[nor existence]],nor[Full path],0)),""))</f>
        <v>optional</v>
      </c>
      <c r="Q15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90" s="7" t="str">
        <f>IF(ISBLANK(Infra[[#This Row],[Attribute]]),"",
IF(Infra[[#This Row],[railml 2.4 existence]]=TRUE, INDEX(core[Excel type],MATCH(Infra[[#This Row],[Full path]],core[Full path],0)),
IF(Infra[[#This Row],[nor existence]]&lt;&gt;"", INDEX(nor[Excel type],MATCH(Infra[[#This Row],[nor existence]],nor[Full path],0)),"")))</f>
        <v/>
      </c>
      <c r="S1590" s="7" t="str">
        <f>IF(AND(NOT(ISBLANK(Infra[[#This Row],[Attribute]])),LEFT(Infra[[#This Row],[Value]],1)="[",OR(Infra[[#This Row],[railml 2.4 existence]]=TRUE,Infra[[#This Row],[nor existence]]=TRUE)),IF(Infra[[#This Row],[Value]]=Infra[[#This Row],[type]],"OK","Wrong type"),"")</f>
        <v/>
      </c>
      <c r="T1590" s="7" t="str">
        <f>IF(ISBLANK(Infra[[#This Row],[Attribute]]),"",
IF(Infra[[#This Row],[railml 2.4 existence]]=TRUE, INDEX(core[Restriction],MATCH(Infra[[#This Row],[Full path]],core[Full path],0)),
IF(Infra[[#This Row],[nor existence]]&lt;&gt;"", INDEX(nor[Restriction],MATCH(Infra[[#This Row],[nor existence]],nor[Full path],0)),"")))</f>
        <v/>
      </c>
      <c r="U15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1" spans="1:21" x14ac:dyDescent="0.25">
      <c r="A159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v>
      </c>
      <c r="B15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1" s="24" t="s">
        <v>1213</v>
      </c>
      <c r="E1591" s="17" t="s">
        <v>123</v>
      </c>
      <c r="F1591" s="7"/>
      <c r="G1591" s="9"/>
      <c r="H1591" s="9" t="s">
        <v>23</v>
      </c>
      <c r="I1591" s="35"/>
      <c r="J1591" s="8" t="s">
        <v>74</v>
      </c>
      <c r="K1591" s="7"/>
      <c r="L1591" s="29"/>
      <c r="M1591" s="29"/>
      <c r="N159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91" s="7" t="str">
        <f>IF(Infra[[#This Row],[railml 2.4 existence]]=TRUE, INDEX(core[Constraints],MATCH(Infra[[#This Row],[Full path]],core[Full path],0)),
IF(Infra[[#This Row],[nor existence]]&lt;&gt;"",INDEX(nor[Constraints],MATCH(Infra[[#This Row],[nor existence]],nor[Full path],0)),""))</f>
        <v>mandatory</v>
      </c>
      <c r="Q15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91" s="7" t="str">
        <f>IF(ISBLANK(Infra[[#This Row],[Attribute]]),"",
IF(Infra[[#This Row],[railml 2.4 existence]]=TRUE, INDEX(core[Excel type],MATCH(Infra[[#This Row],[Full path]],core[Full path],0)),
IF(Infra[[#This Row],[nor existence]]&lt;&gt;"", INDEX(nor[Excel type],MATCH(Infra[[#This Row],[nor existence]],nor[Full path],0)),"")))</f>
        <v/>
      </c>
      <c r="S1591" s="7" t="str">
        <f>IF(AND(NOT(ISBLANK(Infra[[#This Row],[Attribute]])),LEFT(Infra[[#This Row],[Value]],1)="[",OR(Infra[[#This Row],[railml 2.4 existence]]=TRUE,Infra[[#This Row],[nor existence]]=TRUE)),IF(Infra[[#This Row],[Value]]=Infra[[#This Row],[type]],"OK","Wrong type"),"")</f>
        <v/>
      </c>
      <c r="T1591" s="7" t="str">
        <f>IF(ISBLANK(Infra[[#This Row],[Attribute]]),"",
IF(Infra[[#This Row],[railml 2.4 existence]]=TRUE, INDEX(core[Restriction],MATCH(Infra[[#This Row],[Full path]],core[Full path],0)),
IF(Infra[[#This Row],[nor existence]]&lt;&gt;"", INDEX(nor[Restriction],MATCH(Infra[[#This Row],[nor existence]],nor[Full path],0)),"")))</f>
        <v/>
      </c>
      <c r="U15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2" spans="1:21" ht="45" x14ac:dyDescent="0.25">
      <c r="A159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infrastructure/tracks/track/trackTopology/connections/switch/states/state/@disabled</v>
      </c>
      <c r="B15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2" s="23" t="s">
        <v>1213</v>
      </c>
      <c r="E1592" s="49" t="s">
        <v>123</v>
      </c>
      <c r="F1592" s="7" t="s">
        <v>124</v>
      </c>
      <c r="G1592" s="9" t="s">
        <v>125</v>
      </c>
      <c r="H1592" s="9" t="s">
        <v>23</v>
      </c>
      <c r="I1592" s="32"/>
      <c r="J1592" s="8" t="s">
        <v>126</v>
      </c>
      <c r="K1592" s="29"/>
      <c r="L1592" s="29"/>
      <c r="M1592" s="57"/>
      <c r="N159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5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592" s="7" t="str">
        <f>IF(Infra[[#This Row],[railml 2.4 existence]]=TRUE, INDEX(core[Constraints],MATCH(Infra[[#This Row],[Full path]],core[Full path],0)),
IF(Infra[[#This Row],[nor existence]]&lt;&gt;"",INDEX(nor[Constraints],MATCH(Infra[[#This Row],[nor existence]],nor[Full path],0)),""))</f>
        <v>mandatory</v>
      </c>
      <c r="Q15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92" s="7" t="str">
        <f>IF(ISBLANK(Infra[[#This Row],[Attribute]]),"",
IF(Infra[[#This Row],[railml 2.4 existence]]=TRUE, INDEX(core[Excel type],MATCH(Infra[[#This Row],[Full path]],core[Full path],0)),
IF(Infra[[#This Row],[nor existence]]&lt;&gt;"", INDEX(nor[Excel type],MATCH(Infra[[#This Row],[nor existence]],nor[Full path],0)),"")))</f>
        <v>[boolean]</v>
      </c>
      <c r="S1592" s="9" t="str">
        <f>IF(AND(NOT(ISBLANK(Infra[[#This Row],[Attribute]])),LEFT(Infra[[#This Row],[Value]],1)="[",OR(Infra[[#This Row],[railml 2.4 existence]]=TRUE,Infra[[#This Row],[nor existence]]=TRUE)),IF(Infra[[#This Row],[Value]]=Infra[[#This Row],[type]],"OK","Wrong type"),"")</f>
        <v>OK</v>
      </c>
      <c r="T1592" s="7" t="str">
        <f>IF(ISBLANK(Infra[[#This Row],[Attribute]]),"",
IF(Infra[[#This Row],[railml 2.4 existence]]=TRUE, INDEX(core[Restriction],MATCH(Infra[[#This Row],[Full path]],core[Full path],0)),
IF(Infra[[#This Row],[nor existence]]&lt;&gt;"", INDEX(nor[Restriction],MATCH(Infra[[#This Row],[nor existence]],nor[Full path],0)),"")))</f>
        <v/>
      </c>
      <c r="U15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3" spans="1:21" ht="30" x14ac:dyDescent="0.25">
      <c r="A15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infrastructure/tracks/track/trackTopology/connections/switch/states/state/@nor:change</v>
      </c>
      <c r="B15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3" s="23" t="s">
        <v>1213</v>
      </c>
      <c r="E1593" s="49" t="s">
        <v>123</v>
      </c>
      <c r="F1593" s="7" t="s">
        <v>36</v>
      </c>
      <c r="G1593" s="9" t="s">
        <v>37</v>
      </c>
      <c r="H1593" s="9" t="s">
        <v>29</v>
      </c>
      <c r="I1593" s="32"/>
      <c r="J1593" s="1" t="s">
        <v>38</v>
      </c>
      <c r="K1593" s="29"/>
      <c r="L1593" s="29"/>
      <c r="M1593" s="57"/>
      <c r="N159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93" s="7" t="str">
        <f>IF(Infra[[#This Row],[railml 2.4 existence]]=TRUE, INDEX(core[Constraints],MATCH(Infra[[#This Row],[Full path]],core[Full path],0)),
IF(Infra[[#This Row],[nor existence]]&lt;&gt;"",INDEX(nor[Constraints],MATCH(Infra[[#This Row],[nor existence]],nor[Full path],0)),""))</f>
        <v>optional</v>
      </c>
      <c r="Q15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93" s="7" t="str">
        <f>IF(ISBLANK(Infra[[#This Row],[Attribute]]),"",
IF(Infra[[#This Row],[railml 2.4 existence]]=TRUE, INDEX(core[Excel type],MATCH(Infra[[#This Row],[Full path]],core[Full path],0)),
IF(Infra[[#This Row],[nor existence]]&lt;&gt;"", INDEX(nor[Excel type],MATCH(Infra[[#This Row],[nor existence]],nor[Full path],0)),"")))</f>
        <v>[enum]</v>
      </c>
      <c r="S1593" s="9" t="str">
        <f>IF(AND(NOT(ISBLANK(Infra[[#This Row],[Attribute]])),LEFT(Infra[[#This Row],[Value]],1)="[",OR(Infra[[#This Row],[railml 2.4 existence]]=TRUE,Infra[[#This Row],[nor existence]]=TRUE)),IF(Infra[[#This Row],[Value]]=Infra[[#This Row],[type]],"OK","Wrong type"),"")</f>
        <v/>
      </c>
      <c r="T1593" s="7" t="str">
        <f>IF(ISBLANK(Infra[[#This Row],[Attribute]]),"",
IF(Infra[[#This Row],[railml 2.4 existence]]=TRUE, INDEX(core[Restriction],MATCH(Infra[[#This Row],[Full path]],core[Full path],0)),
IF(Infra[[#This Row],[nor existence]]&lt;&gt;"", INDEX(nor[Restriction],MATCH(Infra[[#This Row],[nor existence]],nor[Full path],0)),"")))</f>
        <v>"new", "modified", "removed"</v>
      </c>
      <c r="U15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4" spans="1:21" ht="30" x14ac:dyDescent="0.25">
      <c r="A15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infrastructure/tracks/track/trackTopology/connections/switch/states/state/@nor:change</v>
      </c>
      <c r="B15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4" s="23" t="s">
        <v>1213</v>
      </c>
      <c r="E1594" s="49" t="s">
        <v>123</v>
      </c>
      <c r="F1594" s="7" t="s">
        <v>36</v>
      </c>
      <c r="G1594" s="9" t="s">
        <v>39</v>
      </c>
      <c r="H1594" s="9"/>
      <c r="I1594" s="32"/>
      <c r="J1594" s="1" t="s">
        <v>40</v>
      </c>
      <c r="K1594" s="29"/>
      <c r="L1594" s="29"/>
      <c r="M1594" s="57"/>
      <c r="N159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94" s="7" t="str">
        <f>IF(Infra[[#This Row],[railml 2.4 existence]]=TRUE, INDEX(core[Constraints],MATCH(Infra[[#This Row],[Full path]],core[Full path],0)),
IF(Infra[[#This Row],[nor existence]]&lt;&gt;"",INDEX(nor[Constraints],MATCH(Infra[[#This Row],[nor existence]],nor[Full path],0)),""))</f>
        <v>optional</v>
      </c>
      <c r="Q15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94" s="7" t="str">
        <f>IF(ISBLANK(Infra[[#This Row],[Attribute]]),"",
IF(Infra[[#This Row],[railml 2.4 existence]]=TRUE, INDEX(core[Excel type],MATCH(Infra[[#This Row],[Full path]],core[Full path],0)),
IF(Infra[[#This Row],[nor existence]]&lt;&gt;"", INDEX(nor[Excel type],MATCH(Infra[[#This Row],[nor existence]],nor[Full path],0)),"")))</f>
        <v>[enum]</v>
      </c>
      <c r="S1594" s="9" t="str">
        <f>IF(AND(NOT(ISBLANK(Infra[[#This Row],[Attribute]])),LEFT(Infra[[#This Row],[Value]],1)="[",OR(Infra[[#This Row],[railml 2.4 existence]]=TRUE,Infra[[#This Row],[nor existence]]=TRUE)),IF(Infra[[#This Row],[Value]]=Infra[[#This Row],[type]],"OK","Wrong type"),"")</f>
        <v/>
      </c>
      <c r="T1594" s="7" t="str">
        <f>IF(ISBLANK(Infra[[#This Row],[Attribute]]),"",
IF(Infra[[#This Row],[railml 2.4 existence]]=TRUE, INDEX(core[Restriction],MATCH(Infra[[#This Row],[Full path]],core[Full path],0)),
IF(Infra[[#This Row],[nor existence]]&lt;&gt;"", INDEX(nor[Restriction],MATCH(Infra[[#This Row],[nor existence]],nor[Full path],0)),"")))</f>
        <v>"new", "modified", "removed"</v>
      </c>
      <c r="U15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5" spans="1:21" ht="30" x14ac:dyDescent="0.25">
      <c r="A15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infrastructure/tracks/track/trackTopology/connections/switch/states/state/@nor:change</v>
      </c>
      <c r="B15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5" s="23" t="s">
        <v>1213</v>
      </c>
      <c r="E1595" s="49" t="s">
        <v>123</v>
      </c>
      <c r="F1595" s="7" t="s">
        <v>36</v>
      </c>
      <c r="G1595" s="9" t="s">
        <v>41</v>
      </c>
      <c r="H1595" s="9"/>
      <c r="I1595" s="32"/>
      <c r="J1595" s="1" t="s">
        <v>42</v>
      </c>
      <c r="K1595" s="29"/>
      <c r="L1595" s="29"/>
      <c r="M1595" s="57"/>
      <c r="N159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95" s="7" t="str">
        <f>IF(Infra[[#This Row],[railml 2.4 existence]]=TRUE, INDEX(core[Constraints],MATCH(Infra[[#This Row],[Full path]],core[Full path],0)),
IF(Infra[[#This Row],[nor existence]]&lt;&gt;"",INDEX(nor[Constraints],MATCH(Infra[[#This Row],[nor existence]],nor[Full path],0)),""))</f>
        <v>optional</v>
      </c>
      <c r="Q15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95" s="7" t="str">
        <f>IF(ISBLANK(Infra[[#This Row],[Attribute]]),"",
IF(Infra[[#This Row],[railml 2.4 existence]]=TRUE, INDEX(core[Excel type],MATCH(Infra[[#This Row],[Full path]],core[Full path],0)),
IF(Infra[[#This Row],[nor existence]]&lt;&gt;"", INDEX(nor[Excel type],MATCH(Infra[[#This Row],[nor existence]],nor[Full path],0)),"")))</f>
        <v>[enum]</v>
      </c>
      <c r="S1595" s="9" t="str">
        <f>IF(AND(NOT(ISBLANK(Infra[[#This Row],[Attribute]])),LEFT(Infra[[#This Row],[Value]],1)="[",OR(Infra[[#This Row],[railml 2.4 existence]]=TRUE,Infra[[#This Row],[nor existence]]=TRUE)),IF(Infra[[#This Row],[Value]]=Infra[[#This Row],[type]],"OK","Wrong type"),"")</f>
        <v/>
      </c>
      <c r="T1595" s="7" t="str">
        <f>IF(ISBLANK(Infra[[#This Row],[Attribute]]),"",
IF(Infra[[#This Row],[railml 2.4 existence]]=TRUE, INDEX(core[Restriction],MATCH(Infra[[#This Row],[Full path]],core[Full path],0)),
IF(Infra[[#This Row],[nor existence]]&lt;&gt;"", INDEX(nor[Restriction],MATCH(Infra[[#This Row],[nor existence]],nor[Full path],0)),"")))</f>
        <v>"new", "modified", "removed"</v>
      </c>
      <c r="U15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6" spans="1:21" x14ac:dyDescent="0.25">
      <c r="A15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infrastructure/tracks/track/trackTopology/connections/switch/states/state/@nor:change</v>
      </c>
      <c r="B15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6" s="23" t="s">
        <v>1213</v>
      </c>
      <c r="E1596" s="49" t="s">
        <v>123</v>
      </c>
      <c r="F1596" s="7" t="s">
        <v>36</v>
      </c>
      <c r="G1596" s="9" t="s">
        <v>43</v>
      </c>
      <c r="H1596" s="9"/>
      <c r="I1596" s="32"/>
      <c r="J1596" s="1" t="s">
        <v>44</v>
      </c>
      <c r="K1596" s="29"/>
      <c r="L1596" s="29"/>
      <c r="M1596" s="57"/>
      <c r="N159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596" s="7" t="str">
        <f>IF(Infra[[#This Row],[railml 2.4 existence]]=TRUE, INDEX(core[Constraints],MATCH(Infra[[#This Row],[Full path]],core[Full path],0)),
IF(Infra[[#This Row],[nor existence]]&lt;&gt;"",INDEX(nor[Constraints],MATCH(Infra[[#This Row],[nor existence]],nor[Full path],0)),""))</f>
        <v>optional</v>
      </c>
      <c r="Q15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596" s="7" t="str">
        <f>IF(ISBLANK(Infra[[#This Row],[Attribute]]),"",
IF(Infra[[#This Row],[railml 2.4 existence]]=TRUE, INDEX(core[Excel type],MATCH(Infra[[#This Row],[Full path]],core[Full path],0)),
IF(Infra[[#This Row],[nor existence]]&lt;&gt;"", INDEX(nor[Excel type],MATCH(Infra[[#This Row],[nor existence]],nor[Full path],0)),"")))</f>
        <v>[enum]</v>
      </c>
      <c r="S1596" s="9" t="str">
        <f>IF(AND(NOT(ISBLANK(Infra[[#This Row],[Attribute]])),LEFT(Infra[[#This Row],[Value]],1)="[",OR(Infra[[#This Row],[railml 2.4 existence]]=TRUE,Infra[[#This Row],[nor existence]]=TRUE)),IF(Infra[[#This Row],[Value]]=Infra[[#This Row],[type]],"OK","Wrong type"),"")</f>
        <v/>
      </c>
      <c r="T1596" s="7" t="str">
        <f>IF(ISBLANK(Infra[[#This Row],[Attribute]]),"",
IF(Infra[[#This Row],[railml 2.4 existence]]=TRUE, INDEX(core[Restriction],MATCH(Infra[[#This Row],[Full path]],core[Full path],0)),
IF(Infra[[#This Row],[nor existence]]&lt;&gt;"", INDEX(nor[Restriction],MATCH(Infra[[#This Row],[nor existence]],nor[Full path],0)),"")))</f>
        <v>"new", "modified", "removed"</v>
      </c>
      <c r="U15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7" spans="1:21" x14ac:dyDescent="0.25">
      <c r="A15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infrastructure/tracks/track/trackTopology/connections/switch/states/state/@nor:endDate</v>
      </c>
      <c r="B15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7" s="23" t="s">
        <v>1213</v>
      </c>
      <c r="E1597" s="49" t="s">
        <v>123</v>
      </c>
      <c r="F1597" s="7" t="s">
        <v>127</v>
      </c>
      <c r="G1597" s="9" t="s">
        <v>128</v>
      </c>
      <c r="H1597" s="9" t="s">
        <v>29</v>
      </c>
      <c r="I1597" s="32"/>
      <c r="J1597" s="1" t="s">
        <v>129</v>
      </c>
      <c r="K1597" s="29"/>
      <c r="L1597" s="29"/>
      <c r="M1597" s="57"/>
      <c r="N159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597" s="7" t="str">
        <f>IF(Infra[[#This Row],[railml 2.4 existence]]=TRUE, INDEX(core[Constraints],MATCH(Infra[[#This Row],[Full path]],core[Full path],0)),
IF(Infra[[#This Row],[nor existence]]&lt;&gt;"",INDEX(nor[Constraints],MATCH(Infra[[#This Row],[nor existence]],nor[Full path],0)),""))</f>
        <v>optional</v>
      </c>
      <c r="Q15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97" s="7" t="str">
        <f>IF(ISBLANK(Infra[[#This Row],[Attribute]]),"",
IF(Infra[[#This Row],[railml 2.4 existence]]=TRUE, INDEX(core[Excel type],MATCH(Infra[[#This Row],[Full path]],core[Full path],0)),
IF(Infra[[#This Row],[nor existence]]&lt;&gt;"", INDEX(nor[Excel type],MATCH(Infra[[#This Row],[nor existence]],nor[Full path],0)),"")))</f>
        <v>[date]</v>
      </c>
      <c r="S1597" s="9" t="str">
        <f>IF(AND(NOT(ISBLANK(Infra[[#This Row],[Attribute]])),LEFT(Infra[[#This Row],[Value]],1)="[",OR(Infra[[#This Row],[railml 2.4 existence]]=TRUE,Infra[[#This Row],[nor existence]]=TRUE)),IF(Infra[[#This Row],[Value]]=Infra[[#This Row],[type]],"OK","Wrong type"),"")</f>
        <v/>
      </c>
      <c r="T1597" s="7" t="str">
        <f>IF(ISBLANK(Infra[[#This Row],[Attribute]]),"",
IF(Infra[[#This Row],[railml 2.4 existence]]=TRUE, INDEX(core[Restriction],MATCH(Infra[[#This Row],[Full path]],core[Full path],0)),
IF(Infra[[#This Row],[nor existence]]&lt;&gt;"", INDEX(nor[Restriction],MATCH(Infra[[#This Row],[nor existence]],nor[Full path],0)),"")))</f>
        <v/>
      </c>
      <c r="U15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8" spans="1:21" x14ac:dyDescent="0.25">
      <c r="A15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infrastructure/tracks/track/trackTopology/connections/switch/states/state/@nor:projectRef</v>
      </c>
      <c r="B15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8" s="23" t="s">
        <v>1213</v>
      </c>
      <c r="E1598" s="49" t="s">
        <v>123</v>
      </c>
      <c r="F1598" s="7" t="s">
        <v>130</v>
      </c>
      <c r="G1598" s="9" t="s">
        <v>46</v>
      </c>
      <c r="H1598" s="9" t="s">
        <v>29</v>
      </c>
      <c r="I1598" s="32"/>
      <c r="J1598" s="1" t="s">
        <v>131</v>
      </c>
      <c r="K1598" s="29"/>
      <c r="L1598" s="29"/>
      <c r="M1598" s="57"/>
      <c r="N159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598" s="7" t="str">
        <f>IF(Infra[[#This Row],[railml 2.4 existence]]=TRUE, INDEX(core[Constraints],MATCH(Infra[[#This Row],[Full path]],core[Full path],0)),
IF(Infra[[#This Row],[nor existence]]&lt;&gt;"",INDEX(nor[Constraints],MATCH(Infra[[#This Row],[nor existence]],nor[Full path],0)),""))</f>
        <v>optional</v>
      </c>
      <c r="Q15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98" s="7" t="str">
        <f>IF(ISBLANK(Infra[[#This Row],[Attribute]]),"",
IF(Infra[[#This Row],[railml 2.4 existence]]=TRUE, INDEX(core[Excel type],MATCH(Infra[[#This Row],[Full path]],core[Full path],0)),
IF(Infra[[#This Row],[nor existence]]&lt;&gt;"", INDEX(nor[Excel type],MATCH(Infra[[#This Row],[nor existence]],nor[Full path],0)),"")))</f>
        <v>[reference]</v>
      </c>
      <c r="S1598" s="9" t="str">
        <f>IF(AND(NOT(ISBLANK(Infra[[#This Row],[Attribute]])),LEFT(Infra[[#This Row],[Value]],1)="[",OR(Infra[[#This Row],[railml 2.4 existence]]=TRUE,Infra[[#This Row],[nor existence]]=TRUE)),IF(Infra[[#This Row],[Value]]=Infra[[#This Row],[type]],"OK","Wrong type"),"")</f>
        <v/>
      </c>
      <c r="T1598" s="7" t="str">
        <f>IF(ISBLANK(Infra[[#This Row],[Attribute]]),"",
IF(Infra[[#This Row],[railml 2.4 existence]]=TRUE, INDEX(core[Restriction],MATCH(Infra[[#This Row],[Full path]],core[Full path],0)),
IF(Infra[[#This Row],[nor existence]]&lt;&gt;"", INDEX(nor[Restriction],MATCH(Infra[[#This Row],[nor existence]],nor[Full path],0)),"")))</f>
        <v/>
      </c>
      <c r="U15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599" spans="1:21" x14ac:dyDescent="0.25">
      <c r="A15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infrastructure/tracks/track/trackTopology/connections/switch/states/state/@nor:ruleRef</v>
      </c>
      <c r="B15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5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599" s="23" t="s">
        <v>1213</v>
      </c>
      <c r="E1599" s="49" t="s">
        <v>123</v>
      </c>
      <c r="F1599" s="7" t="s">
        <v>45</v>
      </c>
      <c r="G1599" s="9" t="s">
        <v>46</v>
      </c>
      <c r="H1599" s="9" t="s">
        <v>29</v>
      </c>
      <c r="I1599" s="33"/>
      <c r="J1599" s="8" t="s">
        <v>47</v>
      </c>
      <c r="K1599" s="29"/>
      <c r="L1599" s="29"/>
      <c r="M1599" s="57"/>
      <c r="N159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5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599" s="7" t="str">
        <f>IF(Infra[[#This Row],[railml 2.4 existence]]=TRUE, INDEX(core[Constraints],MATCH(Infra[[#This Row],[Full path]],core[Full path],0)),
IF(Infra[[#This Row],[nor existence]]&lt;&gt;"",INDEX(nor[Constraints],MATCH(Infra[[#This Row],[nor existence]],nor[Full path],0)),""))</f>
        <v>optional</v>
      </c>
      <c r="Q15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599" s="7" t="str">
        <f>IF(ISBLANK(Infra[[#This Row],[Attribute]]),"",
IF(Infra[[#This Row],[railml 2.4 existence]]=TRUE, INDEX(core[Excel type],MATCH(Infra[[#This Row],[Full path]],core[Full path],0)),
IF(Infra[[#This Row],[nor existence]]&lt;&gt;"", INDEX(nor[Excel type],MATCH(Infra[[#This Row],[nor existence]],nor[Full path],0)),"")))</f>
        <v>[reference]</v>
      </c>
      <c r="S1599" s="9" t="str">
        <f>IF(AND(NOT(ISBLANK(Infra[[#This Row],[Attribute]])),LEFT(Infra[[#This Row],[Value]],1)="[",OR(Infra[[#This Row],[railml 2.4 existence]]=TRUE,Infra[[#This Row],[nor existence]]=TRUE)),IF(Infra[[#This Row],[Value]]=Infra[[#This Row],[type]],"OK","Wrong type"),"")</f>
        <v/>
      </c>
      <c r="T1599" s="7" t="str">
        <f>IF(ISBLANK(Infra[[#This Row],[Attribute]]),"",
IF(Infra[[#This Row],[railml 2.4 existence]]=TRUE, INDEX(core[Restriction],MATCH(Infra[[#This Row],[Full path]],core[Full path],0)),
IF(Infra[[#This Row],[nor existence]]&lt;&gt;"", INDEX(nor[Restriction],MATCH(Infra[[#This Row],[nor existence]],nor[Full path],0)),"")))</f>
        <v/>
      </c>
      <c r="U15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00" spans="1:21" x14ac:dyDescent="0.25">
      <c r="A16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infrastructure/tracks/track/trackTopology/connections/switch/states/state/@nor:startDate</v>
      </c>
      <c r="B16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0" s="23" t="s">
        <v>1213</v>
      </c>
      <c r="E1600" s="49" t="s">
        <v>123</v>
      </c>
      <c r="F1600" s="7" t="s">
        <v>132</v>
      </c>
      <c r="G1600" s="9" t="s">
        <v>128</v>
      </c>
      <c r="H1600" s="9" t="s">
        <v>29</v>
      </c>
      <c r="I1600" s="32"/>
      <c r="J1600" s="1" t="s">
        <v>129</v>
      </c>
      <c r="K1600" s="29"/>
      <c r="L1600" s="29"/>
      <c r="M1600" s="57"/>
      <c r="N1600"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600" s="7" t="str">
        <f>IF(Infra[[#This Row],[railml 2.4 existence]]=TRUE, INDEX(core[Constraints],MATCH(Infra[[#This Row],[Full path]],core[Full path],0)),
IF(Infra[[#This Row],[nor existence]]&lt;&gt;"",INDEX(nor[Constraints],MATCH(Infra[[#This Row],[nor existence]],nor[Full path],0)),""))</f>
        <v>optional</v>
      </c>
      <c r="Q16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00" s="7" t="str">
        <f>IF(ISBLANK(Infra[[#This Row],[Attribute]]),"",
IF(Infra[[#This Row],[railml 2.4 existence]]=TRUE, INDEX(core[Excel type],MATCH(Infra[[#This Row],[Full path]],core[Full path],0)),
IF(Infra[[#This Row],[nor existence]]&lt;&gt;"", INDEX(nor[Excel type],MATCH(Infra[[#This Row],[nor existence]],nor[Full path],0)),"")))</f>
        <v>[date]</v>
      </c>
      <c r="S1600" s="9" t="str">
        <f>IF(AND(NOT(ISBLANK(Infra[[#This Row],[Attribute]])),LEFT(Infra[[#This Row],[Value]],1)="[",OR(Infra[[#This Row],[railml 2.4 existence]]=TRUE,Infra[[#This Row],[nor existence]]=TRUE)),IF(Infra[[#This Row],[Value]]=Infra[[#This Row],[type]],"OK","Wrong type"),"")</f>
        <v/>
      </c>
      <c r="T1600" s="7" t="str">
        <f>IF(ISBLANK(Infra[[#This Row],[Attribute]]),"",
IF(Infra[[#This Row],[railml 2.4 existence]]=TRUE, INDEX(core[Restriction],MATCH(Infra[[#This Row],[Full path]],core[Full path],0)),
IF(Infra[[#This Row],[nor existence]]&lt;&gt;"", INDEX(nor[Restriction],MATCH(Infra[[#This Row],[nor existence]],nor[Full path],0)),"")))</f>
        <v/>
      </c>
      <c r="U16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01" spans="1:21" x14ac:dyDescent="0.25">
      <c r="A16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infrastructure/tracks/track/trackTopology/connections/switch/states/state/@operatingPeriodRef</v>
      </c>
      <c r="B16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1" s="23" t="s">
        <v>1213</v>
      </c>
      <c r="E1601" s="49" t="s">
        <v>123</v>
      </c>
      <c r="F1601" s="7" t="s">
        <v>133</v>
      </c>
      <c r="G1601" s="9" t="s">
        <v>46</v>
      </c>
      <c r="H1601" s="9" t="s">
        <v>29</v>
      </c>
      <c r="I1601" s="32"/>
      <c r="J1601" s="1" t="s">
        <v>134</v>
      </c>
      <c r="K1601" s="29"/>
      <c r="L1601" s="29"/>
      <c r="M1601" s="57"/>
      <c r="N160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1" s="7" t="str">
        <f>IF(Infra[[#This Row],[railml 2.4 existence]]=TRUE, INDEX(core[Constraints],MATCH(Infra[[#This Row],[Full path]],core[Full path],0)),
IF(Infra[[#This Row],[nor existence]]&lt;&gt;"",INDEX(nor[Constraints],MATCH(Infra[[#This Row],[nor existence]],nor[Full path],0)),""))</f>
        <v>optional</v>
      </c>
      <c r="Q16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01" s="7" t="str">
        <f>IF(ISBLANK(Infra[[#This Row],[Attribute]]),"",
IF(Infra[[#This Row],[railml 2.4 existence]]=TRUE, INDEX(core[Excel type],MATCH(Infra[[#This Row],[Full path]],core[Full path],0)),
IF(Infra[[#This Row],[nor existence]]&lt;&gt;"", INDEX(nor[Excel type],MATCH(Infra[[#This Row],[nor existence]],nor[Full path],0)),"")))</f>
        <v>[reference]</v>
      </c>
      <c r="S1601" s="9" t="str">
        <f>IF(AND(NOT(ISBLANK(Infra[[#This Row],[Attribute]])),LEFT(Infra[[#This Row],[Value]],1)="[",OR(Infra[[#This Row],[railml 2.4 existence]]=TRUE,Infra[[#This Row],[nor existence]]=TRUE)),IF(Infra[[#This Row],[Value]]=Infra[[#This Row],[type]],"OK","Wrong type"),"")</f>
        <v>OK</v>
      </c>
      <c r="T1601" s="7" t="str">
        <f>IF(ISBLANK(Infra[[#This Row],[Attribute]]),"",
IF(Infra[[#This Row],[railml 2.4 existence]]=TRUE, INDEX(core[Restriction],MATCH(Infra[[#This Row],[Full path]],core[Full path],0)),
IF(Infra[[#This Row],[nor existence]]&lt;&gt;"", INDEX(nor[Restriction],MATCH(Infra[[#This Row],[nor existence]],nor[Full path],0)),"")))</f>
        <v/>
      </c>
      <c r="U16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02" spans="1:21" x14ac:dyDescent="0.25">
      <c r="A16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infrastructure/tracks/track/trackTopology/connections/switch/states/state/@status</v>
      </c>
      <c r="B16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2" s="23" t="s">
        <v>1213</v>
      </c>
      <c r="E1602" s="49" t="s">
        <v>123</v>
      </c>
      <c r="F1602" s="7" t="s">
        <v>135</v>
      </c>
      <c r="G1602" s="9" t="s">
        <v>37</v>
      </c>
      <c r="H1602" s="9" t="s">
        <v>29</v>
      </c>
      <c r="I1602" s="32"/>
      <c r="K1602" s="29"/>
      <c r="L1602" s="29"/>
      <c r="M1602" s="57"/>
      <c r="N160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2" s="7" t="str">
        <f>IF(Infra[[#This Row],[railml 2.4 existence]]=TRUE, INDEX(core[Constraints],MATCH(Infra[[#This Row],[Full path]],core[Full path],0)),
IF(Infra[[#This Row],[nor existence]]&lt;&gt;"",INDEX(nor[Constraints],MATCH(Infra[[#This Row],[nor existence]],nor[Full path],0)),""))</f>
        <v>optional</v>
      </c>
      <c r="Q16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02" s="7" t="str">
        <f>IF(ISBLANK(Infra[[#This Row],[Attribute]]),"",
IF(Infra[[#This Row],[railml 2.4 existence]]=TRUE, INDEX(core[Excel type],MATCH(Infra[[#This Row],[Full path]],core[Full path],0)),
IF(Infra[[#This Row],[nor existence]]&lt;&gt;"", INDEX(nor[Excel type],MATCH(Infra[[#This Row],[nor existence]],nor[Full path],0)),"")))</f>
        <v>[enum]</v>
      </c>
      <c r="S1602" s="9" t="str">
        <f>IF(AND(NOT(ISBLANK(Infra[[#This Row],[Attribute]])),LEFT(Infra[[#This Row],[Value]],1)="[",OR(Infra[[#This Row],[railml 2.4 existence]]=TRUE,Infra[[#This Row],[nor existence]]=TRUE)),IF(Infra[[#This Row],[Value]]=Infra[[#This Row],[type]],"OK","Wrong type"),"")</f>
        <v>OK</v>
      </c>
      <c r="T160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03" spans="1:21" x14ac:dyDescent="0.25">
      <c r="A16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infrastructure/tracks/track/trackTopology/connections/switch/states/state/@status</v>
      </c>
      <c r="B16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3" s="23" t="s">
        <v>1213</v>
      </c>
      <c r="E1603" s="49" t="s">
        <v>123</v>
      </c>
      <c r="F1603" s="7" t="s">
        <v>135</v>
      </c>
      <c r="G1603" s="9" t="s">
        <v>136</v>
      </c>
      <c r="H1603" s="9"/>
      <c r="I1603" s="32"/>
      <c r="K1603" s="29"/>
      <c r="L1603" s="29"/>
      <c r="M1603" s="57"/>
      <c r="N160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3" s="7" t="str">
        <f>IF(Infra[[#This Row],[railml 2.4 existence]]=TRUE, INDEX(core[Constraints],MATCH(Infra[[#This Row],[Full path]],core[Full path],0)),
IF(Infra[[#This Row],[nor existence]]&lt;&gt;"",INDEX(nor[Constraints],MATCH(Infra[[#This Row],[nor existence]],nor[Full path],0)),""))</f>
        <v>optional</v>
      </c>
      <c r="Q16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03" s="7" t="str">
        <f>IF(ISBLANK(Infra[[#This Row],[Attribute]]),"",
IF(Infra[[#This Row],[railml 2.4 existence]]=TRUE, INDEX(core[Excel type],MATCH(Infra[[#This Row],[Full path]],core[Full path],0)),
IF(Infra[[#This Row],[nor existence]]&lt;&gt;"", INDEX(nor[Excel type],MATCH(Infra[[#This Row],[nor existence]],nor[Full path],0)),"")))</f>
        <v>[enum]</v>
      </c>
      <c r="S1603" s="9" t="str">
        <f>IF(AND(NOT(ISBLANK(Infra[[#This Row],[Attribute]])),LEFT(Infra[[#This Row],[Value]],1)="[",OR(Infra[[#This Row],[railml 2.4 existence]]=TRUE,Infra[[#This Row],[nor existence]]=TRUE)),IF(Infra[[#This Row],[Value]]=Infra[[#This Row],[type]],"OK","Wrong type"),"")</f>
        <v/>
      </c>
      <c r="T160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04" spans="1:21" ht="105" x14ac:dyDescent="0.25">
      <c r="A16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infrastructure/tracks/track/trackTopology/connections/switch/states/state/@status</v>
      </c>
      <c r="B16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4" s="23" t="s">
        <v>1213</v>
      </c>
      <c r="E1604" s="49" t="s">
        <v>123</v>
      </c>
      <c r="F1604" s="7" t="s">
        <v>135</v>
      </c>
      <c r="G1604" s="9" t="s">
        <v>137</v>
      </c>
      <c r="H1604" s="9"/>
      <c r="I1604" s="32"/>
      <c r="J1604" s="1" t="s">
        <v>138</v>
      </c>
      <c r="K1604" s="29"/>
      <c r="L1604" s="29"/>
      <c r="M1604" s="57"/>
      <c r="N160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4" s="7" t="str">
        <f>IF(Infra[[#This Row],[railml 2.4 existence]]=TRUE, INDEX(core[Constraints],MATCH(Infra[[#This Row],[Full path]],core[Full path],0)),
IF(Infra[[#This Row],[nor existence]]&lt;&gt;"",INDEX(nor[Constraints],MATCH(Infra[[#This Row],[nor existence]],nor[Full path],0)),""))</f>
        <v>optional</v>
      </c>
      <c r="Q16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04" s="7" t="str">
        <f>IF(ISBLANK(Infra[[#This Row],[Attribute]]),"",
IF(Infra[[#This Row],[railml 2.4 existence]]=TRUE, INDEX(core[Excel type],MATCH(Infra[[#This Row],[Full path]],core[Full path],0)),
IF(Infra[[#This Row],[nor existence]]&lt;&gt;"", INDEX(nor[Excel type],MATCH(Infra[[#This Row],[nor existence]],nor[Full path],0)),"")))</f>
        <v>[enum]</v>
      </c>
      <c r="S1604" s="9" t="str">
        <f>IF(AND(NOT(ISBLANK(Infra[[#This Row],[Attribute]])),LEFT(Infra[[#This Row],[Value]],1)="[",OR(Infra[[#This Row],[railml 2.4 existence]]=TRUE,Infra[[#This Row],[nor existence]]=TRUE)),IF(Infra[[#This Row],[Value]]=Infra[[#This Row],[type]],"OK","Wrong type"),"")</f>
        <v/>
      </c>
      <c r="T160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05" spans="1:21" ht="30" x14ac:dyDescent="0.25">
      <c r="A16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infrastructure/tracks/track/trackTopology/connections/switch/states/state/@status</v>
      </c>
      <c r="B16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5" s="23" t="s">
        <v>1213</v>
      </c>
      <c r="E1605" s="49" t="s">
        <v>123</v>
      </c>
      <c r="F1605" s="7" t="s">
        <v>135</v>
      </c>
      <c r="G1605" s="9" t="s">
        <v>139</v>
      </c>
      <c r="H1605" s="9"/>
      <c r="I1605" s="32"/>
      <c r="J1605" s="1" t="s">
        <v>140</v>
      </c>
      <c r="K1605" s="29"/>
      <c r="L1605" s="29"/>
      <c r="M1605" s="57"/>
      <c r="N160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5" s="7" t="str">
        <f>IF(Infra[[#This Row],[railml 2.4 existence]]=TRUE, INDEX(core[Constraints],MATCH(Infra[[#This Row],[Full path]],core[Full path],0)),
IF(Infra[[#This Row],[nor existence]]&lt;&gt;"",INDEX(nor[Constraints],MATCH(Infra[[#This Row],[nor existence]],nor[Full path],0)),""))</f>
        <v>optional</v>
      </c>
      <c r="Q16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05" s="7" t="str">
        <f>IF(ISBLANK(Infra[[#This Row],[Attribute]]),"",
IF(Infra[[#This Row],[railml 2.4 existence]]=TRUE, INDEX(core[Excel type],MATCH(Infra[[#This Row],[Full path]],core[Full path],0)),
IF(Infra[[#This Row],[nor existence]]&lt;&gt;"", INDEX(nor[Excel type],MATCH(Infra[[#This Row],[nor existence]],nor[Full path],0)),"")))</f>
        <v>[enum]</v>
      </c>
      <c r="S1605" s="9" t="str">
        <f>IF(AND(NOT(ISBLANK(Infra[[#This Row],[Attribute]])),LEFT(Infra[[#This Row],[Value]],1)="[",OR(Infra[[#This Row],[railml 2.4 existence]]=TRUE,Infra[[#This Row],[nor existence]]=TRUE)),IF(Infra[[#This Row],[Value]]=Infra[[#This Row],[type]],"OK","Wrong type"),"")</f>
        <v/>
      </c>
      <c r="T160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06" spans="1:21" ht="75" x14ac:dyDescent="0.25">
      <c r="A16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infrastructure/tracks/track/trackTopology/connections/switch/states/state/@status</v>
      </c>
      <c r="B16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6" s="23" t="s">
        <v>1213</v>
      </c>
      <c r="E1606" s="49" t="s">
        <v>123</v>
      </c>
      <c r="F1606" s="7" t="s">
        <v>135</v>
      </c>
      <c r="G1606" s="9" t="s">
        <v>124</v>
      </c>
      <c r="H1606" s="9"/>
      <c r="I1606" s="32"/>
      <c r="J1606" s="1" t="s">
        <v>141</v>
      </c>
      <c r="K1606" s="29"/>
      <c r="L1606" s="29"/>
      <c r="M1606" s="57"/>
      <c r="N160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6" s="7" t="str">
        <f>IF(Infra[[#This Row],[railml 2.4 existence]]=TRUE, INDEX(core[Constraints],MATCH(Infra[[#This Row],[Full path]],core[Full path],0)),
IF(Infra[[#This Row],[nor existence]]&lt;&gt;"",INDEX(nor[Constraints],MATCH(Infra[[#This Row],[nor existence]],nor[Full path],0)),""))</f>
        <v>optional</v>
      </c>
      <c r="Q16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06" s="7" t="str">
        <f>IF(ISBLANK(Infra[[#This Row],[Attribute]]),"",
IF(Infra[[#This Row],[railml 2.4 existence]]=TRUE, INDEX(core[Excel type],MATCH(Infra[[#This Row],[Full path]],core[Full path],0)),
IF(Infra[[#This Row],[nor existence]]&lt;&gt;"", INDEX(nor[Excel type],MATCH(Infra[[#This Row],[nor existence]],nor[Full path],0)),"")))</f>
        <v>[enum]</v>
      </c>
      <c r="S1606" s="9" t="str">
        <f>IF(AND(NOT(ISBLANK(Infra[[#This Row],[Attribute]])),LEFT(Infra[[#This Row],[Value]],1)="[",OR(Infra[[#This Row],[railml 2.4 existence]]=TRUE,Infra[[#This Row],[nor existence]]=TRUE)),IF(Infra[[#This Row],[Value]]=Infra[[#This Row],[type]],"OK","Wrong type"),"")</f>
        <v/>
      </c>
      <c r="T160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07" spans="1:21" ht="60" x14ac:dyDescent="0.25">
      <c r="A16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infrastructure/tracks/track/trackTopology/connections/switch/states/state/@status</v>
      </c>
      <c r="B16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7" s="23" t="s">
        <v>1213</v>
      </c>
      <c r="E1607" s="49" t="s">
        <v>123</v>
      </c>
      <c r="F1607" s="7" t="s">
        <v>135</v>
      </c>
      <c r="G1607" s="9" t="s">
        <v>142</v>
      </c>
      <c r="H1607" s="9"/>
      <c r="I1607" s="32"/>
      <c r="J1607" s="1" t="s">
        <v>143</v>
      </c>
      <c r="K1607" s="29"/>
      <c r="L1607" s="29"/>
      <c r="M1607" s="57"/>
      <c r="N160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7" s="7" t="str">
        <f>IF(Infra[[#This Row],[railml 2.4 existence]]=TRUE, INDEX(core[Constraints],MATCH(Infra[[#This Row],[Full path]],core[Full path],0)),
IF(Infra[[#This Row],[nor existence]]&lt;&gt;"",INDEX(nor[Constraints],MATCH(Infra[[#This Row],[nor existence]],nor[Full path],0)),""))</f>
        <v>optional</v>
      </c>
      <c r="Q16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07" s="7" t="str">
        <f>IF(ISBLANK(Infra[[#This Row],[Attribute]]),"",
IF(Infra[[#This Row],[railml 2.4 existence]]=TRUE, INDEX(core[Excel type],MATCH(Infra[[#This Row],[Full path]],core[Full path],0)),
IF(Infra[[#This Row],[nor existence]]&lt;&gt;"", INDEX(nor[Excel type],MATCH(Infra[[#This Row],[nor existence]],nor[Full path],0)),"")))</f>
        <v>[enum]</v>
      </c>
      <c r="S1607" s="9" t="str">
        <f>IF(AND(NOT(ISBLANK(Infra[[#This Row],[Attribute]])),LEFT(Infra[[#This Row],[Value]],1)="[",OR(Infra[[#This Row],[railml 2.4 existence]]=TRUE,Infra[[#This Row],[nor existence]]=TRUE)),IF(Infra[[#This Row],[Value]]=Infra[[#This Row],[type]],"OK","Wrong type"),"")</f>
        <v/>
      </c>
      <c r="T160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08" spans="1:21" x14ac:dyDescent="0.25">
      <c r="A16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infrastructure/tracks/track/trackTopology/connections/switch/states/state/@status</v>
      </c>
      <c r="B16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8" s="23" t="s">
        <v>1213</v>
      </c>
      <c r="E1608" s="49" t="s">
        <v>123</v>
      </c>
      <c r="F1608" s="7" t="s">
        <v>135</v>
      </c>
      <c r="G1608" s="9" t="s">
        <v>144</v>
      </c>
      <c r="H1608" s="9"/>
      <c r="I1608" s="32"/>
      <c r="K1608" s="29"/>
      <c r="L1608" s="29"/>
      <c r="M1608" s="57"/>
      <c r="N1608"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8" s="7" t="str">
        <f>IF(Infra[[#This Row],[railml 2.4 existence]]=TRUE, INDEX(core[Constraints],MATCH(Infra[[#This Row],[Full path]],core[Full path],0)),
IF(Infra[[#This Row],[nor existence]]&lt;&gt;"",INDEX(nor[Constraints],MATCH(Infra[[#This Row],[nor existence]],nor[Full path],0)),""))</f>
        <v>optional</v>
      </c>
      <c r="Q16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08" s="7" t="str">
        <f>IF(ISBLANK(Infra[[#This Row],[Attribute]]),"",
IF(Infra[[#This Row],[railml 2.4 existence]]=TRUE, INDEX(core[Excel type],MATCH(Infra[[#This Row],[Full path]],core[Full path],0)),
IF(Infra[[#This Row],[nor existence]]&lt;&gt;"", INDEX(nor[Excel type],MATCH(Infra[[#This Row],[nor existence]],nor[Full path],0)),"")))</f>
        <v>[enum]</v>
      </c>
      <c r="S1608" s="9" t="str">
        <f>IF(AND(NOT(ISBLANK(Infra[[#This Row],[Attribute]])),LEFT(Infra[[#This Row],[Value]],1)="[",OR(Infra[[#This Row],[railml 2.4 existence]]=TRUE,Infra[[#This Row],[nor existence]]=TRUE)),IF(Infra[[#This Row],[Value]]=Infra[[#This Row],[type]],"OK","Wrong type"),"")</f>
        <v/>
      </c>
      <c r="T1608"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09" spans="1:21" ht="30" x14ac:dyDescent="0.25">
      <c r="A16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v>
      </c>
      <c r="B16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09" s="24" t="s">
        <v>1214</v>
      </c>
      <c r="E1609" s="17" t="s">
        <v>1099</v>
      </c>
      <c r="F1609" s="7"/>
      <c r="G1609" s="7"/>
      <c r="H1609" s="9" t="s">
        <v>29</v>
      </c>
      <c r="I1609" s="35"/>
      <c r="J1609" s="8" t="s">
        <v>1215</v>
      </c>
      <c r="K1609" s="7"/>
      <c r="L1609" s="29"/>
      <c r="M1609" s="29"/>
      <c r="N160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09" s="7" t="str">
        <f>IF(Infra[[#This Row],[railml 2.4 existence]]=TRUE, INDEX(core[Constraints],MATCH(Infra[[#This Row],[Full path]],core[Full path],0)),
IF(Infra[[#This Row],[nor existence]]&lt;&gt;"",INDEX(nor[Constraints],MATCH(Infra[[#This Row],[nor existence]],nor[Full path],0)),""))</f>
        <v>optional</v>
      </c>
      <c r="Q16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09" s="7" t="str">
        <f>IF(ISBLANK(Infra[[#This Row],[Attribute]]),"",
IF(Infra[[#This Row],[railml 2.4 existence]]=TRUE, INDEX(core[Excel type],MATCH(Infra[[#This Row],[Full path]],core[Full path],0)),
IF(Infra[[#This Row],[nor existence]]&lt;&gt;"", INDEX(nor[Excel type],MATCH(Infra[[#This Row],[nor existence]],nor[Full path],0)),"")))</f>
        <v/>
      </c>
      <c r="S1609" s="7" t="str">
        <f>IF(AND(NOT(ISBLANK(Infra[[#This Row],[Attribute]])),LEFT(Infra[[#This Row],[Value]],1)="[",OR(Infra[[#This Row],[railml 2.4 existence]]=TRUE,Infra[[#This Row],[nor existence]]=TRUE)),IF(Infra[[#This Row],[Value]]=Infra[[#This Row],[type]],"OK","Wrong type"),"")</f>
        <v/>
      </c>
      <c r="T1609" s="7" t="str">
        <f>IF(ISBLANK(Infra[[#This Row],[Attribute]]),"",
IF(Infra[[#This Row],[railml 2.4 existence]]=TRUE, INDEX(core[Restriction],MATCH(Infra[[#This Row],[Full path]],core[Full path],0)),
IF(Infra[[#This Row],[nor existence]]&lt;&gt;"", INDEX(nor[Restriction],MATCH(Infra[[#This Row],[nor existence]],nor[Full path],0)),"")))</f>
        <v/>
      </c>
      <c r="U16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0" spans="1:21" ht="45" x14ac:dyDescent="0.25">
      <c r="A16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infrastructure/tracks/track/trackTopology/crossSections/crossSection/@absPos</v>
      </c>
      <c r="B16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0" s="23" t="s">
        <v>1214</v>
      </c>
      <c r="E1610" s="49" t="s">
        <v>1099</v>
      </c>
      <c r="F1610" s="7" t="s">
        <v>478</v>
      </c>
      <c r="G1610" s="9" t="s">
        <v>233</v>
      </c>
      <c r="H1610" s="9" t="s">
        <v>479</v>
      </c>
      <c r="I1610" s="32"/>
      <c r="J1610" s="8" t="s">
        <v>480</v>
      </c>
      <c r="K1610" s="29" t="s">
        <v>481</v>
      </c>
      <c r="L1610" s="29"/>
      <c r="M1610" s="57"/>
      <c r="N161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10" s="7" t="str">
        <f>IF(Infra[[#This Row],[railml 2.4 existence]]=TRUE, INDEX(core[Constraints],MATCH(Infra[[#This Row],[Full path]],core[Full path],0)),
IF(Infra[[#This Row],[nor existence]]&lt;&gt;"",INDEX(nor[Constraints],MATCH(Infra[[#This Row],[nor existence]],nor[Full path],0)),""))</f>
        <v>optional</v>
      </c>
      <c r="Q16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10" s="9" t="str">
        <f>IF(ISBLANK(Infra[[#This Row],[Attribute]]),"",
IF(Infra[[#This Row],[railml 2.4 existence]]=TRUE, INDEX(core[Excel type],MATCH(Infra[[#This Row],[Full path]],core[Full path],0)),
IF(Infra[[#This Row],[nor existence]]&lt;&gt;"", INDEX(nor[Excel type],MATCH(Infra[[#This Row],[nor existence]],nor[Full path],0)),"")))</f>
        <v>[decimal]</v>
      </c>
      <c r="S1610" s="7" t="str">
        <f>IF(AND(NOT(ISBLANK(Infra[[#This Row],[Attribute]])),LEFT(Infra[[#This Row],[Value]],1)="[",OR(Infra[[#This Row],[railml 2.4 existence]]=TRUE,Infra[[#This Row],[nor existence]]=TRUE)),IF(Infra[[#This Row],[Value]]=Infra[[#This Row],[type]],"OK","Wrong type"),"")</f>
        <v>OK</v>
      </c>
      <c r="T1610" s="7" t="str">
        <f>IF(ISBLANK(Infra[[#This Row],[Attribute]]),"",
IF(Infra[[#This Row],[railml 2.4 existence]]=TRUE, INDEX(core[Restriction],MATCH(Infra[[#This Row],[Full path]],core[Full path],0)),
IF(Infra[[#This Row],[nor existence]]&lt;&gt;"", INDEX(nor[Restriction],MATCH(Infra[[#This Row],[nor existence]],nor[Full path],0)),"")))</f>
        <v>xs:fractionDigits=6</v>
      </c>
      <c r="U16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1" spans="1:21" ht="135" x14ac:dyDescent="0.25">
      <c r="A16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infrastructure/tracks/track/trackTopology/crossSections/crossSection/@code</v>
      </c>
      <c r="B16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1" s="23" t="s">
        <v>1214</v>
      </c>
      <c r="E1611" s="49" t="s">
        <v>1099</v>
      </c>
      <c r="F1611" s="7" t="s">
        <v>24</v>
      </c>
      <c r="G1611" s="9" t="s">
        <v>25</v>
      </c>
      <c r="H1611" s="9" t="s">
        <v>26</v>
      </c>
      <c r="I1611" s="32"/>
      <c r="J1611" s="8" t="s">
        <v>27</v>
      </c>
      <c r="K1611" s="29"/>
      <c r="L1611" s="29"/>
      <c r="M1611" s="57"/>
      <c r="N161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11" s="7" t="str">
        <f>IF(Infra[[#This Row],[railml 2.4 existence]]=TRUE, INDEX(core[Constraints],MATCH(Infra[[#This Row],[Full path]],core[Full path],0)),
IF(Infra[[#This Row],[nor existence]]&lt;&gt;"",INDEX(nor[Constraints],MATCH(Infra[[#This Row],[nor existence]],nor[Full path],0)),""))</f>
        <v>optional</v>
      </c>
      <c r="Q16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11" s="9" t="str">
        <f>IF(ISBLANK(Infra[[#This Row],[Attribute]]),"",
IF(Infra[[#This Row],[railml 2.4 existence]]=TRUE, INDEX(core[Excel type],MATCH(Infra[[#This Row],[Full path]],core[Full path],0)),
IF(Infra[[#This Row],[nor existence]]&lt;&gt;"", INDEX(nor[Excel type],MATCH(Infra[[#This Row],[nor existence]],nor[Full path],0)),"")))</f>
        <v>[string]</v>
      </c>
      <c r="S1611" s="7" t="str">
        <f>IF(AND(NOT(ISBLANK(Infra[[#This Row],[Attribute]])),LEFT(Infra[[#This Row],[Value]],1)="[",OR(Infra[[#This Row],[railml 2.4 existence]]=TRUE,Infra[[#This Row],[nor existence]]=TRUE)),IF(Infra[[#This Row],[Value]]=Infra[[#This Row],[type]],"OK","Wrong type"),"")</f>
        <v>OK</v>
      </c>
      <c r="T1611" s="7" t="str">
        <f>IF(ISBLANK(Infra[[#This Row],[Attribute]]),"",
IF(Infra[[#This Row],[railml 2.4 existence]]=TRUE, INDEX(core[Restriction],MATCH(Infra[[#This Row],[Full path]],core[Full path],0)),
IF(Infra[[#This Row],[nor existence]]&lt;&gt;"", INDEX(nor[Restriction],MATCH(Infra[[#This Row],[nor existence]],nor[Full path],0)),"")))</f>
        <v/>
      </c>
      <c r="U16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2" spans="1:21" ht="45" x14ac:dyDescent="0.25">
      <c r="A161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infrastructure/tracks/track/trackTopology/crossSections/crossSection/@description</v>
      </c>
      <c r="B16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2" s="23" t="s">
        <v>1214</v>
      </c>
      <c r="E1612" s="49" t="s">
        <v>1099</v>
      </c>
      <c r="F1612" s="7" t="s">
        <v>28</v>
      </c>
      <c r="G1612" s="9" t="s">
        <v>25</v>
      </c>
      <c r="H1612" s="9" t="s">
        <v>29</v>
      </c>
      <c r="I1612" s="32"/>
      <c r="J1612" s="8" t="s">
        <v>30</v>
      </c>
      <c r="K1612" s="29" t="s">
        <v>31</v>
      </c>
      <c r="L1612" s="29"/>
      <c r="M1612" s="57"/>
      <c r="N16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12" s="7" t="str">
        <f>IF(Infra[[#This Row],[railml 2.4 existence]]=TRUE, INDEX(core[Constraints],MATCH(Infra[[#This Row],[Full path]],core[Full path],0)),
IF(Infra[[#This Row],[nor existence]]&lt;&gt;"",INDEX(nor[Constraints],MATCH(Infra[[#This Row],[nor existence]],nor[Full path],0)),""))</f>
        <v>optional</v>
      </c>
      <c r="Q16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12" s="9" t="str">
        <f>IF(ISBLANK(Infra[[#This Row],[Attribute]]),"",
IF(Infra[[#This Row],[railml 2.4 existence]]=TRUE, INDEX(core[Excel type],MATCH(Infra[[#This Row],[Full path]],core[Full path],0)),
IF(Infra[[#This Row],[nor existence]]&lt;&gt;"", INDEX(nor[Excel type],MATCH(Infra[[#This Row],[nor existence]],nor[Full path],0)),"")))</f>
        <v>[string]</v>
      </c>
      <c r="S1612" s="7" t="str">
        <f>IF(AND(NOT(ISBLANK(Infra[[#This Row],[Attribute]])),LEFT(Infra[[#This Row],[Value]],1)="[",OR(Infra[[#This Row],[railml 2.4 existence]]=TRUE,Infra[[#This Row],[nor existence]]=TRUE)),IF(Infra[[#This Row],[Value]]=Infra[[#This Row],[type]],"OK","Wrong type"),"")</f>
        <v>OK</v>
      </c>
      <c r="T1612" s="7" t="str">
        <f>IF(ISBLANK(Infra[[#This Row],[Attribute]]),"",
IF(Infra[[#This Row],[railml 2.4 existence]]=TRUE, INDEX(core[Restriction],MATCH(Infra[[#This Row],[Full path]],core[Full path],0)),
IF(Infra[[#This Row],[nor existence]]&lt;&gt;"", INDEX(nor[Restriction],MATCH(Infra[[#This Row],[nor existence]],nor[Full path],0)),"")))</f>
        <v/>
      </c>
      <c r="U16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3" spans="1:21" x14ac:dyDescent="0.25">
      <c r="A161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infrastructure/tracks/track/trackTopology/crossSections/crossSection/@id</v>
      </c>
      <c r="B16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3" s="23" t="s">
        <v>1214</v>
      </c>
      <c r="E1613" s="49" t="s">
        <v>1099</v>
      </c>
      <c r="F1613" s="7" t="s">
        <v>32</v>
      </c>
      <c r="G1613" s="9" t="s">
        <v>25</v>
      </c>
      <c r="H1613" s="9" t="s">
        <v>23</v>
      </c>
      <c r="I1613" s="32"/>
      <c r="J1613" s="8" t="s">
        <v>33</v>
      </c>
      <c r="K1613" s="29"/>
      <c r="L1613" s="29"/>
      <c r="M1613" s="57"/>
      <c r="N16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13" s="7" t="str">
        <f>IF(Infra[[#This Row],[railml 2.4 existence]]=TRUE, INDEX(core[Constraints],MATCH(Infra[[#This Row],[Full path]],core[Full path],0)),
IF(Infra[[#This Row],[nor existence]]&lt;&gt;"",INDEX(nor[Constraints],MATCH(Infra[[#This Row],[nor existence]],nor[Full path],0)),""))</f>
        <v>mandatory</v>
      </c>
      <c r="Q16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13" s="9" t="str">
        <f>IF(ISBLANK(Infra[[#This Row],[Attribute]]),"",
IF(Infra[[#This Row],[railml 2.4 existence]]=TRUE, INDEX(core[Excel type],MATCH(Infra[[#This Row],[Full path]],core[Full path],0)),
IF(Infra[[#This Row],[nor existence]]&lt;&gt;"", INDEX(nor[Excel type],MATCH(Infra[[#This Row],[nor existence]],nor[Full path],0)),"")))</f>
        <v>[string]</v>
      </c>
      <c r="S1613" s="7" t="str">
        <f>IF(AND(NOT(ISBLANK(Infra[[#This Row],[Attribute]])),LEFT(Infra[[#This Row],[Value]],1)="[",OR(Infra[[#This Row],[railml 2.4 existence]]=TRUE,Infra[[#This Row],[nor existence]]=TRUE)),IF(Infra[[#This Row],[Value]]=Infra[[#This Row],[type]],"OK","Wrong type"),"")</f>
        <v>OK</v>
      </c>
      <c r="T1613" s="7" t="str">
        <f>IF(ISBLANK(Infra[[#This Row],[Attribute]]),"",
IF(Infra[[#This Row],[railml 2.4 existence]]=TRUE, INDEX(core[Restriction],MATCH(Infra[[#This Row],[Full path]],core[Full path],0)),
IF(Infra[[#This Row],[nor existence]]&lt;&gt;"", INDEX(nor[Restriction],MATCH(Infra[[#This Row],[nor existence]],nor[Full path],0)),"")))</f>
        <v/>
      </c>
      <c r="U16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4" spans="1:21" ht="30" x14ac:dyDescent="0.25">
      <c r="A161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infrastructure/tracks/track/trackTopology/crossSections/crossSection/@nor:change</v>
      </c>
      <c r="B16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4" s="23" t="s">
        <v>1214</v>
      </c>
      <c r="E1614" s="49" t="s">
        <v>1099</v>
      </c>
      <c r="F1614" s="7" t="s">
        <v>36</v>
      </c>
      <c r="G1614" s="9" t="s">
        <v>37</v>
      </c>
      <c r="H1614" s="9" t="s">
        <v>29</v>
      </c>
      <c r="I1614" s="32"/>
      <c r="J1614" s="8" t="s">
        <v>38</v>
      </c>
      <c r="K1614" s="29"/>
      <c r="L1614" s="29"/>
      <c r="M1614" s="57"/>
      <c r="N161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14" s="7" t="str">
        <f>IF(Infra[[#This Row],[railml 2.4 existence]]=TRUE, INDEX(core[Constraints],MATCH(Infra[[#This Row],[Full path]],core[Full path],0)),
IF(Infra[[#This Row],[nor existence]]&lt;&gt;"",INDEX(nor[Constraints],MATCH(Infra[[#This Row],[nor existence]],nor[Full path],0)),""))</f>
        <v>optional</v>
      </c>
      <c r="Q16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14" s="9" t="str">
        <f>IF(ISBLANK(Infra[[#This Row],[Attribute]]),"",
IF(Infra[[#This Row],[railml 2.4 existence]]=TRUE, INDEX(core[Excel type],MATCH(Infra[[#This Row],[Full path]],core[Full path],0)),
IF(Infra[[#This Row],[nor existence]]&lt;&gt;"", INDEX(nor[Excel type],MATCH(Infra[[#This Row],[nor existence]],nor[Full path],0)),"")))</f>
        <v>[enum]</v>
      </c>
      <c r="S1614" s="7" t="str">
        <f>IF(AND(NOT(ISBLANK(Infra[[#This Row],[Attribute]])),LEFT(Infra[[#This Row],[Value]],1)="[",OR(Infra[[#This Row],[railml 2.4 existence]]=TRUE,Infra[[#This Row],[nor existence]]=TRUE)),IF(Infra[[#This Row],[Value]]=Infra[[#This Row],[type]],"OK","Wrong type"),"")</f>
        <v/>
      </c>
      <c r="T1614" s="7" t="str">
        <f>IF(ISBLANK(Infra[[#This Row],[Attribute]]),"",
IF(Infra[[#This Row],[railml 2.4 existence]]=TRUE, INDEX(core[Restriction],MATCH(Infra[[#This Row],[Full path]],core[Full path],0)),
IF(Infra[[#This Row],[nor existence]]&lt;&gt;"", INDEX(nor[Restriction],MATCH(Infra[[#This Row],[nor existence]],nor[Full path],0)),"")))</f>
        <v>"new", "modified", "removed"</v>
      </c>
      <c r="U16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5" spans="1:21" ht="30" x14ac:dyDescent="0.25">
      <c r="A161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infrastructure/tracks/track/trackTopology/crossSections/crossSection/@nor:change</v>
      </c>
      <c r="B16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5" s="23" t="s">
        <v>1214</v>
      </c>
      <c r="E1615" s="49" t="s">
        <v>1099</v>
      </c>
      <c r="F1615" s="7" t="s">
        <v>36</v>
      </c>
      <c r="G1615" s="9" t="s">
        <v>39</v>
      </c>
      <c r="H1615" s="9"/>
      <c r="I1615" s="32"/>
      <c r="J1615" s="8" t="s">
        <v>40</v>
      </c>
      <c r="K1615" s="29"/>
      <c r="L1615" s="29"/>
      <c r="M1615" s="57"/>
      <c r="N161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15" s="7" t="str">
        <f>IF(Infra[[#This Row],[railml 2.4 existence]]=TRUE, INDEX(core[Constraints],MATCH(Infra[[#This Row],[Full path]],core[Full path],0)),
IF(Infra[[#This Row],[nor existence]]&lt;&gt;"",INDEX(nor[Constraints],MATCH(Infra[[#This Row],[nor existence]],nor[Full path],0)),""))</f>
        <v>optional</v>
      </c>
      <c r="Q16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15" s="9" t="str">
        <f>IF(ISBLANK(Infra[[#This Row],[Attribute]]),"",
IF(Infra[[#This Row],[railml 2.4 existence]]=TRUE, INDEX(core[Excel type],MATCH(Infra[[#This Row],[Full path]],core[Full path],0)),
IF(Infra[[#This Row],[nor existence]]&lt;&gt;"", INDEX(nor[Excel type],MATCH(Infra[[#This Row],[nor existence]],nor[Full path],0)),"")))</f>
        <v>[enum]</v>
      </c>
      <c r="S1615" s="7" t="str">
        <f>IF(AND(NOT(ISBLANK(Infra[[#This Row],[Attribute]])),LEFT(Infra[[#This Row],[Value]],1)="[",OR(Infra[[#This Row],[railml 2.4 existence]]=TRUE,Infra[[#This Row],[nor existence]]=TRUE)),IF(Infra[[#This Row],[Value]]=Infra[[#This Row],[type]],"OK","Wrong type"),"")</f>
        <v/>
      </c>
      <c r="T1615" s="7" t="str">
        <f>IF(ISBLANK(Infra[[#This Row],[Attribute]]),"",
IF(Infra[[#This Row],[railml 2.4 existence]]=TRUE, INDEX(core[Restriction],MATCH(Infra[[#This Row],[Full path]],core[Full path],0)),
IF(Infra[[#This Row],[nor existence]]&lt;&gt;"", INDEX(nor[Restriction],MATCH(Infra[[#This Row],[nor existence]],nor[Full path],0)),"")))</f>
        <v>"new", "modified", "removed"</v>
      </c>
      <c r="U16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6" spans="1:21" ht="30" x14ac:dyDescent="0.25">
      <c r="A161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infrastructure/tracks/track/trackTopology/crossSections/crossSection/@nor:change</v>
      </c>
      <c r="B16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6" s="23" t="s">
        <v>1214</v>
      </c>
      <c r="E1616" s="49" t="s">
        <v>1099</v>
      </c>
      <c r="F1616" s="7" t="s">
        <v>36</v>
      </c>
      <c r="G1616" s="9" t="s">
        <v>41</v>
      </c>
      <c r="H1616" s="9"/>
      <c r="I1616" s="32"/>
      <c r="J1616" s="8" t="s">
        <v>42</v>
      </c>
      <c r="K1616" s="29"/>
      <c r="L1616" s="29"/>
      <c r="M1616" s="57"/>
      <c r="N161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16" s="7" t="str">
        <f>IF(Infra[[#This Row],[railml 2.4 existence]]=TRUE, INDEX(core[Constraints],MATCH(Infra[[#This Row],[Full path]],core[Full path],0)),
IF(Infra[[#This Row],[nor existence]]&lt;&gt;"",INDEX(nor[Constraints],MATCH(Infra[[#This Row],[nor existence]],nor[Full path],0)),""))</f>
        <v>optional</v>
      </c>
      <c r="Q16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16" s="9" t="str">
        <f>IF(ISBLANK(Infra[[#This Row],[Attribute]]),"",
IF(Infra[[#This Row],[railml 2.4 existence]]=TRUE, INDEX(core[Excel type],MATCH(Infra[[#This Row],[Full path]],core[Full path],0)),
IF(Infra[[#This Row],[nor existence]]&lt;&gt;"", INDEX(nor[Excel type],MATCH(Infra[[#This Row],[nor existence]],nor[Full path],0)),"")))</f>
        <v>[enum]</v>
      </c>
      <c r="S1616" s="7" t="str">
        <f>IF(AND(NOT(ISBLANK(Infra[[#This Row],[Attribute]])),LEFT(Infra[[#This Row],[Value]],1)="[",OR(Infra[[#This Row],[railml 2.4 existence]]=TRUE,Infra[[#This Row],[nor existence]]=TRUE)),IF(Infra[[#This Row],[Value]]=Infra[[#This Row],[type]],"OK","Wrong type"),"")</f>
        <v/>
      </c>
      <c r="T1616" s="7" t="str">
        <f>IF(ISBLANK(Infra[[#This Row],[Attribute]]),"",
IF(Infra[[#This Row],[railml 2.4 existence]]=TRUE, INDEX(core[Restriction],MATCH(Infra[[#This Row],[Full path]],core[Full path],0)),
IF(Infra[[#This Row],[nor existence]]&lt;&gt;"", INDEX(nor[Restriction],MATCH(Infra[[#This Row],[nor existence]],nor[Full path],0)),"")))</f>
        <v>"new", "modified", "removed"</v>
      </c>
      <c r="U16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7" spans="1:21" x14ac:dyDescent="0.25">
      <c r="A161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infrastructure/tracks/track/trackTopology/crossSections/crossSection/@nor:change</v>
      </c>
      <c r="B16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7" s="23" t="s">
        <v>1214</v>
      </c>
      <c r="E1617" s="49" t="s">
        <v>1099</v>
      </c>
      <c r="F1617" s="7" t="s">
        <v>36</v>
      </c>
      <c r="G1617" s="9" t="s">
        <v>43</v>
      </c>
      <c r="H1617" s="9"/>
      <c r="I1617" s="32"/>
      <c r="J1617" s="8" t="s">
        <v>44</v>
      </c>
      <c r="K1617" s="29"/>
      <c r="L1617" s="29"/>
      <c r="M1617" s="57"/>
      <c r="N16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17" s="7" t="str">
        <f>IF(Infra[[#This Row],[railml 2.4 existence]]=TRUE, INDEX(core[Constraints],MATCH(Infra[[#This Row],[Full path]],core[Full path],0)),
IF(Infra[[#This Row],[nor existence]]&lt;&gt;"",INDEX(nor[Constraints],MATCH(Infra[[#This Row],[nor existence]],nor[Full path],0)),""))</f>
        <v>optional</v>
      </c>
      <c r="Q16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17" s="9" t="str">
        <f>IF(ISBLANK(Infra[[#This Row],[Attribute]]),"",
IF(Infra[[#This Row],[railml 2.4 existence]]=TRUE, INDEX(core[Excel type],MATCH(Infra[[#This Row],[Full path]],core[Full path],0)),
IF(Infra[[#This Row],[nor existence]]&lt;&gt;"", INDEX(nor[Excel type],MATCH(Infra[[#This Row],[nor existence]],nor[Full path],0)),"")))</f>
        <v>[enum]</v>
      </c>
      <c r="S1617" s="7" t="str">
        <f>IF(AND(NOT(ISBLANK(Infra[[#This Row],[Attribute]])),LEFT(Infra[[#This Row],[Value]],1)="[",OR(Infra[[#This Row],[railml 2.4 existence]]=TRUE,Infra[[#This Row],[nor existence]]=TRUE)),IF(Infra[[#This Row],[Value]]=Infra[[#This Row],[type]],"OK","Wrong type"),"")</f>
        <v/>
      </c>
      <c r="T1617" s="7" t="str">
        <f>IF(ISBLANK(Infra[[#This Row],[Attribute]]),"",
IF(Infra[[#This Row],[railml 2.4 existence]]=TRUE, INDEX(core[Restriction],MATCH(Infra[[#This Row],[Full path]],core[Full path],0)),
IF(Infra[[#This Row],[nor existence]]&lt;&gt;"", INDEX(nor[Restriction],MATCH(Infra[[#This Row],[nor existence]],nor[Full path],0)),"")))</f>
        <v>"new", "modified", "removed"</v>
      </c>
      <c r="U16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8" spans="1:21" x14ac:dyDescent="0.25">
      <c r="A161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infrastructure/tracks/track/trackTopology/crossSections/crossSection/@nor:ruleRef</v>
      </c>
      <c r="B16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8" s="23" t="s">
        <v>1214</v>
      </c>
      <c r="E1618" s="49" t="s">
        <v>1099</v>
      </c>
      <c r="F1618" s="7" t="s">
        <v>45</v>
      </c>
      <c r="G1618" s="9" t="s">
        <v>46</v>
      </c>
      <c r="H1618" s="9" t="s">
        <v>29</v>
      </c>
      <c r="I1618" s="33"/>
      <c r="J1618" s="8" t="s">
        <v>47</v>
      </c>
      <c r="K1618" s="29"/>
      <c r="L1618" s="29"/>
      <c r="M1618" s="57"/>
      <c r="N16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618" s="7" t="str">
        <f>IF(Infra[[#This Row],[railml 2.4 existence]]=TRUE, INDEX(core[Constraints],MATCH(Infra[[#This Row],[Full path]],core[Full path],0)),
IF(Infra[[#This Row],[nor existence]]&lt;&gt;"",INDEX(nor[Constraints],MATCH(Infra[[#This Row],[nor existence]],nor[Full path],0)),""))</f>
        <v>optional</v>
      </c>
      <c r="Q16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18" s="9" t="str">
        <f>IF(ISBLANK(Infra[[#This Row],[Attribute]]),"",
IF(Infra[[#This Row],[railml 2.4 existence]]=TRUE, INDEX(core[Excel type],MATCH(Infra[[#This Row],[Full path]],core[Full path],0)),
IF(Infra[[#This Row],[nor existence]]&lt;&gt;"", INDEX(nor[Excel type],MATCH(Infra[[#This Row],[nor existence]],nor[Full path],0)),"")))</f>
        <v>[reference]</v>
      </c>
      <c r="S1618" s="7" t="str">
        <f>IF(AND(NOT(ISBLANK(Infra[[#This Row],[Attribute]])),LEFT(Infra[[#This Row],[Value]],1)="[",OR(Infra[[#This Row],[railml 2.4 existence]]=TRUE,Infra[[#This Row],[nor existence]]=TRUE)),IF(Infra[[#This Row],[Value]]=Infra[[#This Row],[type]],"OK","Wrong type"),"")</f>
        <v/>
      </c>
      <c r="T1618" s="7" t="str">
        <f>IF(ISBLANK(Infra[[#This Row],[Attribute]]),"",
IF(Infra[[#This Row],[railml 2.4 existence]]=TRUE, INDEX(core[Restriction],MATCH(Infra[[#This Row],[Full path]],core[Full path],0)),
IF(Infra[[#This Row],[nor existence]]&lt;&gt;"", INDEX(nor[Restriction],MATCH(Infra[[#This Row],[nor existence]],nor[Full path],0)),"")))</f>
        <v/>
      </c>
      <c r="U16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19" spans="1:21" x14ac:dyDescent="0.25">
      <c r="A161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infrastructure/tracks/track/trackTopology/crossSections/crossSection/@ocpRef</v>
      </c>
      <c r="B16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19" s="24" t="s">
        <v>1214</v>
      </c>
      <c r="E1619" s="17" t="s">
        <v>1099</v>
      </c>
      <c r="F1619" s="7" t="s">
        <v>118</v>
      </c>
      <c r="G1619" s="7" t="s">
        <v>46</v>
      </c>
      <c r="H1619" s="9" t="s">
        <v>23</v>
      </c>
      <c r="I1619" s="35"/>
      <c r="J1619" s="8" t="s">
        <v>1216</v>
      </c>
      <c r="K1619" s="7"/>
      <c r="L1619" s="29"/>
      <c r="M1619" s="29"/>
      <c r="N161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19" s="7" t="str">
        <f>IF(Infra[[#This Row],[railml 2.4 existence]]=TRUE, INDEX(core[Constraints],MATCH(Infra[[#This Row],[Full path]],core[Full path],0)),
IF(Infra[[#This Row],[nor existence]]&lt;&gt;"",INDEX(nor[Constraints],MATCH(Infra[[#This Row],[nor existence]],nor[Full path],0)),""))</f>
        <v>mandatory</v>
      </c>
      <c r="Q16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19" s="7" t="str">
        <f>IF(ISBLANK(Infra[[#This Row],[Attribute]]),"",
IF(Infra[[#This Row],[railml 2.4 existence]]=TRUE, INDEX(core[Excel type],MATCH(Infra[[#This Row],[Full path]],core[Full path],0)),
IF(Infra[[#This Row],[nor existence]]&lt;&gt;"", INDEX(nor[Excel type],MATCH(Infra[[#This Row],[nor existence]],nor[Full path],0)),"")))</f>
        <v>[reference]</v>
      </c>
      <c r="S1619" s="7" t="str">
        <f>IF(AND(NOT(ISBLANK(Infra[[#This Row],[Attribute]])),LEFT(Infra[[#This Row],[Value]],1)="[",OR(Infra[[#This Row],[railml 2.4 existence]]=TRUE,Infra[[#This Row],[nor existence]]=TRUE)),IF(Infra[[#This Row],[Value]]=Infra[[#This Row],[type]],"OK","Wrong type"),"")</f>
        <v>OK</v>
      </c>
      <c r="T1619" s="7" t="str">
        <f>IF(ISBLANK(Infra[[#This Row],[Attribute]]),"",
IF(Infra[[#This Row],[railml 2.4 existence]]=TRUE, INDEX(core[Restriction],MATCH(Infra[[#This Row],[Full path]],core[Full path],0)),
IF(Infra[[#This Row],[nor existence]]&lt;&gt;"", INDEX(nor[Restriction],MATCH(Infra[[#This Row],[nor existence]],nor[Full path],0)),"")))</f>
        <v/>
      </c>
      <c r="U16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20" spans="1:21" ht="45" x14ac:dyDescent="0.25">
      <c r="A162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infrastructure/tracks/track/trackTopology/crossSections/crossSection/@pos</v>
      </c>
      <c r="B16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0" s="23" t="s">
        <v>1214</v>
      </c>
      <c r="E1620" s="49" t="s">
        <v>1099</v>
      </c>
      <c r="F1620" s="7" t="s">
        <v>494</v>
      </c>
      <c r="G1620" s="9" t="s">
        <v>233</v>
      </c>
      <c r="H1620" s="9" t="s">
        <v>23</v>
      </c>
      <c r="I1620" s="32"/>
      <c r="J1620" s="8" t="s">
        <v>495</v>
      </c>
      <c r="K1620" s="29" t="s">
        <v>496</v>
      </c>
      <c r="L1620" s="29"/>
      <c r="M1620" s="57"/>
      <c r="N162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0" s="7" t="str">
        <f>IF(Infra[[#This Row],[railml 2.4 existence]]=TRUE, INDEX(core[Constraints],MATCH(Infra[[#This Row],[Full path]],core[Full path],0)),
IF(Infra[[#This Row],[nor existence]]&lt;&gt;"",INDEX(nor[Constraints],MATCH(Infra[[#This Row],[nor existence]],nor[Full path],0)),""))</f>
        <v>mandatory</v>
      </c>
      <c r="Q16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20" s="9" t="str">
        <f>IF(ISBLANK(Infra[[#This Row],[Attribute]]),"",
IF(Infra[[#This Row],[railml 2.4 existence]]=TRUE, INDEX(core[Excel type],MATCH(Infra[[#This Row],[Full path]],core[Full path],0)),
IF(Infra[[#This Row],[nor existence]]&lt;&gt;"", INDEX(nor[Excel type],MATCH(Infra[[#This Row],[nor existence]],nor[Full path],0)),"")))</f>
        <v>[decimal]</v>
      </c>
      <c r="S1620" s="7" t="str">
        <f>IF(AND(NOT(ISBLANK(Infra[[#This Row],[Attribute]])),LEFT(Infra[[#This Row],[Value]],1)="[",OR(Infra[[#This Row],[railml 2.4 existence]]=TRUE,Infra[[#This Row],[nor existence]]=TRUE)),IF(Infra[[#This Row],[Value]]=Infra[[#This Row],[type]],"OK","Wrong type"),"")</f>
        <v>OK</v>
      </c>
      <c r="T1620" s="7" t="str">
        <f>IF(ISBLANK(Infra[[#This Row],[Attribute]]),"",
IF(Infra[[#This Row],[railml 2.4 existence]]=TRUE, INDEX(core[Restriction],MATCH(Infra[[#This Row],[Full path]],core[Full path],0)),
IF(Infra[[#This Row],[nor existence]]&lt;&gt;"", INDEX(nor[Restriction],MATCH(Infra[[#This Row],[nor existence]],nor[Full path],0)),"")))</f>
        <v>xs:fractionDigits=6</v>
      </c>
      <c r="U16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21" spans="1:21" ht="30" x14ac:dyDescent="0.25">
      <c r="A162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1" s="23" t="s">
        <v>1214</v>
      </c>
      <c r="E1621" s="49" t="s">
        <v>1099</v>
      </c>
      <c r="F1621" s="7" t="s">
        <v>1217</v>
      </c>
      <c r="G1621" s="9" t="s">
        <v>37</v>
      </c>
      <c r="H1621" s="9" t="s">
        <v>29</v>
      </c>
      <c r="I1621" s="32"/>
      <c r="J1621" s="8" t="s">
        <v>1218</v>
      </c>
      <c r="K1621" s="29"/>
      <c r="L1621" s="29"/>
      <c r="M1621" s="57"/>
      <c r="N162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1" s="7" t="str">
        <f>IF(Infra[[#This Row],[railml 2.4 existence]]=TRUE, INDEX(core[Constraints],MATCH(Infra[[#This Row],[Full path]],core[Full path],0)),
IF(Infra[[#This Row],[nor existence]]&lt;&gt;"",INDEX(nor[Constraints],MATCH(Infra[[#This Row],[nor existence]],nor[Full path],0)),""))</f>
        <v>optional</v>
      </c>
      <c r="Q16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21" s="9" t="str">
        <f>IF(ISBLANK(Infra[[#This Row],[Attribute]]),"",
IF(Infra[[#This Row],[railml 2.4 existence]]=TRUE, INDEX(core[Excel type],MATCH(Infra[[#This Row],[Full path]],core[Full path],0)),
IF(Infra[[#This Row],[nor existence]]&lt;&gt;"", INDEX(nor[Excel type],MATCH(Infra[[#This Row],[nor existence]],nor[Full path],0)),"")))</f>
        <v>[enum]</v>
      </c>
      <c r="S1621" s="7" t="str">
        <f>IF(AND(NOT(ISBLANK(Infra[[#This Row],[Attribute]])),LEFT(Infra[[#This Row],[Value]],1)="[",OR(Infra[[#This Row],[railml 2.4 existence]]=TRUE,Infra[[#This Row],[nor existence]]=TRUE)),IF(Infra[[#This Row],[Value]]=Infra[[#This Row],[type]],"OK","Wrong type"),"")</f>
        <v>OK</v>
      </c>
      <c r="T1621"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22" spans="1:21" x14ac:dyDescent="0.25">
      <c r="A162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2" s="23" t="s">
        <v>1214</v>
      </c>
      <c r="E1622" s="49" t="s">
        <v>1099</v>
      </c>
      <c r="F1622" s="7" t="s">
        <v>1217</v>
      </c>
      <c r="G1622" s="9" t="s">
        <v>270</v>
      </c>
      <c r="H1622" s="9"/>
      <c r="I1622" s="32"/>
      <c r="J1622" s="8"/>
      <c r="K1622" s="29"/>
      <c r="L1622" s="29"/>
      <c r="M1622" s="57"/>
      <c r="N16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2" s="7" t="str">
        <f>IF(Infra[[#This Row],[railml 2.4 existence]]=TRUE, INDEX(core[Constraints],MATCH(Infra[[#This Row],[Full path]],core[Full path],0)),
IF(Infra[[#This Row],[nor existence]]&lt;&gt;"",INDEX(nor[Constraints],MATCH(Infra[[#This Row],[nor existence]],nor[Full path],0)),""))</f>
        <v>optional</v>
      </c>
      <c r="Q16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2" s="9" t="str">
        <f>IF(ISBLANK(Infra[[#This Row],[Attribute]]),"",
IF(Infra[[#This Row],[railml 2.4 existence]]=TRUE, INDEX(core[Excel type],MATCH(Infra[[#This Row],[Full path]],core[Full path],0)),
IF(Infra[[#This Row],[nor existence]]&lt;&gt;"", INDEX(nor[Excel type],MATCH(Infra[[#This Row],[nor existence]],nor[Full path],0)),"")))</f>
        <v>[enum]</v>
      </c>
      <c r="S1622" s="7" t="str">
        <f>IF(AND(NOT(ISBLANK(Infra[[#This Row],[Attribute]])),LEFT(Infra[[#This Row],[Value]],1)="[",OR(Infra[[#This Row],[railml 2.4 existence]]=TRUE,Infra[[#This Row],[nor existence]]=TRUE)),IF(Infra[[#This Row],[Value]]=Infra[[#This Row],[type]],"OK","Wrong type"),"")</f>
        <v/>
      </c>
      <c r="T1622"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23" spans="1:21" x14ac:dyDescent="0.25">
      <c r="A162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3" s="23" t="s">
        <v>1214</v>
      </c>
      <c r="E1623" s="49" t="s">
        <v>1099</v>
      </c>
      <c r="F1623" s="7" t="s">
        <v>1217</v>
      </c>
      <c r="G1623" s="9" t="s">
        <v>271</v>
      </c>
      <c r="H1623" s="9"/>
      <c r="I1623" s="32"/>
      <c r="J1623" s="8"/>
      <c r="K1623" s="29"/>
      <c r="L1623" s="29"/>
      <c r="M1623" s="57"/>
      <c r="N162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3" s="7" t="str">
        <f>IF(Infra[[#This Row],[railml 2.4 existence]]=TRUE, INDEX(core[Constraints],MATCH(Infra[[#This Row],[Full path]],core[Full path],0)),
IF(Infra[[#This Row],[nor existence]]&lt;&gt;"",INDEX(nor[Constraints],MATCH(Infra[[#This Row],[nor existence]],nor[Full path],0)),""))</f>
        <v>optional</v>
      </c>
      <c r="Q16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3" s="9" t="str">
        <f>IF(ISBLANK(Infra[[#This Row],[Attribute]]),"",
IF(Infra[[#This Row],[railml 2.4 existence]]=TRUE, INDEX(core[Excel type],MATCH(Infra[[#This Row],[Full path]],core[Full path],0)),
IF(Infra[[#This Row],[nor existence]]&lt;&gt;"", INDEX(nor[Excel type],MATCH(Infra[[#This Row],[nor existence]],nor[Full path],0)),"")))</f>
        <v>[enum]</v>
      </c>
      <c r="S1623" s="7" t="str">
        <f>IF(AND(NOT(ISBLANK(Infra[[#This Row],[Attribute]])),LEFT(Infra[[#This Row],[Value]],1)="[",OR(Infra[[#This Row],[railml 2.4 existence]]=TRUE,Infra[[#This Row],[nor existence]]=TRUE)),IF(Infra[[#This Row],[Value]]=Infra[[#This Row],[type]],"OK","Wrong type"),"")</f>
        <v/>
      </c>
      <c r="T1623"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24" spans="1:21" x14ac:dyDescent="0.25">
      <c r="A162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4" s="23" t="s">
        <v>1214</v>
      </c>
      <c r="E1624" s="49" t="s">
        <v>1099</v>
      </c>
      <c r="F1624" s="7" t="s">
        <v>1217</v>
      </c>
      <c r="G1624" s="9" t="s">
        <v>1219</v>
      </c>
      <c r="H1624" s="9"/>
      <c r="I1624" s="32"/>
      <c r="J1624" s="8"/>
      <c r="K1624" s="29"/>
      <c r="L1624" s="29"/>
      <c r="M1624" s="57"/>
      <c r="N162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4" s="7" t="str">
        <f>IF(Infra[[#This Row],[railml 2.4 existence]]=TRUE, INDEX(core[Constraints],MATCH(Infra[[#This Row],[Full path]],core[Full path],0)),
IF(Infra[[#This Row],[nor existence]]&lt;&gt;"",INDEX(nor[Constraints],MATCH(Infra[[#This Row],[nor existence]],nor[Full path],0)),""))</f>
        <v>optional</v>
      </c>
      <c r="Q16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4" s="9" t="str">
        <f>IF(ISBLANK(Infra[[#This Row],[Attribute]]),"",
IF(Infra[[#This Row],[railml 2.4 existence]]=TRUE, INDEX(core[Excel type],MATCH(Infra[[#This Row],[Full path]],core[Full path],0)),
IF(Infra[[#This Row],[nor existence]]&lt;&gt;"", INDEX(nor[Excel type],MATCH(Infra[[#This Row],[nor existence]],nor[Full path],0)),"")))</f>
        <v>[enum]</v>
      </c>
      <c r="S1624" s="7" t="str">
        <f>IF(AND(NOT(ISBLANK(Infra[[#This Row],[Attribute]])),LEFT(Infra[[#This Row],[Value]],1)="[",OR(Infra[[#This Row],[railml 2.4 existence]]=TRUE,Infra[[#This Row],[nor existence]]=TRUE)),IF(Infra[[#This Row],[Value]]=Infra[[#This Row],[type]],"OK","Wrong type"),"")</f>
        <v/>
      </c>
      <c r="T1624"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25" spans="1:21" x14ac:dyDescent="0.25">
      <c r="A162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5" s="23" t="s">
        <v>1214</v>
      </c>
      <c r="E1625" s="49" t="s">
        <v>1099</v>
      </c>
      <c r="F1625" s="7" t="s">
        <v>1217</v>
      </c>
      <c r="G1625" s="9" t="s">
        <v>1220</v>
      </c>
      <c r="H1625" s="9"/>
      <c r="I1625" s="32"/>
      <c r="J1625" s="8"/>
      <c r="K1625" s="29"/>
      <c r="L1625" s="29"/>
      <c r="M1625" s="57"/>
      <c r="N162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5" s="7" t="str">
        <f>IF(Infra[[#This Row],[railml 2.4 existence]]=TRUE, INDEX(core[Constraints],MATCH(Infra[[#This Row],[Full path]],core[Full path],0)),
IF(Infra[[#This Row],[nor existence]]&lt;&gt;"",INDEX(nor[Constraints],MATCH(Infra[[#This Row],[nor existence]],nor[Full path],0)),""))</f>
        <v>optional</v>
      </c>
      <c r="Q16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5" s="9" t="str">
        <f>IF(ISBLANK(Infra[[#This Row],[Attribute]]),"",
IF(Infra[[#This Row],[railml 2.4 existence]]=TRUE, INDEX(core[Excel type],MATCH(Infra[[#This Row],[Full path]],core[Full path],0)),
IF(Infra[[#This Row],[nor existence]]&lt;&gt;"", INDEX(nor[Excel type],MATCH(Infra[[#This Row],[nor existence]],nor[Full path],0)),"")))</f>
        <v>[enum]</v>
      </c>
      <c r="S1625" s="7" t="str">
        <f>IF(AND(NOT(ISBLANK(Infra[[#This Row],[Attribute]])),LEFT(Infra[[#This Row],[Value]],1)="[",OR(Infra[[#This Row],[railml 2.4 existence]]=TRUE,Infra[[#This Row],[nor existence]]=TRUE)),IF(Infra[[#This Row],[Value]]=Infra[[#This Row],[type]],"OK","Wrong type"),"")</f>
        <v/>
      </c>
      <c r="T1625"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26" spans="1:21" x14ac:dyDescent="0.25">
      <c r="A162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6" s="23" t="s">
        <v>1214</v>
      </c>
      <c r="E1626" s="49" t="s">
        <v>1099</v>
      </c>
      <c r="F1626" s="7" t="s">
        <v>1217</v>
      </c>
      <c r="G1626" s="9" t="s">
        <v>1221</v>
      </c>
      <c r="H1626" s="9"/>
      <c r="I1626" s="32"/>
      <c r="J1626" s="8"/>
      <c r="K1626" s="29"/>
      <c r="L1626" s="29"/>
      <c r="M1626" s="57"/>
      <c r="N162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6" s="7" t="str">
        <f>IF(Infra[[#This Row],[railml 2.4 existence]]=TRUE, INDEX(core[Constraints],MATCH(Infra[[#This Row],[Full path]],core[Full path],0)),
IF(Infra[[#This Row],[nor existence]]&lt;&gt;"",INDEX(nor[Constraints],MATCH(Infra[[#This Row],[nor existence]],nor[Full path],0)),""))</f>
        <v>optional</v>
      </c>
      <c r="Q16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6" s="9" t="str">
        <f>IF(ISBLANK(Infra[[#This Row],[Attribute]]),"",
IF(Infra[[#This Row],[railml 2.4 existence]]=TRUE, INDEX(core[Excel type],MATCH(Infra[[#This Row],[Full path]],core[Full path],0)),
IF(Infra[[#This Row],[nor existence]]&lt;&gt;"", INDEX(nor[Excel type],MATCH(Infra[[#This Row],[nor existence]],nor[Full path],0)),"")))</f>
        <v>[enum]</v>
      </c>
      <c r="S1626" s="7" t="str">
        <f>IF(AND(NOT(ISBLANK(Infra[[#This Row],[Attribute]])),LEFT(Infra[[#This Row],[Value]],1)="[",OR(Infra[[#This Row],[railml 2.4 existence]]=TRUE,Infra[[#This Row],[nor existence]]=TRUE)),IF(Infra[[#This Row],[Value]]=Infra[[#This Row],[type]],"OK","Wrong type"),"")</f>
        <v/>
      </c>
      <c r="T1626"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27" spans="1:21" x14ac:dyDescent="0.25">
      <c r="A162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7" s="23" t="s">
        <v>1214</v>
      </c>
      <c r="E1627" s="49" t="s">
        <v>1099</v>
      </c>
      <c r="F1627" s="7" t="s">
        <v>1217</v>
      </c>
      <c r="G1627" s="9" t="s">
        <v>1222</v>
      </c>
      <c r="H1627" s="9"/>
      <c r="I1627" s="32"/>
      <c r="J1627" s="8"/>
      <c r="K1627" s="29"/>
      <c r="L1627" s="29"/>
      <c r="M1627" s="57"/>
      <c r="N162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7" s="7" t="str">
        <f>IF(Infra[[#This Row],[railml 2.4 existence]]=TRUE, INDEX(core[Constraints],MATCH(Infra[[#This Row],[Full path]],core[Full path],0)),
IF(Infra[[#This Row],[nor existence]]&lt;&gt;"",INDEX(nor[Constraints],MATCH(Infra[[#This Row],[nor existence]],nor[Full path],0)),""))</f>
        <v>optional</v>
      </c>
      <c r="Q16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7" s="9" t="str">
        <f>IF(ISBLANK(Infra[[#This Row],[Attribute]]),"",
IF(Infra[[#This Row],[railml 2.4 existence]]=TRUE, INDEX(core[Excel type],MATCH(Infra[[#This Row],[Full path]],core[Full path],0)),
IF(Infra[[#This Row],[nor existence]]&lt;&gt;"", INDEX(nor[Excel type],MATCH(Infra[[#This Row],[nor existence]],nor[Full path],0)),"")))</f>
        <v>[enum]</v>
      </c>
      <c r="S1627" s="7" t="str">
        <f>IF(AND(NOT(ISBLANK(Infra[[#This Row],[Attribute]])),LEFT(Infra[[#This Row],[Value]],1)="[",OR(Infra[[#This Row],[railml 2.4 existence]]=TRUE,Infra[[#This Row],[nor existence]]=TRUE)),IF(Infra[[#This Row],[Value]]=Infra[[#This Row],[type]],"OK","Wrong type"),"")</f>
        <v/>
      </c>
      <c r="T1627"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28" spans="1:21" x14ac:dyDescent="0.25">
      <c r="A162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infrastructure/tracks/track/trackTopology/crossSections/crossSection/@ocpCenterSide</v>
      </c>
      <c r="B16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8" s="23" t="s">
        <v>1214</v>
      </c>
      <c r="E1628" s="49" t="s">
        <v>1099</v>
      </c>
      <c r="F1628" s="7" t="s">
        <v>1217</v>
      </c>
      <c r="G1628" s="9" t="s">
        <v>314</v>
      </c>
      <c r="H1628" s="9"/>
      <c r="I1628" s="32"/>
      <c r="J1628" s="8"/>
      <c r="K1628" s="29"/>
      <c r="L1628" s="29"/>
      <c r="M1628" s="57"/>
      <c r="N162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8" s="7" t="str">
        <f>IF(Infra[[#This Row],[railml 2.4 existence]]=TRUE, INDEX(core[Constraints],MATCH(Infra[[#This Row],[Full path]],core[Full path],0)),
IF(Infra[[#This Row],[nor existence]]&lt;&gt;"",INDEX(nor[Constraints],MATCH(Infra[[#This Row],[nor existence]],nor[Full path],0)),""))</f>
        <v>optional</v>
      </c>
      <c r="Q16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28" s="9" t="str">
        <f>IF(ISBLANK(Infra[[#This Row],[Attribute]]),"",
IF(Infra[[#This Row],[railml 2.4 existence]]=TRUE, INDEX(core[Excel type],MATCH(Infra[[#This Row],[Full path]],core[Full path],0)),
IF(Infra[[#This Row],[nor existence]]&lt;&gt;"", INDEX(nor[Excel type],MATCH(Infra[[#This Row],[nor existence]],nor[Full path],0)),"")))</f>
        <v>[enum]</v>
      </c>
      <c r="S1628" s="7" t="str">
        <f>IF(AND(NOT(ISBLANK(Infra[[#This Row],[Attribute]])),LEFT(Infra[[#This Row],[Value]],1)="[",OR(Infra[[#This Row],[railml 2.4 existence]]=TRUE,Infra[[#This Row],[nor existence]]=TRUE)),IF(Infra[[#This Row],[Value]]=Infra[[#This Row],[type]],"OK","Wrong type"),"")</f>
        <v/>
      </c>
      <c r="T1628" s="7" t="str">
        <f>IF(ISBLANK(Infra[[#This Row],[Attribute]]),"",
IF(Infra[[#This Row],[railml 2.4 existence]]=TRUE, INDEX(core[Restriction],MATCH(Infra[[#This Row],[Full path]],core[Full path],0)),
IF(Infra[[#This Row],[nor existence]]&lt;&gt;"", INDEX(nor[Restriction],MATCH(Infra[[#This Row],[nor existence]],nor[Full path],0)),"")))</f>
        <v>"left", "right", "above", "below", "ahead", "behind", "none"</v>
      </c>
      <c r="U16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29" spans="1:21" ht="45" x14ac:dyDescent="0.25">
      <c r="A162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v>
      </c>
      <c r="B16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29" s="24" t="s">
        <v>1223</v>
      </c>
      <c r="E1629" s="17" t="s">
        <v>65</v>
      </c>
      <c r="F1629" s="7"/>
      <c r="G1629" s="9"/>
      <c r="H1629" s="13" t="s">
        <v>66</v>
      </c>
      <c r="I1629" s="35"/>
      <c r="J1629" s="58" t="s">
        <v>67</v>
      </c>
      <c r="K1629" s="7"/>
      <c r="L1629" s="29"/>
      <c r="M1629" s="29"/>
      <c r="N162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29" s="7" t="str">
        <f>IF(Infra[[#This Row],[railml 2.4 existence]]=TRUE, INDEX(core[Constraints],MATCH(Infra[[#This Row],[Full path]],core[Full path],0)),
IF(Infra[[#This Row],[nor existence]]&lt;&gt;"",INDEX(nor[Constraints],MATCH(Infra[[#This Row],[nor existence]],nor[Full path],0)),""))</f>
        <v>optional</v>
      </c>
      <c r="Q16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29" s="7" t="str">
        <f>IF(ISBLANK(Infra[[#This Row],[Attribute]]),"",
IF(Infra[[#This Row],[railml 2.4 existence]]=TRUE, INDEX(core[Excel type],MATCH(Infra[[#This Row],[Full path]],core[Full path],0)),
IF(Infra[[#This Row],[nor existence]]&lt;&gt;"", INDEX(nor[Excel type],MATCH(Infra[[#This Row],[nor existence]],nor[Full path],0)),"")))</f>
        <v/>
      </c>
      <c r="S1629" s="7" t="str">
        <f>IF(AND(NOT(ISBLANK(Infra[[#This Row],[Attribute]])),LEFT(Infra[[#This Row],[Value]],1)="[",OR(Infra[[#This Row],[railml 2.4 existence]]=TRUE,Infra[[#This Row],[nor existence]]=TRUE)),IF(Infra[[#This Row],[Value]]=Infra[[#This Row],[type]],"OK","Wrong type"),"")</f>
        <v/>
      </c>
      <c r="T1629" s="7" t="str">
        <f>IF(ISBLANK(Infra[[#This Row],[Attribute]]),"",
IF(Infra[[#This Row],[railml 2.4 existence]]=TRUE, INDEX(core[Restriction],MATCH(Infra[[#This Row],[Full path]],core[Full path],0)),
IF(Infra[[#This Row],[nor existence]]&lt;&gt;"", INDEX(nor[Restriction],MATCH(Infra[[#This Row],[nor existence]],nor[Full path],0)),"")))</f>
        <v/>
      </c>
      <c r="U16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0" spans="1:21" x14ac:dyDescent="0.25">
      <c r="A163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v>
      </c>
      <c r="B16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0" s="24" t="s">
        <v>1224</v>
      </c>
      <c r="E1630" s="17" t="s">
        <v>123</v>
      </c>
      <c r="F1630" s="7"/>
      <c r="G1630" s="9"/>
      <c r="H1630" s="9" t="s">
        <v>23</v>
      </c>
      <c r="I1630" s="35"/>
      <c r="J1630" s="8" t="s">
        <v>74</v>
      </c>
      <c r="K1630" s="7"/>
      <c r="L1630" s="29"/>
      <c r="M1630" s="29"/>
      <c r="N163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30" s="7" t="str">
        <f>IF(Infra[[#This Row],[railml 2.4 existence]]=TRUE, INDEX(core[Constraints],MATCH(Infra[[#This Row],[Full path]],core[Full path],0)),
IF(Infra[[#This Row],[nor existence]]&lt;&gt;"",INDEX(nor[Constraints],MATCH(Infra[[#This Row],[nor existence]],nor[Full path],0)),""))</f>
        <v>mandatory</v>
      </c>
      <c r="Q16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30" s="7" t="str">
        <f>IF(ISBLANK(Infra[[#This Row],[Attribute]]),"",
IF(Infra[[#This Row],[railml 2.4 existence]]=TRUE, INDEX(core[Excel type],MATCH(Infra[[#This Row],[Full path]],core[Full path],0)),
IF(Infra[[#This Row],[nor existence]]&lt;&gt;"", INDEX(nor[Excel type],MATCH(Infra[[#This Row],[nor existence]],nor[Full path],0)),"")))</f>
        <v/>
      </c>
      <c r="S1630" s="7" t="str">
        <f>IF(AND(NOT(ISBLANK(Infra[[#This Row],[Attribute]])),LEFT(Infra[[#This Row],[Value]],1)="[",OR(Infra[[#This Row],[railml 2.4 existence]]=TRUE,Infra[[#This Row],[nor existence]]=TRUE)),IF(Infra[[#This Row],[Value]]=Infra[[#This Row],[type]],"OK","Wrong type"),"")</f>
        <v/>
      </c>
      <c r="T1630" s="7" t="str">
        <f>IF(ISBLANK(Infra[[#This Row],[Attribute]]),"",
IF(Infra[[#This Row],[railml 2.4 existence]]=TRUE, INDEX(core[Restriction],MATCH(Infra[[#This Row],[Full path]],core[Full path],0)),
IF(Infra[[#This Row],[nor existence]]&lt;&gt;"", INDEX(nor[Restriction],MATCH(Infra[[#This Row],[nor existence]],nor[Full path],0)),"")))</f>
        <v/>
      </c>
      <c r="U16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1" spans="1:21" ht="45" x14ac:dyDescent="0.25">
      <c r="A163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infrastructure/tracks/track/trackTopology/crossSections/crossSection/states/state/@disabled</v>
      </c>
      <c r="B16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1" s="23" t="s">
        <v>1224</v>
      </c>
      <c r="E1631" s="49" t="s">
        <v>123</v>
      </c>
      <c r="F1631" s="7" t="s">
        <v>124</v>
      </c>
      <c r="G1631" s="9" t="s">
        <v>125</v>
      </c>
      <c r="H1631" s="9" t="s">
        <v>23</v>
      </c>
      <c r="I1631" s="32"/>
      <c r="J1631" s="8" t="s">
        <v>126</v>
      </c>
      <c r="K1631" s="29"/>
      <c r="L1631" s="29"/>
      <c r="M1631" s="57"/>
      <c r="N163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31" s="7" t="str">
        <f>IF(Infra[[#This Row],[railml 2.4 existence]]=TRUE, INDEX(core[Constraints],MATCH(Infra[[#This Row],[Full path]],core[Full path],0)),
IF(Infra[[#This Row],[nor existence]]&lt;&gt;"",INDEX(nor[Constraints],MATCH(Infra[[#This Row],[nor existence]],nor[Full path],0)),""))</f>
        <v>mandatory</v>
      </c>
      <c r="Q16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31" s="7" t="str">
        <f>IF(ISBLANK(Infra[[#This Row],[Attribute]]),"",
IF(Infra[[#This Row],[railml 2.4 existence]]=TRUE, INDEX(core[Excel type],MATCH(Infra[[#This Row],[Full path]],core[Full path],0)),
IF(Infra[[#This Row],[nor existence]]&lt;&gt;"", INDEX(nor[Excel type],MATCH(Infra[[#This Row],[nor existence]],nor[Full path],0)),"")))</f>
        <v>[boolean]</v>
      </c>
      <c r="S1631" s="9" t="str">
        <f>IF(AND(NOT(ISBLANK(Infra[[#This Row],[Attribute]])),LEFT(Infra[[#This Row],[Value]],1)="[",OR(Infra[[#This Row],[railml 2.4 existence]]=TRUE,Infra[[#This Row],[nor existence]]=TRUE)),IF(Infra[[#This Row],[Value]]=Infra[[#This Row],[type]],"OK","Wrong type"),"")</f>
        <v>OK</v>
      </c>
      <c r="T1631" s="7" t="str">
        <f>IF(ISBLANK(Infra[[#This Row],[Attribute]]),"",
IF(Infra[[#This Row],[railml 2.4 existence]]=TRUE, INDEX(core[Restriction],MATCH(Infra[[#This Row],[Full path]],core[Full path],0)),
IF(Infra[[#This Row],[nor existence]]&lt;&gt;"", INDEX(nor[Restriction],MATCH(Infra[[#This Row],[nor existence]],nor[Full path],0)),"")))</f>
        <v/>
      </c>
      <c r="U16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2" spans="1:21" ht="30" x14ac:dyDescent="0.25">
      <c r="A163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infrastructure/tracks/track/trackTopology/crossSections/crossSection/states/state/@nor:change</v>
      </c>
      <c r="B16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2" s="23" t="s">
        <v>1224</v>
      </c>
      <c r="E1632" s="49" t="s">
        <v>123</v>
      </c>
      <c r="F1632" s="7" t="s">
        <v>36</v>
      </c>
      <c r="G1632" s="9" t="s">
        <v>37</v>
      </c>
      <c r="H1632" s="9" t="s">
        <v>29</v>
      </c>
      <c r="I1632" s="32"/>
      <c r="J1632" s="1" t="s">
        <v>38</v>
      </c>
      <c r="K1632" s="29"/>
      <c r="L1632" s="29"/>
      <c r="M1632" s="57"/>
      <c r="N1632"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32" s="7" t="str">
        <f>IF(Infra[[#This Row],[railml 2.4 existence]]=TRUE, INDEX(core[Constraints],MATCH(Infra[[#This Row],[Full path]],core[Full path],0)),
IF(Infra[[#This Row],[nor existence]]&lt;&gt;"",INDEX(nor[Constraints],MATCH(Infra[[#This Row],[nor existence]],nor[Full path],0)),""))</f>
        <v>optional</v>
      </c>
      <c r="Q16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32" s="7" t="str">
        <f>IF(ISBLANK(Infra[[#This Row],[Attribute]]),"",
IF(Infra[[#This Row],[railml 2.4 existence]]=TRUE, INDEX(core[Excel type],MATCH(Infra[[#This Row],[Full path]],core[Full path],0)),
IF(Infra[[#This Row],[nor existence]]&lt;&gt;"", INDEX(nor[Excel type],MATCH(Infra[[#This Row],[nor existence]],nor[Full path],0)),"")))</f>
        <v>[enum]</v>
      </c>
      <c r="S1632" s="9" t="str">
        <f>IF(AND(NOT(ISBLANK(Infra[[#This Row],[Attribute]])),LEFT(Infra[[#This Row],[Value]],1)="[",OR(Infra[[#This Row],[railml 2.4 existence]]=TRUE,Infra[[#This Row],[nor existence]]=TRUE)),IF(Infra[[#This Row],[Value]]=Infra[[#This Row],[type]],"OK","Wrong type"),"")</f>
        <v/>
      </c>
      <c r="T1632" s="7" t="str">
        <f>IF(ISBLANK(Infra[[#This Row],[Attribute]]),"",
IF(Infra[[#This Row],[railml 2.4 existence]]=TRUE, INDEX(core[Restriction],MATCH(Infra[[#This Row],[Full path]],core[Full path],0)),
IF(Infra[[#This Row],[nor existence]]&lt;&gt;"", INDEX(nor[Restriction],MATCH(Infra[[#This Row],[nor existence]],nor[Full path],0)),"")))</f>
        <v>"new", "modified", "removed"</v>
      </c>
      <c r="U16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3" spans="1:21" ht="30" x14ac:dyDescent="0.25">
      <c r="A163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infrastructure/tracks/track/trackTopology/crossSections/crossSection/states/state/@nor:change</v>
      </c>
      <c r="B16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3" s="23" t="s">
        <v>1224</v>
      </c>
      <c r="E1633" s="49" t="s">
        <v>123</v>
      </c>
      <c r="F1633" s="7" t="s">
        <v>36</v>
      </c>
      <c r="G1633" s="9" t="s">
        <v>39</v>
      </c>
      <c r="H1633" s="9"/>
      <c r="I1633" s="32"/>
      <c r="J1633" s="1" t="s">
        <v>40</v>
      </c>
      <c r="K1633" s="29"/>
      <c r="L1633" s="29"/>
      <c r="M1633" s="57"/>
      <c r="N1633"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33" s="7" t="str">
        <f>IF(Infra[[#This Row],[railml 2.4 existence]]=TRUE, INDEX(core[Constraints],MATCH(Infra[[#This Row],[Full path]],core[Full path],0)),
IF(Infra[[#This Row],[nor existence]]&lt;&gt;"",INDEX(nor[Constraints],MATCH(Infra[[#This Row],[nor existence]],nor[Full path],0)),""))</f>
        <v>optional</v>
      </c>
      <c r="Q16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33" s="7" t="str">
        <f>IF(ISBLANK(Infra[[#This Row],[Attribute]]),"",
IF(Infra[[#This Row],[railml 2.4 existence]]=TRUE, INDEX(core[Excel type],MATCH(Infra[[#This Row],[Full path]],core[Full path],0)),
IF(Infra[[#This Row],[nor existence]]&lt;&gt;"", INDEX(nor[Excel type],MATCH(Infra[[#This Row],[nor existence]],nor[Full path],0)),"")))</f>
        <v>[enum]</v>
      </c>
      <c r="S1633" s="9" t="str">
        <f>IF(AND(NOT(ISBLANK(Infra[[#This Row],[Attribute]])),LEFT(Infra[[#This Row],[Value]],1)="[",OR(Infra[[#This Row],[railml 2.4 existence]]=TRUE,Infra[[#This Row],[nor existence]]=TRUE)),IF(Infra[[#This Row],[Value]]=Infra[[#This Row],[type]],"OK","Wrong type"),"")</f>
        <v/>
      </c>
      <c r="T1633" s="7" t="str">
        <f>IF(ISBLANK(Infra[[#This Row],[Attribute]]),"",
IF(Infra[[#This Row],[railml 2.4 existence]]=TRUE, INDEX(core[Restriction],MATCH(Infra[[#This Row],[Full path]],core[Full path],0)),
IF(Infra[[#This Row],[nor existence]]&lt;&gt;"", INDEX(nor[Restriction],MATCH(Infra[[#This Row],[nor existence]],nor[Full path],0)),"")))</f>
        <v>"new", "modified", "removed"</v>
      </c>
      <c r="U16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4" spans="1:21" ht="30" x14ac:dyDescent="0.25">
      <c r="A163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infrastructure/tracks/track/trackTopology/crossSections/crossSection/states/state/@nor:change</v>
      </c>
      <c r="B16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4" s="23" t="s">
        <v>1224</v>
      </c>
      <c r="E1634" s="49" t="s">
        <v>123</v>
      </c>
      <c r="F1634" s="7" t="s">
        <v>36</v>
      </c>
      <c r="G1634" s="9" t="s">
        <v>41</v>
      </c>
      <c r="H1634" s="9"/>
      <c r="I1634" s="32"/>
      <c r="J1634" s="1" t="s">
        <v>42</v>
      </c>
      <c r="K1634" s="29"/>
      <c r="L1634" s="29"/>
      <c r="M1634" s="57"/>
      <c r="N1634"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34" s="7" t="str">
        <f>IF(Infra[[#This Row],[railml 2.4 existence]]=TRUE, INDEX(core[Constraints],MATCH(Infra[[#This Row],[Full path]],core[Full path],0)),
IF(Infra[[#This Row],[nor existence]]&lt;&gt;"",INDEX(nor[Constraints],MATCH(Infra[[#This Row],[nor existence]],nor[Full path],0)),""))</f>
        <v>optional</v>
      </c>
      <c r="Q16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34" s="7" t="str">
        <f>IF(ISBLANK(Infra[[#This Row],[Attribute]]),"",
IF(Infra[[#This Row],[railml 2.4 existence]]=TRUE, INDEX(core[Excel type],MATCH(Infra[[#This Row],[Full path]],core[Full path],0)),
IF(Infra[[#This Row],[nor existence]]&lt;&gt;"", INDEX(nor[Excel type],MATCH(Infra[[#This Row],[nor existence]],nor[Full path],0)),"")))</f>
        <v>[enum]</v>
      </c>
      <c r="S1634" s="9" t="str">
        <f>IF(AND(NOT(ISBLANK(Infra[[#This Row],[Attribute]])),LEFT(Infra[[#This Row],[Value]],1)="[",OR(Infra[[#This Row],[railml 2.4 existence]]=TRUE,Infra[[#This Row],[nor existence]]=TRUE)),IF(Infra[[#This Row],[Value]]=Infra[[#This Row],[type]],"OK","Wrong type"),"")</f>
        <v/>
      </c>
      <c r="T1634" s="7" t="str">
        <f>IF(ISBLANK(Infra[[#This Row],[Attribute]]),"",
IF(Infra[[#This Row],[railml 2.4 existence]]=TRUE, INDEX(core[Restriction],MATCH(Infra[[#This Row],[Full path]],core[Full path],0)),
IF(Infra[[#This Row],[nor existence]]&lt;&gt;"", INDEX(nor[Restriction],MATCH(Infra[[#This Row],[nor existence]],nor[Full path],0)),"")))</f>
        <v>"new", "modified", "removed"</v>
      </c>
      <c r="U16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5" spans="1:21" x14ac:dyDescent="0.25">
      <c r="A163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infrastructure/tracks/track/trackTopology/crossSections/crossSection/states/state/@nor:change</v>
      </c>
      <c r="B16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5" s="23" t="s">
        <v>1224</v>
      </c>
      <c r="E1635" s="49" t="s">
        <v>123</v>
      </c>
      <c r="F1635" s="7" t="s">
        <v>36</v>
      </c>
      <c r="G1635" s="9" t="s">
        <v>43</v>
      </c>
      <c r="H1635" s="9"/>
      <c r="I1635" s="32"/>
      <c r="J1635" s="1" t="s">
        <v>44</v>
      </c>
      <c r="K1635" s="29"/>
      <c r="L1635" s="29"/>
      <c r="M1635" s="57"/>
      <c r="N1635"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35" s="7" t="str">
        <f>IF(Infra[[#This Row],[railml 2.4 existence]]=TRUE, INDEX(core[Constraints],MATCH(Infra[[#This Row],[Full path]],core[Full path],0)),
IF(Infra[[#This Row],[nor existence]]&lt;&gt;"",INDEX(nor[Constraints],MATCH(Infra[[#This Row],[nor existence]],nor[Full path],0)),""))</f>
        <v>optional</v>
      </c>
      <c r="Q16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35" s="7" t="str">
        <f>IF(ISBLANK(Infra[[#This Row],[Attribute]]),"",
IF(Infra[[#This Row],[railml 2.4 existence]]=TRUE, INDEX(core[Excel type],MATCH(Infra[[#This Row],[Full path]],core[Full path],0)),
IF(Infra[[#This Row],[nor existence]]&lt;&gt;"", INDEX(nor[Excel type],MATCH(Infra[[#This Row],[nor existence]],nor[Full path],0)),"")))</f>
        <v>[enum]</v>
      </c>
      <c r="S1635" s="9" t="str">
        <f>IF(AND(NOT(ISBLANK(Infra[[#This Row],[Attribute]])),LEFT(Infra[[#This Row],[Value]],1)="[",OR(Infra[[#This Row],[railml 2.4 existence]]=TRUE,Infra[[#This Row],[nor existence]]=TRUE)),IF(Infra[[#This Row],[Value]]=Infra[[#This Row],[type]],"OK","Wrong type"),"")</f>
        <v/>
      </c>
      <c r="T1635" s="7" t="str">
        <f>IF(ISBLANK(Infra[[#This Row],[Attribute]]),"",
IF(Infra[[#This Row],[railml 2.4 existence]]=TRUE, INDEX(core[Restriction],MATCH(Infra[[#This Row],[Full path]],core[Full path],0)),
IF(Infra[[#This Row],[nor existence]]&lt;&gt;"", INDEX(nor[Restriction],MATCH(Infra[[#This Row],[nor existence]],nor[Full path],0)),"")))</f>
        <v>"new", "modified", "removed"</v>
      </c>
      <c r="U16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6" spans="1:21" x14ac:dyDescent="0.25">
      <c r="A163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infrastructure/tracks/track/trackTopology/crossSections/crossSection/states/state/@nor:endDate</v>
      </c>
      <c r="B16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6" s="23" t="s">
        <v>1224</v>
      </c>
      <c r="E1636" s="49" t="s">
        <v>123</v>
      </c>
      <c r="F1636" s="7" t="s">
        <v>127</v>
      </c>
      <c r="G1636" s="9" t="s">
        <v>128</v>
      </c>
      <c r="H1636" s="9" t="s">
        <v>29</v>
      </c>
      <c r="I1636" s="32"/>
      <c r="J1636" s="1" t="s">
        <v>129</v>
      </c>
      <c r="K1636" s="29"/>
      <c r="L1636" s="29"/>
      <c r="M1636" s="57"/>
      <c r="N1636"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//state/@nor:endDate</v>
      </c>
      <c r="P1636" s="7" t="str">
        <f>IF(Infra[[#This Row],[railml 2.4 existence]]=TRUE, INDEX(core[Constraints],MATCH(Infra[[#This Row],[Full path]],core[Full path],0)),
IF(Infra[[#This Row],[nor existence]]&lt;&gt;"",INDEX(nor[Constraints],MATCH(Infra[[#This Row],[nor existence]],nor[Full path],0)),""))</f>
        <v>optional</v>
      </c>
      <c r="Q16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36" s="7" t="str">
        <f>IF(ISBLANK(Infra[[#This Row],[Attribute]]),"",
IF(Infra[[#This Row],[railml 2.4 existence]]=TRUE, INDEX(core[Excel type],MATCH(Infra[[#This Row],[Full path]],core[Full path],0)),
IF(Infra[[#This Row],[nor existence]]&lt;&gt;"", INDEX(nor[Excel type],MATCH(Infra[[#This Row],[nor existence]],nor[Full path],0)),"")))</f>
        <v>[date]</v>
      </c>
      <c r="S1636" s="9" t="str">
        <f>IF(AND(NOT(ISBLANK(Infra[[#This Row],[Attribute]])),LEFT(Infra[[#This Row],[Value]],1)="[",OR(Infra[[#This Row],[railml 2.4 existence]]=TRUE,Infra[[#This Row],[nor existence]]=TRUE)),IF(Infra[[#This Row],[Value]]=Infra[[#This Row],[type]],"OK","Wrong type"),"")</f>
        <v/>
      </c>
      <c r="T1636" s="7" t="str">
        <f>IF(ISBLANK(Infra[[#This Row],[Attribute]]),"",
IF(Infra[[#This Row],[railml 2.4 existence]]=TRUE, INDEX(core[Restriction],MATCH(Infra[[#This Row],[Full path]],core[Full path],0)),
IF(Infra[[#This Row],[nor existence]]&lt;&gt;"", INDEX(nor[Restriction],MATCH(Infra[[#This Row],[nor existence]],nor[Full path],0)),"")))</f>
        <v/>
      </c>
      <c r="U16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7" spans="1:21" x14ac:dyDescent="0.25">
      <c r="A163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infrastructure/tracks/track/trackTopology/crossSections/crossSection/states/state/@nor:projectRef</v>
      </c>
      <c r="B16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7" s="23" t="s">
        <v>1224</v>
      </c>
      <c r="E1637" s="49" t="s">
        <v>123</v>
      </c>
      <c r="F1637" s="7" t="s">
        <v>130</v>
      </c>
      <c r="G1637" s="9" t="s">
        <v>46</v>
      </c>
      <c r="H1637" s="9" t="s">
        <v>29</v>
      </c>
      <c r="I1637" s="32"/>
      <c r="J1637" s="1" t="s">
        <v>131</v>
      </c>
      <c r="K1637" s="29"/>
      <c r="L1637" s="29"/>
      <c r="M1637" s="57"/>
      <c r="N1637"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//state/@nor:projectRef</v>
      </c>
      <c r="P1637" s="7" t="str">
        <f>IF(Infra[[#This Row],[railml 2.4 existence]]=TRUE, INDEX(core[Constraints],MATCH(Infra[[#This Row],[Full path]],core[Full path],0)),
IF(Infra[[#This Row],[nor existence]]&lt;&gt;"",INDEX(nor[Constraints],MATCH(Infra[[#This Row],[nor existence]],nor[Full path],0)),""))</f>
        <v>optional</v>
      </c>
      <c r="Q16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37" s="7" t="str">
        <f>IF(ISBLANK(Infra[[#This Row],[Attribute]]),"",
IF(Infra[[#This Row],[railml 2.4 existence]]=TRUE, INDEX(core[Excel type],MATCH(Infra[[#This Row],[Full path]],core[Full path],0)),
IF(Infra[[#This Row],[nor existence]]&lt;&gt;"", INDEX(nor[Excel type],MATCH(Infra[[#This Row],[nor existence]],nor[Full path],0)),"")))</f>
        <v>[reference]</v>
      </c>
      <c r="S1637" s="9" t="str">
        <f>IF(AND(NOT(ISBLANK(Infra[[#This Row],[Attribute]])),LEFT(Infra[[#This Row],[Value]],1)="[",OR(Infra[[#This Row],[railml 2.4 existence]]=TRUE,Infra[[#This Row],[nor existence]]=TRUE)),IF(Infra[[#This Row],[Value]]=Infra[[#This Row],[type]],"OK","Wrong type"),"")</f>
        <v/>
      </c>
      <c r="T1637" s="7" t="str">
        <f>IF(ISBLANK(Infra[[#This Row],[Attribute]]),"",
IF(Infra[[#This Row],[railml 2.4 existence]]=TRUE, INDEX(core[Restriction],MATCH(Infra[[#This Row],[Full path]],core[Full path],0)),
IF(Infra[[#This Row],[nor existence]]&lt;&gt;"", INDEX(nor[Restriction],MATCH(Infra[[#This Row],[nor existence]],nor[Full path],0)),"")))</f>
        <v/>
      </c>
      <c r="U16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8" spans="1:21" x14ac:dyDescent="0.25">
      <c r="A163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infrastructure/tracks/track/trackTopology/crossSections/crossSection/states/state/@nor:ruleRef</v>
      </c>
      <c r="B16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8" s="23" t="s">
        <v>1224</v>
      </c>
      <c r="E1638" s="49" t="s">
        <v>123</v>
      </c>
      <c r="F1638" s="7" t="s">
        <v>45</v>
      </c>
      <c r="G1638" s="9" t="s">
        <v>46</v>
      </c>
      <c r="H1638" s="9" t="s">
        <v>29</v>
      </c>
      <c r="I1638" s="33"/>
      <c r="J1638" s="8" t="s">
        <v>47</v>
      </c>
      <c r="K1638" s="29"/>
      <c r="L1638" s="29"/>
      <c r="M1638" s="57"/>
      <c r="N1638"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638" s="7" t="str">
        <f>IF(Infra[[#This Row],[railml 2.4 existence]]=TRUE, INDEX(core[Constraints],MATCH(Infra[[#This Row],[Full path]],core[Full path],0)),
IF(Infra[[#This Row],[nor existence]]&lt;&gt;"",INDEX(nor[Constraints],MATCH(Infra[[#This Row],[nor existence]],nor[Full path],0)),""))</f>
        <v>optional</v>
      </c>
      <c r="Q16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38" s="7" t="str">
        <f>IF(ISBLANK(Infra[[#This Row],[Attribute]]),"",
IF(Infra[[#This Row],[railml 2.4 existence]]=TRUE, INDEX(core[Excel type],MATCH(Infra[[#This Row],[Full path]],core[Full path],0)),
IF(Infra[[#This Row],[nor existence]]&lt;&gt;"", INDEX(nor[Excel type],MATCH(Infra[[#This Row],[nor existence]],nor[Full path],0)),"")))</f>
        <v>[reference]</v>
      </c>
      <c r="S1638" s="9" t="str">
        <f>IF(AND(NOT(ISBLANK(Infra[[#This Row],[Attribute]])),LEFT(Infra[[#This Row],[Value]],1)="[",OR(Infra[[#This Row],[railml 2.4 existence]]=TRUE,Infra[[#This Row],[nor existence]]=TRUE)),IF(Infra[[#This Row],[Value]]=Infra[[#This Row],[type]],"OK","Wrong type"),"")</f>
        <v/>
      </c>
      <c r="T1638" s="7" t="str">
        <f>IF(ISBLANK(Infra[[#This Row],[Attribute]]),"",
IF(Infra[[#This Row],[railml 2.4 existence]]=TRUE, INDEX(core[Restriction],MATCH(Infra[[#This Row],[Full path]],core[Full path],0)),
IF(Infra[[#This Row],[nor existence]]&lt;&gt;"", INDEX(nor[Restriction],MATCH(Infra[[#This Row],[nor existence]],nor[Full path],0)),"")))</f>
        <v/>
      </c>
      <c r="U16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39" spans="1:21" x14ac:dyDescent="0.25">
      <c r="A163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infrastructure/tracks/track/trackTopology/crossSections/crossSection/states/state/@nor:startDate</v>
      </c>
      <c r="B16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39" s="23" t="s">
        <v>1224</v>
      </c>
      <c r="E1639" s="49" t="s">
        <v>123</v>
      </c>
      <c r="F1639" s="7" t="s">
        <v>132</v>
      </c>
      <c r="G1639" s="9" t="s">
        <v>128</v>
      </c>
      <c r="H1639" s="9" t="s">
        <v>29</v>
      </c>
      <c r="I1639" s="32"/>
      <c r="J1639" s="1" t="s">
        <v>129</v>
      </c>
      <c r="K1639" s="29"/>
      <c r="L1639" s="29"/>
      <c r="M1639" s="57"/>
      <c r="N1639" s="9"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//state/@nor:startDate</v>
      </c>
      <c r="P1639" s="7" t="str">
        <f>IF(Infra[[#This Row],[railml 2.4 existence]]=TRUE, INDEX(core[Constraints],MATCH(Infra[[#This Row],[Full path]],core[Full path],0)),
IF(Infra[[#This Row],[nor existence]]&lt;&gt;"",INDEX(nor[Constraints],MATCH(Infra[[#This Row],[nor existence]],nor[Full path],0)),""))</f>
        <v>optional</v>
      </c>
      <c r="Q16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39" s="7" t="str">
        <f>IF(ISBLANK(Infra[[#This Row],[Attribute]]),"",
IF(Infra[[#This Row],[railml 2.4 existence]]=TRUE, INDEX(core[Excel type],MATCH(Infra[[#This Row],[Full path]],core[Full path],0)),
IF(Infra[[#This Row],[nor existence]]&lt;&gt;"", INDEX(nor[Excel type],MATCH(Infra[[#This Row],[nor existence]],nor[Full path],0)),"")))</f>
        <v>[date]</v>
      </c>
      <c r="S1639" s="9" t="str">
        <f>IF(AND(NOT(ISBLANK(Infra[[#This Row],[Attribute]])),LEFT(Infra[[#This Row],[Value]],1)="[",OR(Infra[[#This Row],[railml 2.4 existence]]=TRUE,Infra[[#This Row],[nor existence]]=TRUE)),IF(Infra[[#This Row],[Value]]=Infra[[#This Row],[type]],"OK","Wrong type"),"")</f>
        <v/>
      </c>
      <c r="T1639" s="7" t="str">
        <f>IF(ISBLANK(Infra[[#This Row],[Attribute]]),"",
IF(Infra[[#This Row],[railml 2.4 existence]]=TRUE, INDEX(core[Restriction],MATCH(Infra[[#This Row],[Full path]],core[Full path],0)),
IF(Infra[[#This Row],[nor existence]]&lt;&gt;"", INDEX(nor[Restriction],MATCH(Infra[[#This Row],[nor existence]],nor[Full path],0)),"")))</f>
        <v/>
      </c>
      <c r="U16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40" spans="1:21" x14ac:dyDescent="0.25">
      <c r="A164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infrastructure/tracks/track/trackTopology/crossSections/crossSection/states/state/@operatingPeriodRef</v>
      </c>
      <c r="B16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0" s="23" t="s">
        <v>1224</v>
      </c>
      <c r="E1640" s="49" t="s">
        <v>123</v>
      </c>
      <c r="F1640" s="7" t="s">
        <v>133</v>
      </c>
      <c r="G1640" s="9" t="s">
        <v>46</v>
      </c>
      <c r="H1640" s="9" t="s">
        <v>29</v>
      </c>
      <c r="I1640" s="32"/>
      <c r="J1640" s="1" t="s">
        <v>134</v>
      </c>
      <c r="K1640" s="29"/>
      <c r="L1640" s="29"/>
      <c r="M1640" s="57"/>
      <c r="N1640"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0" s="7" t="str">
        <f>IF(Infra[[#This Row],[railml 2.4 existence]]=TRUE, INDEX(core[Constraints],MATCH(Infra[[#This Row],[Full path]],core[Full path],0)),
IF(Infra[[#This Row],[nor existence]]&lt;&gt;"",INDEX(nor[Constraints],MATCH(Infra[[#This Row],[nor existence]],nor[Full path],0)),""))</f>
        <v>optional</v>
      </c>
      <c r="Q16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40" s="7" t="str">
        <f>IF(ISBLANK(Infra[[#This Row],[Attribute]]),"",
IF(Infra[[#This Row],[railml 2.4 existence]]=TRUE, INDEX(core[Excel type],MATCH(Infra[[#This Row],[Full path]],core[Full path],0)),
IF(Infra[[#This Row],[nor existence]]&lt;&gt;"", INDEX(nor[Excel type],MATCH(Infra[[#This Row],[nor existence]],nor[Full path],0)),"")))</f>
        <v>[reference]</v>
      </c>
      <c r="S1640" s="9" t="str">
        <f>IF(AND(NOT(ISBLANK(Infra[[#This Row],[Attribute]])),LEFT(Infra[[#This Row],[Value]],1)="[",OR(Infra[[#This Row],[railml 2.4 existence]]=TRUE,Infra[[#This Row],[nor existence]]=TRUE)),IF(Infra[[#This Row],[Value]]=Infra[[#This Row],[type]],"OK","Wrong type"),"")</f>
        <v>OK</v>
      </c>
      <c r="T1640" s="7" t="str">
        <f>IF(ISBLANK(Infra[[#This Row],[Attribute]]),"",
IF(Infra[[#This Row],[railml 2.4 existence]]=TRUE, INDEX(core[Restriction],MATCH(Infra[[#This Row],[Full path]],core[Full path],0)),
IF(Infra[[#This Row],[nor existence]]&lt;&gt;"", INDEX(nor[Restriction],MATCH(Infra[[#This Row],[nor existence]],nor[Full path],0)),"")))</f>
        <v/>
      </c>
      <c r="U16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41" spans="1:21" x14ac:dyDescent="0.25">
      <c r="A164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infrastructure/tracks/track/trackTopology/crossSections/crossSection/states/state/@status</v>
      </c>
      <c r="B16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1" s="23" t="s">
        <v>1224</v>
      </c>
      <c r="E1641" s="49" t="s">
        <v>123</v>
      </c>
      <c r="F1641" s="7" t="s">
        <v>135</v>
      </c>
      <c r="G1641" s="9" t="s">
        <v>37</v>
      </c>
      <c r="H1641" s="9" t="s">
        <v>29</v>
      </c>
      <c r="I1641" s="32"/>
      <c r="K1641" s="29"/>
      <c r="L1641" s="29"/>
      <c r="M1641" s="57"/>
      <c r="N1641"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1" s="7" t="str">
        <f>IF(Infra[[#This Row],[railml 2.4 existence]]=TRUE, INDEX(core[Constraints],MATCH(Infra[[#This Row],[Full path]],core[Full path],0)),
IF(Infra[[#This Row],[nor existence]]&lt;&gt;"",INDEX(nor[Constraints],MATCH(Infra[[#This Row],[nor existence]],nor[Full path],0)),""))</f>
        <v>optional</v>
      </c>
      <c r="Q16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41" s="7" t="str">
        <f>IF(ISBLANK(Infra[[#This Row],[Attribute]]),"",
IF(Infra[[#This Row],[railml 2.4 existence]]=TRUE, INDEX(core[Excel type],MATCH(Infra[[#This Row],[Full path]],core[Full path],0)),
IF(Infra[[#This Row],[nor existence]]&lt;&gt;"", INDEX(nor[Excel type],MATCH(Infra[[#This Row],[nor existence]],nor[Full path],0)),"")))</f>
        <v>[enum]</v>
      </c>
      <c r="S1641" s="9" t="str">
        <f>IF(AND(NOT(ISBLANK(Infra[[#This Row],[Attribute]])),LEFT(Infra[[#This Row],[Value]],1)="[",OR(Infra[[#This Row],[railml 2.4 existence]]=TRUE,Infra[[#This Row],[nor existence]]=TRUE)),IF(Infra[[#This Row],[Value]]=Infra[[#This Row],[type]],"OK","Wrong type"),"")</f>
        <v>OK</v>
      </c>
      <c r="T1641"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42" spans="1:21" x14ac:dyDescent="0.25">
      <c r="A164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infrastructure/tracks/track/trackTopology/crossSections/crossSection/states/state/@status</v>
      </c>
      <c r="B16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2" s="23" t="s">
        <v>1224</v>
      </c>
      <c r="E1642" s="49" t="s">
        <v>123</v>
      </c>
      <c r="F1642" s="7" t="s">
        <v>135</v>
      </c>
      <c r="G1642" s="9" t="s">
        <v>136</v>
      </c>
      <c r="H1642" s="9"/>
      <c r="I1642" s="32"/>
      <c r="K1642" s="29"/>
      <c r="L1642" s="29"/>
      <c r="M1642" s="57"/>
      <c r="N1642"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2" s="7" t="str">
        <f>IF(Infra[[#This Row],[railml 2.4 existence]]=TRUE, INDEX(core[Constraints],MATCH(Infra[[#This Row],[Full path]],core[Full path],0)),
IF(Infra[[#This Row],[nor existence]]&lt;&gt;"",INDEX(nor[Constraints],MATCH(Infra[[#This Row],[nor existence]],nor[Full path],0)),""))</f>
        <v>optional</v>
      </c>
      <c r="Q16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42" s="7" t="str">
        <f>IF(ISBLANK(Infra[[#This Row],[Attribute]]),"",
IF(Infra[[#This Row],[railml 2.4 existence]]=TRUE, INDEX(core[Excel type],MATCH(Infra[[#This Row],[Full path]],core[Full path],0)),
IF(Infra[[#This Row],[nor existence]]&lt;&gt;"", INDEX(nor[Excel type],MATCH(Infra[[#This Row],[nor existence]],nor[Full path],0)),"")))</f>
        <v>[enum]</v>
      </c>
      <c r="S1642" s="9" t="str">
        <f>IF(AND(NOT(ISBLANK(Infra[[#This Row],[Attribute]])),LEFT(Infra[[#This Row],[Value]],1)="[",OR(Infra[[#This Row],[railml 2.4 existence]]=TRUE,Infra[[#This Row],[nor existence]]=TRUE)),IF(Infra[[#This Row],[Value]]=Infra[[#This Row],[type]],"OK","Wrong type"),"")</f>
        <v/>
      </c>
      <c r="T1642"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43" spans="1:21" ht="105" x14ac:dyDescent="0.25">
      <c r="A164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infrastructure/tracks/track/trackTopology/crossSections/crossSection/states/state/@status</v>
      </c>
      <c r="B16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3" s="23" t="s">
        <v>1224</v>
      </c>
      <c r="E1643" s="49" t="s">
        <v>123</v>
      </c>
      <c r="F1643" s="7" t="s">
        <v>135</v>
      </c>
      <c r="G1643" s="9" t="s">
        <v>137</v>
      </c>
      <c r="H1643" s="9"/>
      <c r="I1643" s="32"/>
      <c r="J1643" s="1" t="s">
        <v>138</v>
      </c>
      <c r="K1643" s="29"/>
      <c r="L1643" s="29"/>
      <c r="M1643" s="57"/>
      <c r="N1643"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3" s="7" t="str">
        <f>IF(Infra[[#This Row],[railml 2.4 existence]]=TRUE, INDEX(core[Constraints],MATCH(Infra[[#This Row],[Full path]],core[Full path],0)),
IF(Infra[[#This Row],[nor existence]]&lt;&gt;"",INDEX(nor[Constraints],MATCH(Infra[[#This Row],[nor existence]],nor[Full path],0)),""))</f>
        <v>optional</v>
      </c>
      <c r="Q16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43" s="7" t="str">
        <f>IF(ISBLANK(Infra[[#This Row],[Attribute]]),"",
IF(Infra[[#This Row],[railml 2.4 existence]]=TRUE, INDEX(core[Excel type],MATCH(Infra[[#This Row],[Full path]],core[Full path],0)),
IF(Infra[[#This Row],[nor existence]]&lt;&gt;"", INDEX(nor[Excel type],MATCH(Infra[[#This Row],[nor existence]],nor[Full path],0)),"")))</f>
        <v>[enum]</v>
      </c>
      <c r="S1643" s="9" t="str">
        <f>IF(AND(NOT(ISBLANK(Infra[[#This Row],[Attribute]])),LEFT(Infra[[#This Row],[Value]],1)="[",OR(Infra[[#This Row],[railml 2.4 existence]]=TRUE,Infra[[#This Row],[nor existence]]=TRUE)),IF(Infra[[#This Row],[Value]]=Infra[[#This Row],[type]],"OK","Wrong type"),"")</f>
        <v/>
      </c>
      <c r="T1643"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44" spans="1:21" ht="30" x14ac:dyDescent="0.25">
      <c r="A164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infrastructure/tracks/track/trackTopology/crossSections/crossSection/states/state/@status</v>
      </c>
      <c r="B16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4" s="23" t="s">
        <v>1224</v>
      </c>
      <c r="E1644" s="49" t="s">
        <v>123</v>
      </c>
      <c r="F1644" s="7" t="s">
        <v>135</v>
      </c>
      <c r="G1644" s="9" t="s">
        <v>139</v>
      </c>
      <c r="H1644" s="9"/>
      <c r="I1644" s="32"/>
      <c r="J1644" s="1" t="s">
        <v>140</v>
      </c>
      <c r="K1644" s="29"/>
      <c r="L1644" s="29"/>
      <c r="M1644" s="57"/>
      <c r="N1644"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4" s="7" t="str">
        <f>IF(Infra[[#This Row],[railml 2.4 existence]]=TRUE, INDEX(core[Constraints],MATCH(Infra[[#This Row],[Full path]],core[Full path],0)),
IF(Infra[[#This Row],[nor existence]]&lt;&gt;"",INDEX(nor[Constraints],MATCH(Infra[[#This Row],[nor existence]],nor[Full path],0)),""))</f>
        <v>optional</v>
      </c>
      <c r="Q16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44" s="7" t="str">
        <f>IF(ISBLANK(Infra[[#This Row],[Attribute]]),"",
IF(Infra[[#This Row],[railml 2.4 existence]]=TRUE, INDEX(core[Excel type],MATCH(Infra[[#This Row],[Full path]],core[Full path],0)),
IF(Infra[[#This Row],[nor existence]]&lt;&gt;"", INDEX(nor[Excel type],MATCH(Infra[[#This Row],[nor existence]],nor[Full path],0)),"")))</f>
        <v>[enum]</v>
      </c>
      <c r="S1644" s="9" t="str">
        <f>IF(AND(NOT(ISBLANK(Infra[[#This Row],[Attribute]])),LEFT(Infra[[#This Row],[Value]],1)="[",OR(Infra[[#This Row],[railml 2.4 existence]]=TRUE,Infra[[#This Row],[nor existence]]=TRUE)),IF(Infra[[#This Row],[Value]]=Infra[[#This Row],[type]],"OK","Wrong type"),"")</f>
        <v/>
      </c>
      <c r="T1644"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45" spans="1:21" ht="75" x14ac:dyDescent="0.25">
      <c r="A164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infrastructure/tracks/track/trackTopology/crossSections/crossSection/states/state/@status</v>
      </c>
      <c r="B16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5" s="23" t="s">
        <v>1224</v>
      </c>
      <c r="E1645" s="49" t="s">
        <v>123</v>
      </c>
      <c r="F1645" s="7" t="s">
        <v>135</v>
      </c>
      <c r="G1645" s="9" t="s">
        <v>124</v>
      </c>
      <c r="H1645" s="9"/>
      <c r="I1645" s="32"/>
      <c r="J1645" s="1" t="s">
        <v>141</v>
      </c>
      <c r="K1645" s="29"/>
      <c r="L1645" s="29"/>
      <c r="M1645" s="57"/>
      <c r="N1645"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5" s="7" t="str">
        <f>IF(Infra[[#This Row],[railml 2.4 existence]]=TRUE, INDEX(core[Constraints],MATCH(Infra[[#This Row],[Full path]],core[Full path],0)),
IF(Infra[[#This Row],[nor existence]]&lt;&gt;"",INDEX(nor[Constraints],MATCH(Infra[[#This Row],[nor existence]],nor[Full path],0)),""))</f>
        <v>optional</v>
      </c>
      <c r="Q16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45" s="7" t="str">
        <f>IF(ISBLANK(Infra[[#This Row],[Attribute]]),"",
IF(Infra[[#This Row],[railml 2.4 existence]]=TRUE, INDEX(core[Excel type],MATCH(Infra[[#This Row],[Full path]],core[Full path],0)),
IF(Infra[[#This Row],[nor existence]]&lt;&gt;"", INDEX(nor[Excel type],MATCH(Infra[[#This Row],[nor existence]],nor[Full path],0)),"")))</f>
        <v>[enum]</v>
      </c>
      <c r="S1645" s="9" t="str">
        <f>IF(AND(NOT(ISBLANK(Infra[[#This Row],[Attribute]])),LEFT(Infra[[#This Row],[Value]],1)="[",OR(Infra[[#This Row],[railml 2.4 existence]]=TRUE,Infra[[#This Row],[nor existence]]=TRUE)),IF(Infra[[#This Row],[Value]]=Infra[[#This Row],[type]],"OK","Wrong type"),"")</f>
        <v/>
      </c>
      <c r="T1645"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46" spans="1:21" ht="60" x14ac:dyDescent="0.25">
      <c r="A164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infrastructure/tracks/track/trackTopology/crossSections/crossSection/states/state/@status</v>
      </c>
      <c r="B16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6" s="23" t="s">
        <v>1224</v>
      </c>
      <c r="E1646" s="49" t="s">
        <v>123</v>
      </c>
      <c r="F1646" s="7" t="s">
        <v>135</v>
      </c>
      <c r="G1646" s="9" t="s">
        <v>142</v>
      </c>
      <c r="H1646" s="9"/>
      <c r="I1646" s="32"/>
      <c r="J1646" s="1" t="s">
        <v>143</v>
      </c>
      <c r="K1646" s="29"/>
      <c r="L1646" s="29"/>
      <c r="M1646" s="57"/>
      <c r="N1646"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6" s="7" t="str">
        <f>IF(Infra[[#This Row],[railml 2.4 existence]]=TRUE, INDEX(core[Constraints],MATCH(Infra[[#This Row],[Full path]],core[Full path],0)),
IF(Infra[[#This Row],[nor existence]]&lt;&gt;"",INDEX(nor[Constraints],MATCH(Infra[[#This Row],[nor existence]],nor[Full path],0)),""))</f>
        <v>optional</v>
      </c>
      <c r="Q16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46" s="7" t="str">
        <f>IF(ISBLANK(Infra[[#This Row],[Attribute]]),"",
IF(Infra[[#This Row],[railml 2.4 existence]]=TRUE, INDEX(core[Excel type],MATCH(Infra[[#This Row],[Full path]],core[Full path],0)),
IF(Infra[[#This Row],[nor existence]]&lt;&gt;"", INDEX(nor[Excel type],MATCH(Infra[[#This Row],[nor existence]],nor[Full path],0)),"")))</f>
        <v>[enum]</v>
      </c>
      <c r="S1646" s="9" t="str">
        <f>IF(AND(NOT(ISBLANK(Infra[[#This Row],[Attribute]])),LEFT(Infra[[#This Row],[Value]],1)="[",OR(Infra[[#This Row],[railml 2.4 existence]]=TRUE,Infra[[#This Row],[nor existence]]=TRUE)),IF(Infra[[#This Row],[Value]]=Infra[[#This Row],[type]],"OK","Wrong type"),"")</f>
        <v/>
      </c>
      <c r="T1646"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47" spans="1:21" x14ac:dyDescent="0.25">
      <c r="A164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infrastructure/tracks/track/trackTopology/crossSections/crossSection/states/state/@status</v>
      </c>
      <c r="B16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7" s="23" t="s">
        <v>1224</v>
      </c>
      <c r="E1647" s="49" t="s">
        <v>123</v>
      </c>
      <c r="F1647" s="7" t="s">
        <v>135</v>
      </c>
      <c r="G1647" s="9" t="s">
        <v>144</v>
      </c>
      <c r="H1647" s="9"/>
      <c r="I1647" s="32"/>
      <c r="K1647" s="29"/>
      <c r="L1647" s="29"/>
      <c r="M1647" s="57"/>
      <c r="N1647" s="9"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7" s="7" t="str">
        <f>IF(Infra[[#This Row],[railml 2.4 existence]]=TRUE, INDEX(core[Constraints],MATCH(Infra[[#This Row],[Full path]],core[Full path],0)),
IF(Infra[[#This Row],[nor existence]]&lt;&gt;"",INDEX(nor[Constraints],MATCH(Infra[[#This Row],[nor existence]],nor[Full path],0)),""))</f>
        <v>optional</v>
      </c>
      <c r="Q16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47" s="7" t="str">
        <f>IF(ISBLANK(Infra[[#This Row],[Attribute]]),"",
IF(Infra[[#This Row],[railml 2.4 existence]]=TRUE, INDEX(core[Excel type],MATCH(Infra[[#This Row],[Full path]],core[Full path],0)),
IF(Infra[[#This Row],[nor existence]]&lt;&gt;"", INDEX(nor[Excel type],MATCH(Infra[[#This Row],[nor existence]],nor[Full path],0)),"")))</f>
        <v>[enum]</v>
      </c>
      <c r="S1647" s="9" t="str">
        <f>IF(AND(NOT(ISBLANK(Infra[[#This Row],[Attribute]])),LEFT(Infra[[#This Row],[Value]],1)="[",OR(Infra[[#This Row],[railml 2.4 existence]]=TRUE,Infra[[#This Row],[nor existence]]=TRUE)),IF(Infra[[#This Row],[Value]]=Infra[[#This Row],[type]],"OK","Wrong type"),"")</f>
        <v/>
      </c>
      <c r="T1647" s="7" t="str">
        <f>IF(ISBLANK(Infra[[#This Row],[Attribute]]),"",
IF(Infra[[#This Row],[railml 2.4 existence]]=TRUE, INDEX(core[Restriction],MATCH(Infra[[#This Row],[Full path]],core[Full path],0)),
IF(Infra[[#This Row],[nor existence]]&lt;&gt;"", INDEX(nor[Restriction],MATCH(Infra[[#This Row],[nor existence]],nor[Full path],0)),"")))</f>
        <v>"conceptual", "planned", "operational", "disabled", "closed", "other:*"</v>
      </c>
      <c r="U16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48" spans="1:21" ht="45" x14ac:dyDescent="0.25">
      <c r="A164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v>
      </c>
      <c r="B16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8" s="24" t="s">
        <v>1225</v>
      </c>
      <c r="E1648" s="17" t="s">
        <v>1226</v>
      </c>
      <c r="F1648" s="7"/>
      <c r="G1648" s="7"/>
      <c r="H1648" s="9" t="s">
        <v>29</v>
      </c>
      <c r="I1648" s="35"/>
      <c r="J1648" s="8" t="s">
        <v>1227</v>
      </c>
      <c r="K1648" s="7"/>
      <c r="L1648" s="7"/>
      <c r="M1648" s="29"/>
      <c r="N164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8" s="7" t="str">
        <f>IF(Infra[[#This Row],[railml 2.4 existence]]=TRUE, INDEX(core[Constraints],MATCH(Infra[[#This Row],[Full path]],core[Full path],0)),
IF(Infra[[#This Row],[nor existence]]&lt;&gt;"",INDEX(nor[Constraints],MATCH(Infra[[#This Row],[nor existence]],nor[Full path],0)),""))</f>
        <v>optional</v>
      </c>
      <c r="Q16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48" s="7" t="str">
        <f>IF(ISBLANK(Infra[[#This Row],[Attribute]]),"",
IF(Infra[[#This Row],[railml 2.4 existence]]=TRUE, INDEX(core[Excel type],MATCH(Infra[[#This Row],[Full path]],core[Full path],0)),
IF(Infra[[#This Row],[nor existence]]&lt;&gt;"", INDEX(nor[Excel type],MATCH(Infra[[#This Row],[nor existence]],nor[Full path],0)),"")))</f>
        <v/>
      </c>
      <c r="S1648" s="7" t="str">
        <f>IF(AND(NOT(ISBLANK(Infra[[#This Row],[Attribute]])),LEFT(Infra[[#This Row],[Value]],1)="[",OR(Infra[[#This Row],[railml 2.4 existence]]=TRUE,Infra[[#This Row],[nor existence]]=TRUE)),IF(Infra[[#This Row],[Value]]=Infra[[#This Row],[type]],"OK","Wrong type"),"")</f>
        <v/>
      </c>
      <c r="T1648" s="7" t="str">
        <f>IF(ISBLANK(Infra[[#This Row],[Attribute]]),"",
IF(Infra[[#This Row],[railml 2.4 existence]]=TRUE, INDEX(core[Restriction],MATCH(Infra[[#This Row],[Full path]],core[Full path],0)),
IF(Infra[[#This Row],[nor existence]]&lt;&gt;"", INDEX(nor[Restriction],MATCH(Infra[[#This Row],[nor existence]],nor[Full path],0)),"")))</f>
        <v/>
      </c>
      <c r="U16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49" spans="1:21" x14ac:dyDescent="0.25">
      <c r="A164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infrastructure/tracks/track/trackTopology/mileageChanges/mileageChange/@absPos</v>
      </c>
      <c r="B16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49" s="24" t="s">
        <v>1225</v>
      </c>
      <c r="E1649" s="17" t="s">
        <v>1226</v>
      </c>
      <c r="F1649" s="7" t="s">
        <v>478</v>
      </c>
      <c r="G1649" s="7" t="s">
        <v>233</v>
      </c>
      <c r="H1649" s="9" t="s">
        <v>23</v>
      </c>
      <c r="I1649" s="35"/>
      <c r="J1649" s="8" t="s">
        <v>1228</v>
      </c>
      <c r="K1649" s="7"/>
      <c r="L1649" s="29"/>
      <c r="M1649" s="29"/>
      <c r="N164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49" s="7" t="str">
        <f>IF(Infra[[#This Row],[railml 2.4 existence]]=TRUE, INDEX(core[Constraints],MATCH(Infra[[#This Row],[Full path]],core[Full path],0)),
IF(Infra[[#This Row],[nor existence]]&lt;&gt;"",INDEX(nor[Constraints],MATCH(Infra[[#This Row],[nor existence]],nor[Full path],0)),""))</f>
        <v>mandatory</v>
      </c>
      <c r="Q16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49" s="7" t="str">
        <f>IF(ISBLANK(Infra[[#This Row],[Attribute]]),"",
IF(Infra[[#This Row],[railml 2.4 existence]]=TRUE, INDEX(core[Excel type],MATCH(Infra[[#This Row],[Full path]],core[Full path],0)),
IF(Infra[[#This Row],[nor existence]]&lt;&gt;"", INDEX(nor[Excel type],MATCH(Infra[[#This Row],[nor existence]],nor[Full path],0)),"")))</f>
        <v>[decimal]</v>
      </c>
      <c r="S1649" s="7" t="str">
        <f>IF(AND(NOT(ISBLANK(Infra[[#This Row],[Attribute]])),LEFT(Infra[[#This Row],[Value]],1)="[",OR(Infra[[#This Row],[railml 2.4 existence]]=TRUE,Infra[[#This Row],[nor existence]]=TRUE)),IF(Infra[[#This Row],[Value]]=Infra[[#This Row],[type]],"OK","Wrong type"),"")</f>
        <v>OK</v>
      </c>
      <c r="T1649" s="7" t="str">
        <f>IF(ISBLANK(Infra[[#This Row],[Attribute]]),"",
IF(Infra[[#This Row],[railml 2.4 existence]]=TRUE, INDEX(core[Restriction],MATCH(Infra[[#This Row],[Full path]],core[Full path],0)),
IF(Infra[[#This Row],[nor existence]]&lt;&gt;"", INDEX(nor[Restriction],MATCH(Infra[[#This Row],[nor existence]],nor[Full path],0)),"")))</f>
        <v>xs:fractionDigits=6</v>
      </c>
      <c r="U16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0" spans="1:21" ht="30" x14ac:dyDescent="0.25">
      <c r="A165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infrastructure/tracks/track/trackTopology/mileageChanges/mileageChange/@absPos</v>
      </c>
      <c r="B16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0" s="23" t="s">
        <v>1225</v>
      </c>
      <c r="E1650" s="49" t="s">
        <v>1226</v>
      </c>
      <c r="F1650" s="7" t="s">
        <v>478</v>
      </c>
      <c r="G1650" s="9" t="s">
        <v>233</v>
      </c>
      <c r="H1650" s="9" t="s">
        <v>23</v>
      </c>
      <c r="I1650" s="32"/>
      <c r="J1650" s="8" t="s">
        <v>480</v>
      </c>
      <c r="K1650" s="29" t="s">
        <v>481</v>
      </c>
      <c r="L1650" s="29"/>
      <c r="M1650" s="57"/>
      <c r="N165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50" s="7" t="str">
        <f>IF(Infra[[#This Row],[railml 2.4 existence]]=TRUE, INDEX(core[Constraints],MATCH(Infra[[#This Row],[Full path]],core[Full path],0)),
IF(Infra[[#This Row],[nor existence]]&lt;&gt;"",INDEX(nor[Constraints],MATCH(Infra[[#This Row],[nor existence]],nor[Full path],0)),""))</f>
        <v>mandatory</v>
      </c>
      <c r="Q16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0" s="9" t="str">
        <f>IF(ISBLANK(Infra[[#This Row],[Attribute]]),"",
IF(Infra[[#This Row],[railml 2.4 existence]]=TRUE, INDEX(core[Excel type],MATCH(Infra[[#This Row],[Full path]],core[Full path],0)),
IF(Infra[[#This Row],[nor existence]]&lt;&gt;"", INDEX(nor[Excel type],MATCH(Infra[[#This Row],[nor existence]],nor[Full path],0)),"")))</f>
        <v>[decimal]</v>
      </c>
      <c r="S1650" s="7" t="str">
        <f>IF(AND(NOT(ISBLANK(Infra[[#This Row],[Attribute]])),LEFT(Infra[[#This Row],[Value]],1)="[",OR(Infra[[#This Row],[railml 2.4 existence]]=TRUE,Infra[[#This Row],[nor existence]]=TRUE)),IF(Infra[[#This Row],[Value]]=Infra[[#This Row],[type]],"OK","Wrong type"),"")</f>
        <v>OK</v>
      </c>
      <c r="T1650" s="7" t="str">
        <f>IF(ISBLANK(Infra[[#This Row],[Attribute]]),"",
IF(Infra[[#This Row],[railml 2.4 existence]]=TRUE, INDEX(core[Restriction],MATCH(Infra[[#This Row],[Full path]],core[Full path],0)),
IF(Infra[[#This Row],[nor existence]]&lt;&gt;"", INDEX(nor[Restriction],MATCH(Infra[[#This Row],[nor existence]],nor[Full path],0)),"")))</f>
        <v>xs:fractionDigits=6</v>
      </c>
      <c r="U16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1" spans="1:21" ht="75" x14ac:dyDescent="0.25">
      <c r="A165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infrastructure/tracks/track/trackTopology/mileageChanges/mileageChange/@absPosIn</v>
      </c>
      <c r="B16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1" s="24" t="s">
        <v>1225</v>
      </c>
      <c r="E1651" s="17" t="s">
        <v>1226</v>
      </c>
      <c r="F1651" s="7" t="s">
        <v>1229</v>
      </c>
      <c r="G1651" s="7" t="s">
        <v>233</v>
      </c>
      <c r="H1651" s="9" t="s">
        <v>23</v>
      </c>
      <c r="I1651" s="35"/>
      <c r="J1651" s="8" t="s">
        <v>1230</v>
      </c>
      <c r="K1651" s="7"/>
      <c r="L1651" s="29"/>
      <c r="M1651" s="29"/>
      <c r="N165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51" s="7" t="str">
        <f>IF(Infra[[#This Row],[railml 2.4 existence]]=TRUE, INDEX(core[Constraints],MATCH(Infra[[#This Row],[Full path]],core[Full path],0)),
IF(Infra[[#This Row],[nor existence]]&lt;&gt;"",INDEX(nor[Constraints],MATCH(Infra[[#This Row],[nor existence]],nor[Full path],0)),""))</f>
        <v>mandatory</v>
      </c>
      <c r="Q16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1" s="7" t="str">
        <f>IF(ISBLANK(Infra[[#This Row],[Attribute]]),"",
IF(Infra[[#This Row],[railml 2.4 existence]]=TRUE, INDEX(core[Excel type],MATCH(Infra[[#This Row],[Full path]],core[Full path],0)),
IF(Infra[[#This Row],[nor existence]]&lt;&gt;"", INDEX(nor[Excel type],MATCH(Infra[[#This Row],[nor existence]],nor[Full path],0)),"")))</f>
        <v>[decimal]</v>
      </c>
      <c r="S1651" s="7" t="str">
        <f>IF(AND(NOT(ISBLANK(Infra[[#This Row],[Attribute]])),LEFT(Infra[[#This Row],[Value]],1)="[",OR(Infra[[#This Row],[railml 2.4 existence]]=TRUE,Infra[[#This Row],[nor existence]]=TRUE)),IF(Infra[[#This Row],[Value]]=Infra[[#This Row],[type]],"OK","Wrong type"),"")</f>
        <v>OK</v>
      </c>
      <c r="T1651" s="7" t="str">
        <f>IF(ISBLANK(Infra[[#This Row],[Attribute]]),"",
IF(Infra[[#This Row],[railml 2.4 existence]]=TRUE, INDEX(core[Restriction],MATCH(Infra[[#This Row],[Full path]],core[Full path],0)),
IF(Infra[[#This Row],[nor existence]]&lt;&gt;"", INDEX(nor[Restriction],MATCH(Infra[[#This Row],[nor existence]],nor[Full path],0)),"")))</f>
        <v>xs:fractionDigits=6</v>
      </c>
      <c r="U165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2" spans="1:21" ht="135" x14ac:dyDescent="0.25">
      <c r="A165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infrastructure/tracks/track/trackTopology/mileageChanges/mileageChange/@code</v>
      </c>
      <c r="B16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2" s="23" t="s">
        <v>1225</v>
      </c>
      <c r="E1652" s="49" t="s">
        <v>1226</v>
      </c>
      <c r="F1652" s="7" t="s">
        <v>24</v>
      </c>
      <c r="G1652" s="9" t="s">
        <v>25</v>
      </c>
      <c r="H1652" s="9" t="s">
        <v>26</v>
      </c>
      <c r="I1652" s="32"/>
      <c r="J1652" s="8" t="s">
        <v>27</v>
      </c>
      <c r="K1652" s="29"/>
      <c r="L1652" s="29"/>
      <c r="M1652" s="57"/>
      <c r="N165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52" s="7" t="str">
        <f>IF(Infra[[#This Row],[railml 2.4 existence]]=TRUE, INDEX(core[Constraints],MATCH(Infra[[#This Row],[Full path]],core[Full path],0)),
IF(Infra[[#This Row],[nor existence]]&lt;&gt;"",INDEX(nor[Constraints],MATCH(Infra[[#This Row],[nor existence]],nor[Full path],0)),""))</f>
        <v>optional</v>
      </c>
      <c r="Q16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2" s="9" t="str">
        <f>IF(ISBLANK(Infra[[#This Row],[Attribute]]),"",
IF(Infra[[#This Row],[railml 2.4 existence]]=TRUE, INDEX(core[Excel type],MATCH(Infra[[#This Row],[Full path]],core[Full path],0)),
IF(Infra[[#This Row],[nor existence]]&lt;&gt;"", INDEX(nor[Excel type],MATCH(Infra[[#This Row],[nor existence]],nor[Full path],0)),"")))</f>
        <v>[string]</v>
      </c>
      <c r="S1652" s="7" t="str">
        <f>IF(AND(NOT(ISBLANK(Infra[[#This Row],[Attribute]])),LEFT(Infra[[#This Row],[Value]],1)="[",OR(Infra[[#This Row],[railml 2.4 existence]]=TRUE,Infra[[#This Row],[nor existence]]=TRUE)),IF(Infra[[#This Row],[Value]]=Infra[[#This Row],[type]],"OK","Wrong type"),"")</f>
        <v>OK</v>
      </c>
      <c r="T1652" s="7" t="str">
        <f>IF(ISBLANK(Infra[[#This Row],[Attribute]]),"",
IF(Infra[[#This Row],[railml 2.4 existence]]=TRUE, INDEX(core[Restriction],MATCH(Infra[[#This Row],[Full path]],core[Full path],0)),
IF(Infra[[#This Row],[nor existence]]&lt;&gt;"", INDEX(nor[Restriction],MATCH(Infra[[#This Row],[nor existence]],nor[Full path],0)),"")))</f>
        <v/>
      </c>
      <c r="U16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3" spans="1:21" ht="45" x14ac:dyDescent="0.25">
      <c r="A165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infrastructure/tracks/track/trackTopology/mileageChanges/mileageChange/@description</v>
      </c>
      <c r="B16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3" s="23" t="s">
        <v>1225</v>
      </c>
      <c r="E1653" s="49" t="s">
        <v>1226</v>
      </c>
      <c r="F1653" s="7" t="s">
        <v>28</v>
      </c>
      <c r="G1653" s="9" t="s">
        <v>25</v>
      </c>
      <c r="H1653" s="9" t="s">
        <v>29</v>
      </c>
      <c r="I1653" s="32"/>
      <c r="J1653" s="8" t="s">
        <v>30</v>
      </c>
      <c r="K1653" s="29" t="s">
        <v>31</v>
      </c>
      <c r="L1653" s="29"/>
      <c r="M1653" s="57"/>
      <c r="N165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53" s="7" t="str">
        <f>IF(Infra[[#This Row],[railml 2.4 existence]]=TRUE, INDEX(core[Constraints],MATCH(Infra[[#This Row],[Full path]],core[Full path],0)),
IF(Infra[[#This Row],[nor existence]]&lt;&gt;"",INDEX(nor[Constraints],MATCH(Infra[[#This Row],[nor existence]],nor[Full path],0)),""))</f>
        <v>optional</v>
      </c>
      <c r="Q16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3" s="9" t="str">
        <f>IF(ISBLANK(Infra[[#This Row],[Attribute]]),"",
IF(Infra[[#This Row],[railml 2.4 existence]]=TRUE, INDEX(core[Excel type],MATCH(Infra[[#This Row],[Full path]],core[Full path],0)),
IF(Infra[[#This Row],[nor existence]]&lt;&gt;"", INDEX(nor[Excel type],MATCH(Infra[[#This Row],[nor existence]],nor[Full path],0)),"")))</f>
        <v>[string]</v>
      </c>
      <c r="S1653" s="7" t="str">
        <f>IF(AND(NOT(ISBLANK(Infra[[#This Row],[Attribute]])),LEFT(Infra[[#This Row],[Value]],1)="[",OR(Infra[[#This Row],[railml 2.4 existence]]=TRUE,Infra[[#This Row],[nor existence]]=TRUE)),IF(Infra[[#This Row],[Value]]=Infra[[#This Row],[type]],"OK","Wrong type"),"")</f>
        <v>OK</v>
      </c>
      <c r="T1653" s="7" t="str">
        <f>IF(ISBLANK(Infra[[#This Row],[Attribute]]),"",
IF(Infra[[#This Row],[railml 2.4 existence]]=TRUE, INDEX(core[Restriction],MATCH(Infra[[#This Row],[Full path]],core[Full path],0)),
IF(Infra[[#This Row],[nor existence]]&lt;&gt;"", INDEX(nor[Restriction],MATCH(Infra[[#This Row],[nor existence]],nor[Full path],0)),"")))</f>
        <v/>
      </c>
      <c r="U16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4" spans="1:21" x14ac:dyDescent="0.25">
      <c r="A165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infrastructure/tracks/track/trackTopology/mileageChanges/mileageChange/@id</v>
      </c>
      <c r="B16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4" s="23" t="s">
        <v>1225</v>
      </c>
      <c r="E1654" s="49" t="s">
        <v>1226</v>
      </c>
      <c r="F1654" s="7" t="s">
        <v>32</v>
      </c>
      <c r="G1654" s="9" t="s">
        <v>25</v>
      </c>
      <c r="H1654" s="9" t="s">
        <v>23</v>
      </c>
      <c r="I1654" s="32"/>
      <c r="J1654" s="8" t="s">
        <v>33</v>
      </c>
      <c r="K1654" s="29"/>
      <c r="L1654" s="29"/>
      <c r="M1654" s="57"/>
      <c r="N16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54" s="7" t="str">
        <f>IF(Infra[[#This Row],[railml 2.4 existence]]=TRUE, INDEX(core[Constraints],MATCH(Infra[[#This Row],[Full path]],core[Full path],0)),
IF(Infra[[#This Row],[nor existence]]&lt;&gt;"",INDEX(nor[Constraints],MATCH(Infra[[#This Row],[nor existence]],nor[Full path],0)),""))</f>
        <v>mandatory</v>
      </c>
      <c r="Q16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4" s="9" t="str">
        <f>IF(ISBLANK(Infra[[#This Row],[Attribute]]),"",
IF(Infra[[#This Row],[railml 2.4 existence]]=TRUE, INDEX(core[Excel type],MATCH(Infra[[#This Row],[Full path]],core[Full path],0)),
IF(Infra[[#This Row],[nor existence]]&lt;&gt;"", INDEX(nor[Excel type],MATCH(Infra[[#This Row],[nor existence]],nor[Full path],0)),"")))</f>
        <v>[string]</v>
      </c>
      <c r="S1654" s="7" t="str">
        <f>IF(AND(NOT(ISBLANK(Infra[[#This Row],[Attribute]])),LEFT(Infra[[#This Row],[Value]],1)="[",OR(Infra[[#This Row],[railml 2.4 existence]]=TRUE,Infra[[#This Row],[nor existence]]=TRUE)),IF(Infra[[#This Row],[Value]]=Infra[[#This Row],[type]],"OK","Wrong type"),"")</f>
        <v>OK</v>
      </c>
      <c r="T1654" s="7" t="str">
        <f>IF(ISBLANK(Infra[[#This Row],[Attribute]]),"",
IF(Infra[[#This Row],[railml 2.4 existence]]=TRUE, INDEX(core[Restriction],MATCH(Infra[[#This Row],[Full path]],core[Full path],0)),
IF(Infra[[#This Row],[nor existence]]&lt;&gt;"", INDEX(nor[Restriction],MATCH(Infra[[#This Row],[nor existence]],nor[Full path],0)),"")))</f>
        <v/>
      </c>
      <c r="U16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5" spans="1:21" ht="30" x14ac:dyDescent="0.25">
      <c r="A165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infrastructure/tracks/track/trackTopology/mileageChanges/mileageChange/@nor:change</v>
      </c>
      <c r="B16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5" s="23" t="s">
        <v>1225</v>
      </c>
      <c r="E1655" s="49" t="s">
        <v>1226</v>
      </c>
      <c r="F1655" s="7" t="s">
        <v>36</v>
      </c>
      <c r="G1655" s="9" t="s">
        <v>37</v>
      </c>
      <c r="H1655" s="9" t="s">
        <v>29</v>
      </c>
      <c r="I1655" s="32"/>
      <c r="J1655" s="8" t="s">
        <v>38</v>
      </c>
      <c r="K1655" s="29"/>
      <c r="L1655" s="29"/>
      <c r="M1655" s="57"/>
      <c r="N165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55" s="7" t="str">
        <f>IF(Infra[[#This Row],[railml 2.4 existence]]=TRUE, INDEX(core[Constraints],MATCH(Infra[[#This Row],[Full path]],core[Full path],0)),
IF(Infra[[#This Row],[nor existence]]&lt;&gt;"",INDEX(nor[Constraints],MATCH(Infra[[#This Row],[nor existence]],nor[Full path],0)),""))</f>
        <v>optional</v>
      </c>
      <c r="Q16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5" s="9" t="str">
        <f>IF(ISBLANK(Infra[[#This Row],[Attribute]]),"",
IF(Infra[[#This Row],[railml 2.4 existence]]=TRUE, INDEX(core[Excel type],MATCH(Infra[[#This Row],[Full path]],core[Full path],0)),
IF(Infra[[#This Row],[nor existence]]&lt;&gt;"", INDEX(nor[Excel type],MATCH(Infra[[#This Row],[nor existence]],nor[Full path],0)),"")))</f>
        <v>[enum]</v>
      </c>
      <c r="S1655" s="7" t="str">
        <f>IF(AND(NOT(ISBLANK(Infra[[#This Row],[Attribute]])),LEFT(Infra[[#This Row],[Value]],1)="[",OR(Infra[[#This Row],[railml 2.4 existence]]=TRUE,Infra[[#This Row],[nor existence]]=TRUE)),IF(Infra[[#This Row],[Value]]=Infra[[#This Row],[type]],"OK","Wrong type"),"")</f>
        <v/>
      </c>
      <c r="T1655" s="7" t="str">
        <f>IF(ISBLANK(Infra[[#This Row],[Attribute]]),"",
IF(Infra[[#This Row],[railml 2.4 existence]]=TRUE, INDEX(core[Restriction],MATCH(Infra[[#This Row],[Full path]],core[Full path],0)),
IF(Infra[[#This Row],[nor existence]]&lt;&gt;"", INDEX(nor[Restriction],MATCH(Infra[[#This Row],[nor existence]],nor[Full path],0)),"")))</f>
        <v>"new", "modified", "removed"</v>
      </c>
      <c r="U16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6" spans="1:21" ht="30" x14ac:dyDescent="0.25">
      <c r="A165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infrastructure/tracks/track/trackTopology/mileageChanges/mileageChange/@nor:change</v>
      </c>
      <c r="B165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6" s="23" t="s">
        <v>1225</v>
      </c>
      <c r="E1656" s="49" t="s">
        <v>1226</v>
      </c>
      <c r="F1656" s="7" t="s">
        <v>36</v>
      </c>
      <c r="G1656" s="9" t="s">
        <v>39</v>
      </c>
      <c r="H1656" s="9"/>
      <c r="I1656" s="32"/>
      <c r="J1656" s="8" t="s">
        <v>40</v>
      </c>
      <c r="K1656" s="29"/>
      <c r="L1656" s="29"/>
      <c r="M1656" s="57"/>
      <c r="N165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5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56" s="7" t="str">
        <f>IF(Infra[[#This Row],[railml 2.4 existence]]=TRUE, INDEX(core[Constraints],MATCH(Infra[[#This Row],[Full path]],core[Full path],0)),
IF(Infra[[#This Row],[nor existence]]&lt;&gt;"",INDEX(nor[Constraints],MATCH(Infra[[#This Row],[nor existence]],nor[Full path],0)),""))</f>
        <v>optional</v>
      </c>
      <c r="Q165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56" s="9" t="str">
        <f>IF(ISBLANK(Infra[[#This Row],[Attribute]]),"",
IF(Infra[[#This Row],[railml 2.4 existence]]=TRUE, INDEX(core[Excel type],MATCH(Infra[[#This Row],[Full path]],core[Full path],0)),
IF(Infra[[#This Row],[nor existence]]&lt;&gt;"", INDEX(nor[Excel type],MATCH(Infra[[#This Row],[nor existence]],nor[Full path],0)),"")))</f>
        <v>[enum]</v>
      </c>
      <c r="S1656" s="7" t="str">
        <f>IF(AND(NOT(ISBLANK(Infra[[#This Row],[Attribute]])),LEFT(Infra[[#This Row],[Value]],1)="[",OR(Infra[[#This Row],[railml 2.4 existence]]=TRUE,Infra[[#This Row],[nor existence]]=TRUE)),IF(Infra[[#This Row],[Value]]=Infra[[#This Row],[type]],"OK","Wrong type"),"")</f>
        <v/>
      </c>
      <c r="T1656" s="7" t="str">
        <f>IF(ISBLANK(Infra[[#This Row],[Attribute]]),"",
IF(Infra[[#This Row],[railml 2.4 existence]]=TRUE, INDEX(core[Restriction],MATCH(Infra[[#This Row],[Full path]],core[Full path],0)),
IF(Infra[[#This Row],[nor existence]]&lt;&gt;"", INDEX(nor[Restriction],MATCH(Infra[[#This Row],[nor existence]],nor[Full path],0)),"")))</f>
        <v>"new", "modified", "removed"</v>
      </c>
      <c r="U165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7" spans="1:21" ht="30" x14ac:dyDescent="0.25">
      <c r="A165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infrastructure/tracks/track/trackTopology/mileageChanges/mileageChange/@nor:change</v>
      </c>
      <c r="B165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7" s="23" t="s">
        <v>1225</v>
      </c>
      <c r="E1657" s="49" t="s">
        <v>1226</v>
      </c>
      <c r="F1657" s="7" t="s">
        <v>36</v>
      </c>
      <c r="G1657" s="9" t="s">
        <v>41</v>
      </c>
      <c r="H1657" s="9"/>
      <c r="I1657" s="32"/>
      <c r="J1657" s="8" t="s">
        <v>42</v>
      </c>
      <c r="K1657" s="29"/>
      <c r="L1657" s="29"/>
      <c r="M1657" s="57"/>
      <c r="N165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5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57" s="7" t="str">
        <f>IF(Infra[[#This Row],[railml 2.4 existence]]=TRUE, INDEX(core[Constraints],MATCH(Infra[[#This Row],[Full path]],core[Full path],0)),
IF(Infra[[#This Row],[nor existence]]&lt;&gt;"",INDEX(nor[Constraints],MATCH(Infra[[#This Row],[nor existence]],nor[Full path],0)),""))</f>
        <v>optional</v>
      </c>
      <c r="Q165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57" s="9" t="str">
        <f>IF(ISBLANK(Infra[[#This Row],[Attribute]]),"",
IF(Infra[[#This Row],[railml 2.4 existence]]=TRUE, INDEX(core[Excel type],MATCH(Infra[[#This Row],[Full path]],core[Full path],0)),
IF(Infra[[#This Row],[nor existence]]&lt;&gt;"", INDEX(nor[Excel type],MATCH(Infra[[#This Row],[nor existence]],nor[Full path],0)),"")))</f>
        <v>[enum]</v>
      </c>
      <c r="S1657" s="7" t="str">
        <f>IF(AND(NOT(ISBLANK(Infra[[#This Row],[Attribute]])),LEFT(Infra[[#This Row],[Value]],1)="[",OR(Infra[[#This Row],[railml 2.4 existence]]=TRUE,Infra[[#This Row],[nor existence]]=TRUE)),IF(Infra[[#This Row],[Value]]=Infra[[#This Row],[type]],"OK","Wrong type"),"")</f>
        <v/>
      </c>
      <c r="T1657" s="7" t="str">
        <f>IF(ISBLANK(Infra[[#This Row],[Attribute]]),"",
IF(Infra[[#This Row],[railml 2.4 existence]]=TRUE, INDEX(core[Restriction],MATCH(Infra[[#This Row],[Full path]],core[Full path],0)),
IF(Infra[[#This Row],[nor existence]]&lt;&gt;"", INDEX(nor[Restriction],MATCH(Infra[[#This Row],[nor existence]],nor[Full path],0)),"")))</f>
        <v>"new", "modified", "removed"</v>
      </c>
      <c r="U165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8" spans="1:21" x14ac:dyDescent="0.25">
      <c r="A165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infrastructure/tracks/track/trackTopology/mileageChanges/mileageChange/@nor:change</v>
      </c>
      <c r="B165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8" s="23" t="s">
        <v>1225</v>
      </c>
      <c r="E1658" s="49" t="s">
        <v>1226</v>
      </c>
      <c r="F1658" s="7" t="s">
        <v>36</v>
      </c>
      <c r="G1658" s="9" t="s">
        <v>43</v>
      </c>
      <c r="H1658" s="9"/>
      <c r="I1658" s="32"/>
      <c r="J1658" s="8" t="s">
        <v>44</v>
      </c>
      <c r="K1658" s="29"/>
      <c r="L1658" s="29"/>
      <c r="M1658" s="57"/>
      <c r="N165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5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58" s="7" t="str">
        <f>IF(Infra[[#This Row],[railml 2.4 existence]]=TRUE, INDEX(core[Constraints],MATCH(Infra[[#This Row],[Full path]],core[Full path],0)),
IF(Infra[[#This Row],[nor existence]]&lt;&gt;"",INDEX(nor[Constraints],MATCH(Infra[[#This Row],[nor existence]],nor[Full path],0)),""))</f>
        <v>optional</v>
      </c>
      <c r="Q165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58" s="9" t="str">
        <f>IF(ISBLANK(Infra[[#This Row],[Attribute]]),"",
IF(Infra[[#This Row],[railml 2.4 existence]]=TRUE, INDEX(core[Excel type],MATCH(Infra[[#This Row],[Full path]],core[Full path],0)),
IF(Infra[[#This Row],[nor existence]]&lt;&gt;"", INDEX(nor[Excel type],MATCH(Infra[[#This Row],[nor existence]],nor[Full path],0)),"")))</f>
        <v>[enum]</v>
      </c>
      <c r="S1658" s="7" t="str">
        <f>IF(AND(NOT(ISBLANK(Infra[[#This Row],[Attribute]])),LEFT(Infra[[#This Row],[Value]],1)="[",OR(Infra[[#This Row],[railml 2.4 existence]]=TRUE,Infra[[#This Row],[nor existence]]=TRUE)),IF(Infra[[#This Row],[Value]]=Infra[[#This Row],[type]],"OK","Wrong type"),"")</f>
        <v/>
      </c>
      <c r="T1658" s="7" t="str">
        <f>IF(ISBLANK(Infra[[#This Row],[Attribute]]),"",
IF(Infra[[#This Row],[railml 2.4 existence]]=TRUE, INDEX(core[Restriction],MATCH(Infra[[#This Row],[Full path]],core[Full path],0)),
IF(Infra[[#This Row],[nor existence]]&lt;&gt;"", INDEX(nor[Restriction],MATCH(Infra[[#This Row],[nor existence]],nor[Full path],0)),"")))</f>
        <v>"new", "modified", "removed"</v>
      </c>
      <c r="U165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59" spans="1:21" x14ac:dyDescent="0.25">
      <c r="A165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infrastructure/tracks/track/trackTopology/mileageChanges/mileageChange/@nor:ruleRef</v>
      </c>
      <c r="B165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5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59" s="23" t="s">
        <v>1225</v>
      </c>
      <c r="E1659" s="49" t="s">
        <v>1226</v>
      </c>
      <c r="F1659" s="7" t="s">
        <v>45</v>
      </c>
      <c r="G1659" s="9" t="s">
        <v>46</v>
      </c>
      <c r="H1659" s="9" t="s">
        <v>29</v>
      </c>
      <c r="I1659" s="33"/>
      <c r="J1659" s="8" t="s">
        <v>47</v>
      </c>
      <c r="K1659" s="29"/>
      <c r="L1659" s="29"/>
      <c r="M1659" s="57"/>
      <c r="N165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5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659" s="7" t="str">
        <f>IF(Infra[[#This Row],[railml 2.4 existence]]=TRUE, INDEX(core[Constraints],MATCH(Infra[[#This Row],[Full path]],core[Full path],0)),
IF(Infra[[#This Row],[nor existence]]&lt;&gt;"",INDEX(nor[Constraints],MATCH(Infra[[#This Row],[nor existence]],nor[Full path],0)),""))</f>
        <v>optional</v>
      </c>
      <c r="Q165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59" s="9" t="str">
        <f>IF(ISBLANK(Infra[[#This Row],[Attribute]]),"",
IF(Infra[[#This Row],[railml 2.4 existence]]=TRUE, INDEX(core[Excel type],MATCH(Infra[[#This Row],[Full path]],core[Full path],0)),
IF(Infra[[#This Row],[nor existence]]&lt;&gt;"", INDEX(nor[Excel type],MATCH(Infra[[#This Row],[nor existence]],nor[Full path],0)),"")))</f>
        <v>[reference]</v>
      </c>
      <c r="S1659" s="7" t="str">
        <f>IF(AND(NOT(ISBLANK(Infra[[#This Row],[Attribute]])),LEFT(Infra[[#This Row],[Value]],1)="[",OR(Infra[[#This Row],[railml 2.4 existence]]=TRUE,Infra[[#This Row],[nor existence]]=TRUE)),IF(Infra[[#This Row],[Value]]=Infra[[#This Row],[type]],"OK","Wrong type"),"")</f>
        <v/>
      </c>
      <c r="T1659" s="7" t="str">
        <f>IF(ISBLANK(Infra[[#This Row],[Attribute]]),"",
IF(Infra[[#This Row],[railml 2.4 existence]]=TRUE, INDEX(core[Restriction],MATCH(Infra[[#This Row],[Full path]],core[Full path],0)),
IF(Infra[[#This Row],[nor existence]]&lt;&gt;"", INDEX(nor[Restriction],MATCH(Infra[[#This Row],[nor existence]],nor[Full path],0)),"")))</f>
        <v/>
      </c>
      <c r="U165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0" spans="1:21" ht="45" x14ac:dyDescent="0.25">
      <c r="A166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infrastructure/tracks/track/trackTopology/mileageChanges/mileageChange/@pos</v>
      </c>
      <c r="B166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0" s="23" t="s">
        <v>1225</v>
      </c>
      <c r="E1660" s="49" t="s">
        <v>1226</v>
      </c>
      <c r="F1660" s="7" t="s">
        <v>494</v>
      </c>
      <c r="G1660" s="9" t="s">
        <v>233</v>
      </c>
      <c r="H1660" s="9" t="s">
        <v>23</v>
      </c>
      <c r="I1660" s="32"/>
      <c r="J1660" s="8" t="s">
        <v>495</v>
      </c>
      <c r="K1660" s="29" t="s">
        <v>496</v>
      </c>
      <c r="L1660" s="29"/>
      <c r="M1660" s="57"/>
      <c r="N166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0" s="7" t="str">
        <f>IF(Infra[[#This Row],[railml 2.4 existence]]=TRUE, INDEX(core[Constraints],MATCH(Infra[[#This Row],[Full path]],core[Full path],0)),
IF(Infra[[#This Row],[nor existence]]&lt;&gt;"",INDEX(nor[Constraints],MATCH(Infra[[#This Row],[nor existence]],nor[Full path],0)),""))</f>
        <v>mandatory</v>
      </c>
      <c r="Q166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0" s="9" t="str">
        <f>IF(ISBLANK(Infra[[#This Row],[Attribute]]),"",
IF(Infra[[#This Row],[railml 2.4 existence]]=TRUE, INDEX(core[Excel type],MATCH(Infra[[#This Row],[Full path]],core[Full path],0)),
IF(Infra[[#This Row],[nor existence]]&lt;&gt;"", INDEX(nor[Excel type],MATCH(Infra[[#This Row],[nor existence]],nor[Full path],0)),"")))</f>
        <v>[decimal]</v>
      </c>
      <c r="S1660" s="7" t="str">
        <f>IF(AND(NOT(ISBLANK(Infra[[#This Row],[Attribute]])),LEFT(Infra[[#This Row],[Value]],1)="[",OR(Infra[[#This Row],[railml 2.4 existence]]=TRUE,Infra[[#This Row],[nor existence]]=TRUE)),IF(Infra[[#This Row],[Value]]=Infra[[#This Row],[type]],"OK","Wrong type"),"")</f>
        <v>OK</v>
      </c>
      <c r="T1660" s="7" t="str">
        <f>IF(ISBLANK(Infra[[#This Row],[Attribute]]),"",
IF(Infra[[#This Row],[railml 2.4 existence]]=TRUE, INDEX(core[Restriction],MATCH(Infra[[#This Row],[Full path]],core[Full path],0)),
IF(Infra[[#This Row],[nor existence]]&lt;&gt;"", INDEX(nor[Restriction],MATCH(Infra[[#This Row],[nor existence]],nor[Full path],0)),"")))</f>
        <v>xs:fractionDigits=6</v>
      </c>
      <c r="U166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1" spans="1:21" ht="60" x14ac:dyDescent="0.25">
      <c r="A166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infrastructure/tracks/track/trackTopology/mileageChanges/mileageChange/@type</v>
      </c>
      <c r="B166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1" s="24" t="s">
        <v>1225</v>
      </c>
      <c r="E1661" s="17" t="s">
        <v>1226</v>
      </c>
      <c r="F1661" s="7" t="s">
        <v>17</v>
      </c>
      <c r="G1661" s="9" t="s">
        <v>37</v>
      </c>
      <c r="H1661" s="9" t="s">
        <v>23</v>
      </c>
      <c r="I1661" s="35"/>
      <c r="J1661" s="8" t="s">
        <v>1231</v>
      </c>
      <c r="K1661" s="7"/>
      <c r="L1661" s="29"/>
      <c r="M1661" s="29"/>
      <c r="N166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1" s="7" t="str">
        <f>IF(Infra[[#This Row],[railml 2.4 existence]]=TRUE, INDEX(core[Constraints],MATCH(Infra[[#This Row],[Full path]],core[Full path],0)),
IF(Infra[[#This Row],[nor existence]]&lt;&gt;"",INDEX(nor[Constraints],MATCH(Infra[[#This Row],[nor existence]],nor[Full path],0)),""))</f>
        <v>mandatory</v>
      </c>
      <c r="Q166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1" s="7" t="str">
        <f>IF(ISBLANK(Infra[[#This Row],[Attribute]]),"",
IF(Infra[[#This Row],[railml 2.4 existence]]=TRUE, INDEX(core[Excel type],MATCH(Infra[[#This Row],[Full path]],core[Full path],0)),
IF(Infra[[#This Row],[nor existence]]&lt;&gt;"", INDEX(nor[Excel type],MATCH(Infra[[#This Row],[nor existence]],nor[Full path],0)),"")))</f>
        <v>[enum]</v>
      </c>
      <c r="S1661" s="7" t="str">
        <f>IF(AND(NOT(ISBLANK(Infra[[#This Row],[Attribute]])),LEFT(Infra[[#This Row],[Value]],1)="[",OR(Infra[[#This Row],[railml 2.4 existence]]=TRUE,Infra[[#This Row],[nor existence]]=TRUE)),IF(Infra[[#This Row],[Value]]=Infra[[#This Row],[type]],"OK","Wrong type"),"")</f>
        <v>OK</v>
      </c>
      <c r="T1661" s="7" t="str">
        <f>IF(ISBLANK(Infra[[#This Row],[Attribute]]),"",
IF(Infra[[#This Row],[railml 2.4 existence]]=TRUE, INDEX(core[Restriction],MATCH(Infra[[#This Row],[Full path]],core[Full path],0)),
IF(Infra[[#This Row],[nor existence]]&lt;&gt;"", INDEX(nor[Restriction],MATCH(Infra[[#This Row],[nor existence]],nor[Full path],0)),"")))</f>
        <v>"overlapping", "missing"</v>
      </c>
      <c r="U166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2" spans="1:21" x14ac:dyDescent="0.25">
      <c r="A166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infrastructure/tracks/track/trackTopology/mileageChanges/mileageChange/@type</v>
      </c>
      <c r="B166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2" s="24" t="s">
        <v>1225</v>
      </c>
      <c r="E1662" s="17" t="s">
        <v>1226</v>
      </c>
      <c r="F1662" s="7" t="s">
        <v>17</v>
      </c>
      <c r="G1662" s="9" t="s">
        <v>1232</v>
      </c>
      <c r="H1662" s="9"/>
      <c r="I1662" s="35"/>
      <c r="J1662" s="8"/>
      <c r="K1662" s="7"/>
      <c r="L1662" s="29"/>
      <c r="M1662" s="29"/>
      <c r="N166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2" s="7" t="str">
        <f>IF(Infra[[#This Row],[railml 2.4 existence]]=TRUE, INDEX(core[Constraints],MATCH(Infra[[#This Row],[Full path]],core[Full path],0)),
IF(Infra[[#This Row],[nor existence]]&lt;&gt;"",INDEX(nor[Constraints],MATCH(Infra[[#This Row],[nor existence]],nor[Full path],0)),""))</f>
        <v>mandatory</v>
      </c>
      <c r="Q166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62" s="7" t="str">
        <f>IF(ISBLANK(Infra[[#This Row],[Attribute]]),"",
IF(Infra[[#This Row],[railml 2.4 existence]]=TRUE, INDEX(core[Excel type],MATCH(Infra[[#This Row],[Full path]],core[Full path],0)),
IF(Infra[[#This Row],[nor existence]]&lt;&gt;"", INDEX(nor[Excel type],MATCH(Infra[[#This Row],[nor existence]],nor[Full path],0)),"")))</f>
        <v>[enum]</v>
      </c>
      <c r="S1662" s="7" t="str">
        <f>IF(AND(NOT(ISBLANK(Infra[[#This Row],[Attribute]])),LEFT(Infra[[#This Row],[Value]],1)="[",OR(Infra[[#This Row],[railml 2.4 existence]]=TRUE,Infra[[#This Row],[nor existence]]=TRUE)),IF(Infra[[#This Row],[Value]]=Infra[[#This Row],[type]],"OK","Wrong type"),"")</f>
        <v/>
      </c>
      <c r="T1662" s="7" t="str">
        <f>IF(ISBLANK(Infra[[#This Row],[Attribute]]),"",
IF(Infra[[#This Row],[railml 2.4 existence]]=TRUE, INDEX(core[Restriction],MATCH(Infra[[#This Row],[Full path]],core[Full path],0)),
IF(Infra[[#This Row],[nor existence]]&lt;&gt;"", INDEX(nor[Restriction],MATCH(Infra[[#This Row],[nor existence]],nor[Full path],0)),"")))</f>
        <v>"overlapping", "missing"</v>
      </c>
      <c r="U166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63" spans="1:21" x14ac:dyDescent="0.25">
      <c r="A166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infrastructure/tracks/track/trackTopology/mileageChanges/mileageChange/@type</v>
      </c>
      <c r="B166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3" s="24" t="s">
        <v>1225</v>
      </c>
      <c r="E1663" s="17" t="s">
        <v>1226</v>
      </c>
      <c r="F1663" s="7" t="s">
        <v>17</v>
      </c>
      <c r="G1663" s="9" t="s">
        <v>1233</v>
      </c>
      <c r="H1663" s="9"/>
      <c r="I1663" s="35"/>
      <c r="J1663" s="8"/>
      <c r="K1663" s="7"/>
      <c r="L1663" s="29"/>
      <c r="M1663" s="29"/>
      <c r="N166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3" s="7" t="str">
        <f>IF(Infra[[#This Row],[railml 2.4 existence]]=TRUE, INDEX(core[Constraints],MATCH(Infra[[#This Row],[Full path]],core[Full path],0)),
IF(Infra[[#This Row],[nor existence]]&lt;&gt;"",INDEX(nor[Constraints],MATCH(Infra[[#This Row],[nor existence]],nor[Full path],0)),""))</f>
        <v>mandatory</v>
      </c>
      <c r="Q166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63" s="7" t="str">
        <f>IF(ISBLANK(Infra[[#This Row],[Attribute]]),"",
IF(Infra[[#This Row],[railml 2.4 existence]]=TRUE, INDEX(core[Excel type],MATCH(Infra[[#This Row],[Full path]],core[Full path],0)),
IF(Infra[[#This Row],[nor existence]]&lt;&gt;"", INDEX(nor[Excel type],MATCH(Infra[[#This Row],[nor existence]],nor[Full path],0)),"")))</f>
        <v>[enum]</v>
      </c>
      <c r="S1663" s="7" t="str">
        <f>IF(AND(NOT(ISBLANK(Infra[[#This Row],[Attribute]])),LEFT(Infra[[#This Row],[Value]],1)="[",OR(Infra[[#This Row],[railml 2.4 existence]]=TRUE,Infra[[#This Row],[nor existence]]=TRUE)),IF(Infra[[#This Row],[Value]]=Infra[[#This Row],[type]],"OK","Wrong type"),"")</f>
        <v/>
      </c>
      <c r="T1663" s="7" t="str">
        <f>IF(ISBLANK(Infra[[#This Row],[Attribute]]),"",
IF(Infra[[#This Row],[railml 2.4 existence]]=TRUE, INDEX(core[Restriction],MATCH(Infra[[#This Row],[Full path]],core[Full path],0)),
IF(Infra[[#This Row],[nor existence]]&lt;&gt;"", INDEX(nor[Restriction],MATCH(Infra[[#This Row],[nor existence]],nor[Full path],0)),"")))</f>
        <v>"overlapping", "missing"</v>
      </c>
      <c r="U166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OK</v>
      </c>
    </row>
    <row r="1664" spans="1:21" x14ac:dyDescent="0.25">
      <c r="A166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v>
      </c>
      <c r="B166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4" s="24" t="s">
        <v>1234</v>
      </c>
      <c r="E1664" s="17" t="s">
        <v>1235</v>
      </c>
      <c r="F1664" s="7"/>
      <c r="G1664" s="7"/>
      <c r="H1664" s="9" t="s">
        <v>29</v>
      </c>
      <c r="I1664" s="35"/>
      <c r="J1664" s="8" t="s">
        <v>1236</v>
      </c>
      <c r="K1664" s="7"/>
      <c r="L1664" s="29"/>
      <c r="M1664" s="29"/>
      <c r="N166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4" s="7" t="str">
        <f>IF(Infra[[#This Row],[railml 2.4 existence]]=TRUE, INDEX(core[Constraints],MATCH(Infra[[#This Row],[Full path]],core[Full path],0)),
IF(Infra[[#This Row],[nor existence]]&lt;&gt;"",INDEX(nor[Constraints],MATCH(Infra[[#This Row],[nor existence]],nor[Full path],0)),""))</f>
        <v>choice</v>
      </c>
      <c r="Q166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4" s="7" t="str">
        <f>IF(ISBLANK(Infra[[#This Row],[Attribute]]),"",
IF(Infra[[#This Row],[railml 2.4 existence]]=TRUE, INDEX(core[Excel type],MATCH(Infra[[#This Row],[Full path]],core[Full path],0)),
IF(Infra[[#This Row],[nor existence]]&lt;&gt;"", INDEX(nor[Excel type],MATCH(Infra[[#This Row],[nor existence]],nor[Full path],0)),"")))</f>
        <v/>
      </c>
      <c r="S1664" s="7" t="str">
        <f>IF(AND(NOT(ISBLANK(Infra[[#This Row],[Attribute]])),LEFT(Infra[[#This Row],[Value]],1)="[",OR(Infra[[#This Row],[railml 2.4 existence]]=TRUE,Infra[[#This Row],[nor existence]]=TRUE)),IF(Infra[[#This Row],[Value]]=Infra[[#This Row],[type]],"OK","Wrong type"),"")</f>
        <v/>
      </c>
      <c r="T1664" s="7" t="str">
        <f>IF(ISBLANK(Infra[[#This Row],[Attribute]]),"",
IF(Infra[[#This Row],[railml 2.4 existence]]=TRUE, INDEX(core[Restriction],MATCH(Infra[[#This Row],[Full path]],core[Full path],0)),
IF(Infra[[#This Row],[nor existence]]&lt;&gt;"", INDEX(nor[Restriction],MATCH(Infra[[#This Row],[nor existence]],nor[Full path],0)),"")))</f>
        <v/>
      </c>
      <c r="U166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5" spans="1:21" ht="135" x14ac:dyDescent="0.25">
      <c r="A166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infrastructure/tracks/track/trackTopology/trackBegin/bufferStop/@code</v>
      </c>
      <c r="B166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5" s="23" t="s">
        <v>1234</v>
      </c>
      <c r="E1665" s="49" t="s">
        <v>1235</v>
      </c>
      <c r="F1665" s="7" t="s">
        <v>24</v>
      </c>
      <c r="G1665" s="9" t="s">
        <v>25</v>
      </c>
      <c r="H1665" s="9" t="s">
        <v>26</v>
      </c>
      <c r="I1665" s="32"/>
      <c r="J1665" s="8" t="s">
        <v>27</v>
      </c>
      <c r="K1665" s="29"/>
      <c r="L1665" s="29"/>
      <c r="M1665" s="57"/>
      <c r="N166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5" s="7" t="str">
        <f>IF(Infra[[#This Row],[railml 2.4 existence]]=TRUE, INDEX(core[Constraints],MATCH(Infra[[#This Row],[Full path]],core[Full path],0)),
IF(Infra[[#This Row],[nor existence]]&lt;&gt;"",INDEX(nor[Constraints],MATCH(Infra[[#This Row],[nor existence]],nor[Full path],0)),""))</f>
        <v>optional</v>
      </c>
      <c r="Q166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5" s="9" t="str">
        <f>IF(ISBLANK(Infra[[#This Row],[Attribute]]),"",
IF(Infra[[#This Row],[railml 2.4 existence]]=TRUE, INDEX(core[Excel type],MATCH(Infra[[#This Row],[Full path]],core[Full path],0)),
IF(Infra[[#This Row],[nor existence]]&lt;&gt;"", INDEX(nor[Excel type],MATCH(Infra[[#This Row],[nor existence]],nor[Full path],0)),"")))</f>
        <v>[string]</v>
      </c>
      <c r="S1665" s="7" t="str">
        <f>IF(AND(NOT(ISBLANK(Infra[[#This Row],[Attribute]])),LEFT(Infra[[#This Row],[Value]],1)="[",OR(Infra[[#This Row],[railml 2.4 existence]]=TRUE,Infra[[#This Row],[nor existence]]=TRUE)),IF(Infra[[#This Row],[Value]]=Infra[[#This Row],[type]],"OK","Wrong type"),"")</f>
        <v>OK</v>
      </c>
      <c r="T1665" s="7" t="str">
        <f>IF(ISBLANK(Infra[[#This Row],[Attribute]]),"",
IF(Infra[[#This Row],[railml 2.4 existence]]=TRUE, INDEX(core[Restriction],MATCH(Infra[[#This Row],[Full path]],core[Full path],0)),
IF(Infra[[#This Row],[nor existence]]&lt;&gt;"", INDEX(nor[Restriction],MATCH(Infra[[#This Row],[nor existence]],nor[Full path],0)),"")))</f>
        <v/>
      </c>
      <c r="U166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6" spans="1:21" ht="45" x14ac:dyDescent="0.25">
      <c r="A166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infrastructure/tracks/track/trackTopology/trackBegin/bufferStop/@description</v>
      </c>
      <c r="B166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6" s="23" t="s">
        <v>1234</v>
      </c>
      <c r="E1666" s="49" t="s">
        <v>1235</v>
      </c>
      <c r="F1666" s="7" t="s">
        <v>28</v>
      </c>
      <c r="G1666" s="9" t="s">
        <v>25</v>
      </c>
      <c r="H1666" s="9" t="s">
        <v>29</v>
      </c>
      <c r="I1666" s="32"/>
      <c r="J1666" s="8" t="s">
        <v>30</v>
      </c>
      <c r="K1666" s="29" t="s">
        <v>31</v>
      </c>
      <c r="L1666" s="29"/>
      <c r="M1666" s="57"/>
      <c r="N166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6" s="7" t="str">
        <f>IF(Infra[[#This Row],[railml 2.4 existence]]=TRUE, INDEX(core[Constraints],MATCH(Infra[[#This Row],[Full path]],core[Full path],0)),
IF(Infra[[#This Row],[nor existence]]&lt;&gt;"",INDEX(nor[Constraints],MATCH(Infra[[#This Row],[nor existence]],nor[Full path],0)),""))</f>
        <v>optional</v>
      </c>
      <c r="Q166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6" s="9" t="str">
        <f>IF(ISBLANK(Infra[[#This Row],[Attribute]]),"",
IF(Infra[[#This Row],[railml 2.4 existence]]=TRUE, INDEX(core[Excel type],MATCH(Infra[[#This Row],[Full path]],core[Full path],0)),
IF(Infra[[#This Row],[nor existence]]&lt;&gt;"", INDEX(nor[Excel type],MATCH(Infra[[#This Row],[nor existence]],nor[Full path],0)),"")))</f>
        <v>[string]</v>
      </c>
      <c r="S1666" s="7" t="str">
        <f>IF(AND(NOT(ISBLANK(Infra[[#This Row],[Attribute]])),LEFT(Infra[[#This Row],[Value]],1)="[",OR(Infra[[#This Row],[railml 2.4 existence]]=TRUE,Infra[[#This Row],[nor existence]]=TRUE)),IF(Infra[[#This Row],[Value]]=Infra[[#This Row],[type]],"OK","Wrong type"),"")</f>
        <v>OK</v>
      </c>
      <c r="T1666" s="7" t="str">
        <f>IF(ISBLANK(Infra[[#This Row],[Attribute]]),"",
IF(Infra[[#This Row],[railml 2.4 existence]]=TRUE, INDEX(core[Restriction],MATCH(Infra[[#This Row],[Full path]],core[Full path],0)),
IF(Infra[[#This Row],[nor existence]]&lt;&gt;"", INDEX(nor[Restriction],MATCH(Infra[[#This Row],[nor existence]],nor[Full path],0)),"")))</f>
        <v/>
      </c>
      <c r="U166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7" spans="1:21" x14ac:dyDescent="0.25">
      <c r="A166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infrastructure/tracks/track/trackTopology/trackBegin/bufferStop/@id</v>
      </c>
      <c r="B166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7" s="23" t="s">
        <v>1234</v>
      </c>
      <c r="E1667" s="49" t="s">
        <v>1235</v>
      </c>
      <c r="F1667" s="7" t="s">
        <v>32</v>
      </c>
      <c r="G1667" s="9" t="s">
        <v>25</v>
      </c>
      <c r="H1667" s="9" t="s">
        <v>23</v>
      </c>
      <c r="I1667" s="32"/>
      <c r="J1667" s="8" t="s">
        <v>33</v>
      </c>
      <c r="K1667" s="29"/>
      <c r="L1667" s="29"/>
      <c r="M1667" s="57"/>
      <c r="N166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6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67" s="7" t="str">
        <f>IF(Infra[[#This Row],[railml 2.4 existence]]=TRUE, INDEX(core[Constraints],MATCH(Infra[[#This Row],[Full path]],core[Full path],0)),
IF(Infra[[#This Row],[nor existence]]&lt;&gt;"",INDEX(nor[Constraints],MATCH(Infra[[#This Row],[nor existence]],nor[Full path],0)),""))</f>
        <v>mandatory</v>
      </c>
      <c r="Q166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7" s="9" t="str">
        <f>IF(ISBLANK(Infra[[#This Row],[Attribute]]),"",
IF(Infra[[#This Row],[railml 2.4 existence]]=TRUE, INDEX(core[Excel type],MATCH(Infra[[#This Row],[Full path]],core[Full path],0)),
IF(Infra[[#This Row],[nor existence]]&lt;&gt;"", INDEX(nor[Excel type],MATCH(Infra[[#This Row],[nor existence]],nor[Full path],0)),"")))</f>
        <v>[string]</v>
      </c>
      <c r="S1667" s="7" t="str">
        <f>IF(AND(NOT(ISBLANK(Infra[[#This Row],[Attribute]])),LEFT(Infra[[#This Row],[Value]],1)="[",OR(Infra[[#This Row],[railml 2.4 existence]]=TRUE,Infra[[#This Row],[nor existence]]=TRUE)),IF(Infra[[#This Row],[Value]]=Infra[[#This Row],[type]],"OK","Wrong type"),"")</f>
        <v>OK</v>
      </c>
      <c r="T1667" s="7" t="str">
        <f>IF(ISBLANK(Infra[[#This Row],[Attribute]]),"",
IF(Infra[[#This Row],[railml 2.4 existence]]=TRUE, INDEX(core[Restriction],MATCH(Infra[[#This Row],[Full path]],core[Full path],0)),
IF(Infra[[#This Row],[nor existence]]&lt;&gt;"", INDEX(nor[Restriction],MATCH(Infra[[#This Row],[nor existence]],nor[Full path],0)),"")))</f>
        <v/>
      </c>
      <c r="U166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8" spans="1:21" ht="30" x14ac:dyDescent="0.25">
      <c r="A166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infrastructure/tracks/track/trackTopology/trackBegin/bufferStop/@nor:change</v>
      </c>
      <c r="B166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8" s="23" t="s">
        <v>1234</v>
      </c>
      <c r="E1668" s="49" t="s">
        <v>1235</v>
      </c>
      <c r="F1668" s="7" t="s">
        <v>36</v>
      </c>
      <c r="G1668" s="9" t="s">
        <v>37</v>
      </c>
      <c r="H1668" s="9" t="s">
        <v>29</v>
      </c>
      <c r="I1668" s="32"/>
      <c r="J1668" s="8" t="s">
        <v>38</v>
      </c>
      <c r="K1668" s="29"/>
      <c r="L1668" s="29"/>
      <c r="M1668" s="57"/>
      <c r="N166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6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68" s="7" t="str">
        <f>IF(Infra[[#This Row],[railml 2.4 existence]]=TRUE, INDEX(core[Constraints],MATCH(Infra[[#This Row],[Full path]],core[Full path],0)),
IF(Infra[[#This Row],[nor existence]]&lt;&gt;"",INDEX(nor[Constraints],MATCH(Infra[[#This Row],[nor existence]],nor[Full path],0)),""))</f>
        <v>optional</v>
      </c>
      <c r="Q166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68" s="9" t="str">
        <f>IF(ISBLANK(Infra[[#This Row],[Attribute]]),"",
IF(Infra[[#This Row],[railml 2.4 existence]]=TRUE, INDEX(core[Excel type],MATCH(Infra[[#This Row],[Full path]],core[Full path],0)),
IF(Infra[[#This Row],[nor existence]]&lt;&gt;"", INDEX(nor[Excel type],MATCH(Infra[[#This Row],[nor existence]],nor[Full path],0)),"")))</f>
        <v>[enum]</v>
      </c>
      <c r="S1668" s="7" t="str">
        <f>IF(AND(NOT(ISBLANK(Infra[[#This Row],[Attribute]])),LEFT(Infra[[#This Row],[Value]],1)="[",OR(Infra[[#This Row],[railml 2.4 existence]]=TRUE,Infra[[#This Row],[nor existence]]=TRUE)),IF(Infra[[#This Row],[Value]]=Infra[[#This Row],[type]],"OK","Wrong type"),"")</f>
        <v/>
      </c>
      <c r="T1668" s="7" t="str">
        <f>IF(ISBLANK(Infra[[#This Row],[Attribute]]),"",
IF(Infra[[#This Row],[railml 2.4 existence]]=TRUE, INDEX(core[Restriction],MATCH(Infra[[#This Row],[Full path]],core[Full path],0)),
IF(Infra[[#This Row],[nor existence]]&lt;&gt;"", INDEX(nor[Restriction],MATCH(Infra[[#This Row],[nor existence]],nor[Full path],0)),"")))</f>
        <v>"new", "modified", "removed"</v>
      </c>
      <c r="U166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69" spans="1:21" ht="30" x14ac:dyDescent="0.25">
      <c r="A166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infrastructure/tracks/track/trackTopology/trackBegin/bufferStop/@nor:change</v>
      </c>
      <c r="B166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6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69" s="23" t="s">
        <v>1234</v>
      </c>
      <c r="E1669" s="49" t="s">
        <v>1235</v>
      </c>
      <c r="F1669" s="7" t="s">
        <v>36</v>
      </c>
      <c r="G1669" s="9" t="s">
        <v>39</v>
      </c>
      <c r="H1669" s="9"/>
      <c r="I1669" s="32"/>
      <c r="J1669" s="8" t="s">
        <v>40</v>
      </c>
      <c r="K1669" s="29"/>
      <c r="L1669" s="29"/>
      <c r="M1669" s="57"/>
      <c r="N166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6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69" s="7" t="str">
        <f>IF(Infra[[#This Row],[railml 2.4 existence]]=TRUE, INDEX(core[Constraints],MATCH(Infra[[#This Row],[Full path]],core[Full path],0)),
IF(Infra[[#This Row],[nor existence]]&lt;&gt;"",INDEX(nor[Constraints],MATCH(Infra[[#This Row],[nor existence]],nor[Full path],0)),""))</f>
        <v>optional</v>
      </c>
      <c r="Q166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69" s="9" t="str">
        <f>IF(ISBLANK(Infra[[#This Row],[Attribute]]),"",
IF(Infra[[#This Row],[railml 2.4 existence]]=TRUE, INDEX(core[Excel type],MATCH(Infra[[#This Row],[Full path]],core[Full path],0)),
IF(Infra[[#This Row],[nor existence]]&lt;&gt;"", INDEX(nor[Excel type],MATCH(Infra[[#This Row],[nor existence]],nor[Full path],0)),"")))</f>
        <v>[enum]</v>
      </c>
      <c r="S1669" s="7" t="str">
        <f>IF(AND(NOT(ISBLANK(Infra[[#This Row],[Attribute]])),LEFT(Infra[[#This Row],[Value]],1)="[",OR(Infra[[#This Row],[railml 2.4 existence]]=TRUE,Infra[[#This Row],[nor existence]]=TRUE)),IF(Infra[[#This Row],[Value]]=Infra[[#This Row],[type]],"OK","Wrong type"),"")</f>
        <v/>
      </c>
      <c r="T1669" s="7" t="str">
        <f>IF(ISBLANK(Infra[[#This Row],[Attribute]]),"",
IF(Infra[[#This Row],[railml 2.4 existence]]=TRUE, INDEX(core[Restriction],MATCH(Infra[[#This Row],[Full path]],core[Full path],0)),
IF(Infra[[#This Row],[nor existence]]&lt;&gt;"", INDEX(nor[Restriction],MATCH(Infra[[#This Row],[nor existence]],nor[Full path],0)),"")))</f>
        <v>"new", "modified", "removed"</v>
      </c>
      <c r="U166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0" spans="1:21" ht="30" x14ac:dyDescent="0.25">
      <c r="A167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infrastructure/tracks/track/trackTopology/trackBegin/bufferStop/@nor:change</v>
      </c>
      <c r="B167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0" s="23" t="s">
        <v>1234</v>
      </c>
      <c r="E1670" s="49" t="s">
        <v>1235</v>
      </c>
      <c r="F1670" s="7" t="s">
        <v>36</v>
      </c>
      <c r="G1670" s="9" t="s">
        <v>41</v>
      </c>
      <c r="H1670" s="9"/>
      <c r="I1670" s="32"/>
      <c r="J1670" s="8" t="s">
        <v>42</v>
      </c>
      <c r="K1670" s="29"/>
      <c r="L1670" s="29"/>
      <c r="M1670" s="57"/>
      <c r="N167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7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70" s="7" t="str">
        <f>IF(Infra[[#This Row],[railml 2.4 existence]]=TRUE, INDEX(core[Constraints],MATCH(Infra[[#This Row],[Full path]],core[Full path],0)),
IF(Infra[[#This Row],[nor existence]]&lt;&gt;"",INDEX(nor[Constraints],MATCH(Infra[[#This Row],[nor existence]],nor[Full path],0)),""))</f>
        <v>optional</v>
      </c>
      <c r="Q167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70" s="9" t="str">
        <f>IF(ISBLANK(Infra[[#This Row],[Attribute]]),"",
IF(Infra[[#This Row],[railml 2.4 existence]]=TRUE, INDEX(core[Excel type],MATCH(Infra[[#This Row],[Full path]],core[Full path],0)),
IF(Infra[[#This Row],[nor existence]]&lt;&gt;"", INDEX(nor[Excel type],MATCH(Infra[[#This Row],[nor existence]],nor[Full path],0)),"")))</f>
        <v>[enum]</v>
      </c>
      <c r="S1670" s="7" t="str">
        <f>IF(AND(NOT(ISBLANK(Infra[[#This Row],[Attribute]])),LEFT(Infra[[#This Row],[Value]],1)="[",OR(Infra[[#This Row],[railml 2.4 existence]]=TRUE,Infra[[#This Row],[nor existence]]=TRUE)),IF(Infra[[#This Row],[Value]]=Infra[[#This Row],[type]],"OK","Wrong type"),"")</f>
        <v/>
      </c>
      <c r="T1670" s="7" t="str">
        <f>IF(ISBLANK(Infra[[#This Row],[Attribute]]),"",
IF(Infra[[#This Row],[railml 2.4 existence]]=TRUE, INDEX(core[Restriction],MATCH(Infra[[#This Row],[Full path]],core[Full path],0)),
IF(Infra[[#This Row],[nor existence]]&lt;&gt;"", INDEX(nor[Restriction],MATCH(Infra[[#This Row],[nor existence]],nor[Full path],0)),"")))</f>
        <v>"new", "modified", "removed"</v>
      </c>
      <c r="U167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1" spans="1:21" x14ac:dyDescent="0.25">
      <c r="A167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infrastructure/tracks/track/trackTopology/trackBegin/bufferStop/@nor:change</v>
      </c>
      <c r="B167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1" s="23" t="s">
        <v>1234</v>
      </c>
      <c r="E1671" s="49" t="s">
        <v>1235</v>
      </c>
      <c r="F1671" s="7" t="s">
        <v>36</v>
      </c>
      <c r="G1671" s="9" t="s">
        <v>43</v>
      </c>
      <c r="H1671" s="9"/>
      <c r="I1671" s="32"/>
      <c r="J1671" s="8" t="s">
        <v>44</v>
      </c>
      <c r="K1671" s="29"/>
      <c r="L1671" s="29"/>
      <c r="M1671" s="57"/>
      <c r="N167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7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71" s="7" t="str">
        <f>IF(Infra[[#This Row],[railml 2.4 existence]]=TRUE, INDEX(core[Constraints],MATCH(Infra[[#This Row],[Full path]],core[Full path],0)),
IF(Infra[[#This Row],[nor existence]]&lt;&gt;"",INDEX(nor[Constraints],MATCH(Infra[[#This Row],[nor existence]],nor[Full path],0)),""))</f>
        <v>optional</v>
      </c>
      <c r="Q167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71" s="9" t="str">
        <f>IF(ISBLANK(Infra[[#This Row],[Attribute]]),"",
IF(Infra[[#This Row],[railml 2.4 existence]]=TRUE, INDEX(core[Excel type],MATCH(Infra[[#This Row],[Full path]],core[Full path],0)),
IF(Infra[[#This Row],[nor existence]]&lt;&gt;"", INDEX(nor[Excel type],MATCH(Infra[[#This Row],[nor existence]],nor[Full path],0)),"")))</f>
        <v>[enum]</v>
      </c>
      <c r="S1671" s="7" t="str">
        <f>IF(AND(NOT(ISBLANK(Infra[[#This Row],[Attribute]])),LEFT(Infra[[#This Row],[Value]],1)="[",OR(Infra[[#This Row],[railml 2.4 existence]]=TRUE,Infra[[#This Row],[nor existence]]=TRUE)),IF(Infra[[#This Row],[Value]]=Infra[[#This Row],[type]],"OK","Wrong type"),"")</f>
        <v/>
      </c>
      <c r="T1671" s="7" t="str">
        <f>IF(ISBLANK(Infra[[#This Row],[Attribute]]),"",
IF(Infra[[#This Row],[railml 2.4 existence]]=TRUE, INDEX(core[Restriction],MATCH(Infra[[#This Row],[Full path]],core[Full path],0)),
IF(Infra[[#This Row],[nor existence]]&lt;&gt;"", INDEX(nor[Restriction],MATCH(Infra[[#This Row],[nor existence]],nor[Full path],0)),"")))</f>
        <v>"new", "modified", "removed"</v>
      </c>
      <c r="U167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2" spans="1:21" x14ac:dyDescent="0.25">
      <c r="A167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infrastructure/tracks/track/trackTopology/trackBegin/bufferStop/@nor:ruleRef</v>
      </c>
      <c r="B167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2" s="23" t="s">
        <v>1234</v>
      </c>
      <c r="E1672" s="49" t="s">
        <v>1235</v>
      </c>
      <c r="F1672" s="7" t="s">
        <v>45</v>
      </c>
      <c r="G1672" s="9" t="s">
        <v>46</v>
      </c>
      <c r="H1672" s="9" t="s">
        <v>29</v>
      </c>
      <c r="I1672" s="33"/>
      <c r="J1672" s="8" t="s">
        <v>47</v>
      </c>
      <c r="K1672" s="29"/>
      <c r="L1672" s="29"/>
      <c r="M1672" s="57"/>
      <c r="N167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7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672" s="7" t="str">
        <f>IF(Infra[[#This Row],[railml 2.4 existence]]=TRUE, INDEX(core[Constraints],MATCH(Infra[[#This Row],[Full path]],core[Full path],0)),
IF(Infra[[#This Row],[nor existence]]&lt;&gt;"",INDEX(nor[Constraints],MATCH(Infra[[#This Row],[nor existence]],nor[Full path],0)),""))</f>
        <v>optional</v>
      </c>
      <c r="Q167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2" s="9" t="str">
        <f>IF(ISBLANK(Infra[[#This Row],[Attribute]]),"",
IF(Infra[[#This Row],[railml 2.4 existence]]=TRUE, INDEX(core[Excel type],MATCH(Infra[[#This Row],[Full path]],core[Full path],0)),
IF(Infra[[#This Row],[nor existence]]&lt;&gt;"", INDEX(nor[Excel type],MATCH(Infra[[#This Row],[nor existence]],nor[Full path],0)),"")))</f>
        <v>[reference]</v>
      </c>
      <c r="S1672" s="7" t="str">
        <f>IF(AND(NOT(ISBLANK(Infra[[#This Row],[Attribute]])),LEFT(Infra[[#This Row],[Value]],1)="[",OR(Infra[[#This Row],[railml 2.4 existence]]=TRUE,Infra[[#This Row],[nor existence]]=TRUE)),IF(Infra[[#This Row],[Value]]=Infra[[#This Row],[type]],"OK","Wrong type"),"")</f>
        <v/>
      </c>
      <c r="T1672" s="7" t="str">
        <f>IF(ISBLANK(Infra[[#This Row],[Attribute]]),"",
IF(Infra[[#This Row],[railml 2.4 existence]]=TRUE, INDEX(core[Restriction],MATCH(Infra[[#This Row],[Full path]],core[Full path],0)),
IF(Infra[[#This Row],[nor existence]]&lt;&gt;"", INDEX(nor[Restriction],MATCH(Infra[[#This Row],[nor existence]],nor[Full path],0)),"")))</f>
        <v/>
      </c>
      <c r="U167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3" spans="1:21" x14ac:dyDescent="0.25">
      <c r="A167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infrastructure/tracks/track/trackTopology/trackBegin/connection</v>
      </c>
      <c r="B167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3" s="24" t="s">
        <v>1234</v>
      </c>
      <c r="E1673" s="17" t="s">
        <v>1184</v>
      </c>
      <c r="F1673" s="7"/>
      <c r="G1673" s="7"/>
      <c r="H1673" s="9" t="s">
        <v>29</v>
      </c>
      <c r="I1673" s="35"/>
      <c r="J1673" s="8"/>
      <c r="K1673" s="7"/>
      <c r="L1673" s="29"/>
      <c r="M1673" s="29"/>
      <c r="N167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7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73" s="7" t="str">
        <f>IF(Infra[[#This Row],[railml 2.4 existence]]=TRUE, INDEX(core[Constraints],MATCH(Infra[[#This Row],[Full path]],core[Full path],0)),
IF(Infra[[#This Row],[nor existence]]&lt;&gt;"",INDEX(nor[Constraints],MATCH(Infra[[#This Row],[nor existence]],nor[Full path],0)),""))</f>
        <v>choice</v>
      </c>
      <c r="Q167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3" s="7" t="str">
        <f>IF(ISBLANK(Infra[[#This Row],[Attribute]]),"",
IF(Infra[[#This Row],[railml 2.4 existence]]=TRUE, INDEX(core[Excel type],MATCH(Infra[[#This Row],[Full path]],core[Full path],0)),
IF(Infra[[#This Row],[nor existence]]&lt;&gt;"", INDEX(nor[Excel type],MATCH(Infra[[#This Row],[nor existence]],nor[Full path],0)),"")))</f>
        <v/>
      </c>
      <c r="S1673" s="7" t="str">
        <f>IF(AND(NOT(ISBLANK(Infra[[#This Row],[Attribute]])),LEFT(Infra[[#This Row],[Value]],1)="[",OR(Infra[[#This Row],[railml 2.4 existence]]=TRUE,Infra[[#This Row],[nor existence]]=TRUE)),IF(Infra[[#This Row],[Value]]=Infra[[#This Row],[type]],"OK","Wrong type"),"")</f>
        <v/>
      </c>
      <c r="T1673" s="7" t="str">
        <f>IF(ISBLANK(Infra[[#This Row],[Attribute]]),"",
IF(Infra[[#This Row],[railml 2.4 existence]]=TRUE, INDEX(core[Restriction],MATCH(Infra[[#This Row],[Full path]],core[Full path],0)),
IF(Infra[[#This Row],[nor existence]]&lt;&gt;"", INDEX(nor[Restriction],MATCH(Infra[[#This Row],[nor existence]],nor[Full path],0)),"")))</f>
        <v/>
      </c>
      <c r="U167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4" spans="1:21" x14ac:dyDescent="0.25">
      <c r="A167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infrastructure/tracks/track/trackTopology/trackBegin/connection/@id</v>
      </c>
      <c r="B167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4" s="23" t="s">
        <v>1234</v>
      </c>
      <c r="E1674" s="49" t="s">
        <v>1184</v>
      </c>
      <c r="F1674" s="7" t="s">
        <v>32</v>
      </c>
      <c r="G1674" s="9" t="s">
        <v>25</v>
      </c>
      <c r="H1674" s="9" t="s">
        <v>23</v>
      </c>
      <c r="I1674" s="32"/>
      <c r="J1674" s="8" t="s">
        <v>33</v>
      </c>
      <c r="K1674" s="29"/>
      <c r="L1674" s="29"/>
      <c r="M1674" s="57"/>
      <c r="N167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7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74" s="7" t="str">
        <f>IF(Infra[[#This Row],[railml 2.4 existence]]=TRUE, INDEX(core[Constraints],MATCH(Infra[[#This Row],[Full path]],core[Full path],0)),
IF(Infra[[#This Row],[nor existence]]&lt;&gt;"",INDEX(nor[Constraints],MATCH(Infra[[#This Row],[nor existence]],nor[Full path],0)),""))</f>
        <v>mandatory</v>
      </c>
      <c r="Q167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4" s="9" t="str">
        <f>IF(ISBLANK(Infra[[#This Row],[Attribute]]),"",
IF(Infra[[#This Row],[railml 2.4 existence]]=TRUE, INDEX(core[Excel type],MATCH(Infra[[#This Row],[Full path]],core[Full path],0)),
IF(Infra[[#This Row],[nor existence]]&lt;&gt;"", INDEX(nor[Excel type],MATCH(Infra[[#This Row],[nor existence]],nor[Full path],0)),"")))</f>
        <v>[string]</v>
      </c>
      <c r="S1674" s="7" t="str">
        <f>IF(AND(NOT(ISBLANK(Infra[[#This Row],[Attribute]])),LEFT(Infra[[#This Row],[Value]],1)="[",OR(Infra[[#This Row],[railml 2.4 existence]]=TRUE,Infra[[#This Row],[nor existence]]=TRUE)),IF(Infra[[#This Row],[Value]]=Infra[[#This Row],[type]],"OK","Wrong type"),"")</f>
        <v>OK</v>
      </c>
      <c r="T1674" s="7" t="str">
        <f>IF(ISBLANK(Infra[[#This Row],[Attribute]]),"",
IF(Infra[[#This Row],[railml 2.4 existence]]=TRUE, INDEX(core[Restriction],MATCH(Infra[[#This Row],[Full path]],core[Full path],0)),
IF(Infra[[#This Row],[nor existence]]&lt;&gt;"", INDEX(nor[Restriction],MATCH(Infra[[#This Row],[nor existence]],nor[Full path],0)),"")))</f>
        <v/>
      </c>
      <c r="U167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5" spans="1:21" ht="45" x14ac:dyDescent="0.25">
      <c r="A167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infrastructure/tracks/track/trackTopology/trackBegin/connection/@ref</v>
      </c>
      <c r="B167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5" s="24" t="s">
        <v>1234</v>
      </c>
      <c r="E1675" s="17" t="s">
        <v>1184</v>
      </c>
      <c r="F1675" s="7" t="s">
        <v>120</v>
      </c>
      <c r="G1675" s="7" t="s">
        <v>46</v>
      </c>
      <c r="H1675" s="9" t="s">
        <v>23</v>
      </c>
      <c r="I1675" s="35"/>
      <c r="J1675" s="8" t="s">
        <v>1237</v>
      </c>
      <c r="K1675" s="7"/>
      <c r="L1675" s="29"/>
      <c r="M1675" s="29"/>
      <c r="N167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7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75" s="7" t="str">
        <f>IF(Infra[[#This Row],[railml 2.4 existence]]=TRUE, INDEX(core[Constraints],MATCH(Infra[[#This Row],[Full path]],core[Full path],0)),
IF(Infra[[#This Row],[nor existence]]&lt;&gt;"",INDEX(nor[Constraints],MATCH(Infra[[#This Row],[nor existence]],nor[Full path],0)),""))</f>
        <v>mandatory</v>
      </c>
      <c r="Q167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5" s="7" t="str">
        <f>IF(ISBLANK(Infra[[#This Row],[Attribute]]),"",
IF(Infra[[#This Row],[railml 2.4 existence]]=TRUE, INDEX(core[Excel type],MATCH(Infra[[#This Row],[Full path]],core[Full path],0)),
IF(Infra[[#This Row],[nor existence]]&lt;&gt;"", INDEX(nor[Excel type],MATCH(Infra[[#This Row],[nor existence]],nor[Full path],0)),"")))</f>
        <v>[reference]</v>
      </c>
      <c r="S1675" s="7" t="str">
        <f>IF(AND(NOT(ISBLANK(Infra[[#This Row],[Attribute]])),LEFT(Infra[[#This Row],[Value]],1)="[",OR(Infra[[#This Row],[railml 2.4 existence]]=TRUE,Infra[[#This Row],[nor existence]]=TRUE)),IF(Infra[[#This Row],[Value]]=Infra[[#This Row],[type]],"OK","Wrong type"),"")</f>
        <v>OK</v>
      </c>
      <c r="T1675" s="7" t="str">
        <f>IF(ISBLANK(Infra[[#This Row],[Attribute]]),"",
IF(Infra[[#This Row],[railml 2.4 existence]]=TRUE, INDEX(core[Restriction],MATCH(Infra[[#This Row],[Full path]],core[Full path],0)),
IF(Infra[[#This Row],[nor existence]]&lt;&gt;"", INDEX(nor[Restriction],MATCH(Infra[[#This Row],[nor existence]],nor[Full path],0)),"")))</f>
        <v/>
      </c>
      <c r="U167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6" spans="1:21" x14ac:dyDescent="0.25">
      <c r="A167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infrastructure/tracks/track/trackTopology/trackBegin/macroscopicNode</v>
      </c>
      <c r="B167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6" s="24" t="s">
        <v>1234</v>
      </c>
      <c r="E1676" s="17" t="s">
        <v>1238</v>
      </c>
      <c r="F1676" s="7"/>
      <c r="G1676" s="7"/>
      <c r="H1676" s="9" t="s">
        <v>29</v>
      </c>
      <c r="I1676" s="35"/>
      <c r="J1676" s="8"/>
      <c r="K1676" s="7"/>
      <c r="L1676" s="29"/>
      <c r="M1676" s="29"/>
      <c r="N167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7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76" s="7" t="str">
        <f>IF(Infra[[#This Row],[railml 2.4 existence]]=TRUE, INDEX(core[Constraints],MATCH(Infra[[#This Row],[Full path]],core[Full path],0)),
IF(Infra[[#This Row],[nor existence]]&lt;&gt;"",INDEX(nor[Constraints],MATCH(Infra[[#This Row],[nor existence]],nor[Full path],0)),""))</f>
        <v>choice</v>
      </c>
      <c r="Q167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6" s="7" t="str">
        <f>IF(ISBLANK(Infra[[#This Row],[Attribute]]),"",
IF(Infra[[#This Row],[railml 2.4 existence]]=TRUE, INDEX(core[Excel type],MATCH(Infra[[#This Row],[Full path]],core[Full path],0)),
IF(Infra[[#This Row],[nor existence]]&lt;&gt;"", INDEX(nor[Excel type],MATCH(Infra[[#This Row],[nor existence]],nor[Full path],0)),"")))</f>
        <v/>
      </c>
      <c r="S1676" s="7" t="str">
        <f>IF(AND(NOT(ISBLANK(Infra[[#This Row],[Attribute]])),LEFT(Infra[[#This Row],[Value]],1)="[",OR(Infra[[#This Row],[railml 2.4 existence]]=TRUE,Infra[[#This Row],[nor existence]]=TRUE)),IF(Infra[[#This Row],[Value]]=Infra[[#This Row],[type]],"OK","Wrong type"),"")</f>
        <v/>
      </c>
      <c r="T1676" s="7" t="str">
        <f>IF(ISBLANK(Infra[[#This Row],[Attribute]]),"",
IF(Infra[[#This Row],[railml 2.4 existence]]=TRUE, INDEX(core[Restriction],MATCH(Infra[[#This Row],[Full path]],core[Full path],0)),
IF(Infra[[#This Row],[nor existence]]&lt;&gt;"", INDEX(nor[Restriction],MATCH(Infra[[#This Row],[nor existence]],nor[Full path],0)),"")))</f>
        <v/>
      </c>
      <c r="U167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7" spans="1:21" x14ac:dyDescent="0.25">
      <c r="A167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infrastructure/tracks/track/trackTopology/trackBegin/macroscopicNode/@ocpRef</v>
      </c>
      <c r="B167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7" s="24" t="s">
        <v>1234</v>
      </c>
      <c r="E1677" s="17" t="s">
        <v>1238</v>
      </c>
      <c r="F1677" s="7" t="s">
        <v>118</v>
      </c>
      <c r="G1677" s="7" t="s">
        <v>46</v>
      </c>
      <c r="H1677" s="9" t="s">
        <v>23</v>
      </c>
      <c r="I1677" s="35"/>
      <c r="J1677" s="8"/>
      <c r="K1677" s="7"/>
      <c r="L1677" s="29"/>
      <c r="M1677" s="29"/>
      <c r="N167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7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77" s="7" t="str">
        <f>IF(Infra[[#This Row],[railml 2.4 existence]]=TRUE, INDEX(core[Constraints],MATCH(Infra[[#This Row],[Full path]],core[Full path],0)),
IF(Infra[[#This Row],[nor existence]]&lt;&gt;"",INDEX(nor[Constraints],MATCH(Infra[[#This Row],[nor existence]],nor[Full path],0)),""))</f>
        <v>mandatory</v>
      </c>
      <c r="Q167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7" s="7" t="str">
        <f>IF(ISBLANK(Infra[[#This Row],[Attribute]]),"",
IF(Infra[[#This Row],[railml 2.4 existence]]=TRUE, INDEX(core[Excel type],MATCH(Infra[[#This Row],[Full path]],core[Full path],0)),
IF(Infra[[#This Row],[nor existence]]&lt;&gt;"", INDEX(nor[Excel type],MATCH(Infra[[#This Row],[nor existence]],nor[Full path],0)),"")))</f>
        <v>[reference]</v>
      </c>
      <c r="S1677" s="7" t="str">
        <f>IF(AND(NOT(ISBLANK(Infra[[#This Row],[Attribute]])),LEFT(Infra[[#This Row],[Value]],1)="[",OR(Infra[[#This Row],[railml 2.4 existence]]=TRUE,Infra[[#This Row],[nor existence]]=TRUE)),IF(Infra[[#This Row],[Value]]=Infra[[#This Row],[type]],"OK","Wrong type"),"")</f>
        <v>OK</v>
      </c>
      <c r="T1677" s="7" t="str">
        <f>IF(ISBLANK(Infra[[#This Row],[Attribute]]),"",
IF(Infra[[#This Row],[railml 2.4 existence]]=TRUE, INDEX(core[Restriction],MATCH(Infra[[#This Row],[Full path]],core[Full path],0)),
IF(Infra[[#This Row],[nor existence]]&lt;&gt;"", INDEX(nor[Restriction],MATCH(Infra[[#This Row],[nor existence]],nor[Full path],0)),"")))</f>
        <v/>
      </c>
      <c r="U167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8" spans="1:21" ht="60" x14ac:dyDescent="0.25">
      <c r="A167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v>
      </c>
      <c r="B167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8" s="24" t="s">
        <v>1234</v>
      </c>
      <c r="E1678" s="17" t="s">
        <v>1239</v>
      </c>
      <c r="F1678" s="7"/>
      <c r="G1678" s="7"/>
      <c r="H1678" s="9" t="s">
        <v>29</v>
      </c>
      <c r="I1678" s="35"/>
      <c r="J1678" s="8" t="s">
        <v>1240</v>
      </c>
      <c r="K1678" s="7" t="s">
        <v>1241</v>
      </c>
      <c r="L1678" s="29"/>
      <c r="M1678" s="29"/>
      <c r="N167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7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78" s="7" t="str">
        <f>IF(Infra[[#This Row],[railml 2.4 existence]]=TRUE, INDEX(core[Constraints],MATCH(Infra[[#This Row],[Full path]],core[Full path],0)),
IF(Infra[[#This Row],[nor existence]]&lt;&gt;"",INDEX(nor[Constraints],MATCH(Infra[[#This Row],[nor existence]],nor[Full path],0)),""))</f>
        <v>choice</v>
      </c>
      <c r="Q167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8" s="7" t="str">
        <f>IF(ISBLANK(Infra[[#This Row],[Attribute]]),"",
IF(Infra[[#This Row],[railml 2.4 existence]]=TRUE, INDEX(core[Excel type],MATCH(Infra[[#This Row],[Full path]],core[Full path],0)),
IF(Infra[[#This Row],[nor existence]]&lt;&gt;"", INDEX(nor[Excel type],MATCH(Infra[[#This Row],[nor existence]],nor[Full path],0)),"")))</f>
        <v/>
      </c>
      <c r="S1678" s="7" t="str">
        <f>IF(AND(NOT(ISBLANK(Infra[[#This Row],[Attribute]])),LEFT(Infra[[#This Row],[Value]],1)="[",OR(Infra[[#This Row],[railml 2.4 existence]]=TRUE,Infra[[#This Row],[nor existence]]=TRUE)),IF(Infra[[#This Row],[Value]]=Infra[[#This Row],[type]],"OK","Wrong type"),"")</f>
        <v/>
      </c>
      <c r="T1678" s="7" t="str">
        <f>IF(ISBLANK(Infra[[#This Row],[Attribute]]),"",
IF(Infra[[#This Row],[railml 2.4 existence]]=TRUE, INDEX(core[Restriction],MATCH(Infra[[#This Row],[Full path]],core[Full path],0)),
IF(Infra[[#This Row],[nor existence]]&lt;&gt;"", INDEX(nor[Restriction],MATCH(Infra[[#This Row],[nor existence]],nor[Full path],0)),"")))</f>
        <v/>
      </c>
      <c r="U167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79" spans="1:21" x14ac:dyDescent="0.25">
      <c r="A167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infrastructure/tracks/track/trackTopology/trackBegin/openEnd/@code</v>
      </c>
      <c r="B167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7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79" s="24" t="s">
        <v>1234</v>
      </c>
      <c r="E1679" s="17" t="s">
        <v>1239</v>
      </c>
      <c r="F1679" s="7" t="s">
        <v>24</v>
      </c>
      <c r="G1679" s="7" t="s">
        <v>25</v>
      </c>
      <c r="H1679" s="9" t="s">
        <v>29</v>
      </c>
      <c r="I1679" s="35"/>
      <c r="J1679" s="8"/>
      <c r="K1679" s="7"/>
      <c r="L1679" s="29"/>
      <c r="M1679" s="29"/>
      <c r="N167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7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79" s="7" t="str">
        <f>IF(Infra[[#This Row],[railml 2.4 existence]]=TRUE, INDEX(core[Constraints],MATCH(Infra[[#This Row],[Full path]],core[Full path],0)),
IF(Infra[[#This Row],[nor existence]]&lt;&gt;"",INDEX(nor[Constraints],MATCH(Infra[[#This Row],[nor existence]],nor[Full path],0)),""))</f>
        <v>optional</v>
      </c>
      <c r="Q167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79" s="7" t="str">
        <f>IF(ISBLANK(Infra[[#This Row],[Attribute]]),"",
IF(Infra[[#This Row],[railml 2.4 existence]]=TRUE, INDEX(core[Excel type],MATCH(Infra[[#This Row],[Full path]],core[Full path],0)),
IF(Infra[[#This Row],[nor existence]]&lt;&gt;"", INDEX(nor[Excel type],MATCH(Infra[[#This Row],[nor existence]],nor[Full path],0)),"")))</f>
        <v>[string]</v>
      </c>
      <c r="S1679" s="7" t="str">
        <f>IF(AND(NOT(ISBLANK(Infra[[#This Row],[Attribute]])),LEFT(Infra[[#This Row],[Value]],1)="[",OR(Infra[[#This Row],[railml 2.4 existence]]=TRUE,Infra[[#This Row],[nor existence]]=TRUE)),IF(Infra[[#This Row],[Value]]=Infra[[#This Row],[type]],"OK","Wrong type"),"")</f>
        <v>OK</v>
      </c>
      <c r="T1679" s="7" t="str">
        <f>IF(ISBLANK(Infra[[#This Row],[Attribute]]),"",
IF(Infra[[#This Row],[railml 2.4 existence]]=TRUE, INDEX(core[Restriction],MATCH(Infra[[#This Row],[Full path]],core[Full path],0)),
IF(Infra[[#This Row],[nor existence]]&lt;&gt;"", INDEX(nor[Restriction],MATCH(Infra[[#This Row],[nor existence]],nor[Full path],0)),"")))</f>
        <v/>
      </c>
      <c r="U167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0" spans="1:21" ht="135" x14ac:dyDescent="0.25">
      <c r="A168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infrastructure/tracks/track/trackTopology/trackBegin/openEnd/@code</v>
      </c>
      <c r="B168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0" s="23" t="s">
        <v>1234</v>
      </c>
      <c r="E1680" s="49" t="s">
        <v>1239</v>
      </c>
      <c r="F1680" s="7" t="s">
        <v>24</v>
      </c>
      <c r="G1680" s="9" t="s">
        <v>25</v>
      </c>
      <c r="H1680" s="9" t="s">
        <v>26</v>
      </c>
      <c r="I1680" s="32"/>
      <c r="J1680" s="8" t="s">
        <v>27</v>
      </c>
      <c r="K1680" s="29"/>
      <c r="L1680" s="29"/>
      <c r="M1680" s="57"/>
      <c r="N168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8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80" s="7" t="str">
        <f>IF(Infra[[#This Row],[railml 2.4 existence]]=TRUE, INDEX(core[Constraints],MATCH(Infra[[#This Row],[Full path]],core[Full path],0)),
IF(Infra[[#This Row],[nor existence]]&lt;&gt;"",INDEX(nor[Constraints],MATCH(Infra[[#This Row],[nor existence]],nor[Full path],0)),""))</f>
        <v>optional</v>
      </c>
      <c r="Q168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0" s="9" t="str">
        <f>IF(ISBLANK(Infra[[#This Row],[Attribute]]),"",
IF(Infra[[#This Row],[railml 2.4 existence]]=TRUE, INDEX(core[Excel type],MATCH(Infra[[#This Row],[Full path]],core[Full path],0)),
IF(Infra[[#This Row],[nor existence]]&lt;&gt;"", INDEX(nor[Excel type],MATCH(Infra[[#This Row],[nor existence]],nor[Full path],0)),"")))</f>
        <v>[string]</v>
      </c>
      <c r="S1680" s="7" t="str">
        <f>IF(AND(NOT(ISBLANK(Infra[[#This Row],[Attribute]])),LEFT(Infra[[#This Row],[Value]],1)="[",OR(Infra[[#This Row],[railml 2.4 existence]]=TRUE,Infra[[#This Row],[nor existence]]=TRUE)),IF(Infra[[#This Row],[Value]]=Infra[[#This Row],[type]],"OK","Wrong type"),"")</f>
        <v>OK</v>
      </c>
      <c r="T1680" s="7" t="str">
        <f>IF(ISBLANK(Infra[[#This Row],[Attribute]]),"",
IF(Infra[[#This Row],[railml 2.4 existence]]=TRUE, INDEX(core[Restriction],MATCH(Infra[[#This Row],[Full path]],core[Full path],0)),
IF(Infra[[#This Row],[nor existence]]&lt;&gt;"", INDEX(nor[Restriction],MATCH(Infra[[#This Row],[nor existence]],nor[Full path],0)),"")))</f>
        <v/>
      </c>
      <c r="U168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1" spans="1:21" ht="45" x14ac:dyDescent="0.25">
      <c r="A168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infrastructure/tracks/track/trackTopology/trackBegin/openEnd/@description</v>
      </c>
      <c r="B168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1" s="23" t="s">
        <v>1234</v>
      </c>
      <c r="E1681" s="49" t="s">
        <v>1239</v>
      </c>
      <c r="F1681" s="7" t="s">
        <v>28</v>
      </c>
      <c r="G1681" s="9" t="s">
        <v>25</v>
      </c>
      <c r="H1681" s="9" t="s">
        <v>29</v>
      </c>
      <c r="I1681" s="32"/>
      <c r="J1681" s="8" t="s">
        <v>30</v>
      </c>
      <c r="K1681" s="29" t="s">
        <v>31</v>
      </c>
      <c r="L1681" s="29"/>
      <c r="M1681" s="57"/>
      <c r="N168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8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81" s="7" t="str">
        <f>IF(Infra[[#This Row],[railml 2.4 existence]]=TRUE, INDEX(core[Constraints],MATCH(Infra[[#This Row],[Full path]],core[Full path],0)),
IF(Infra[[#This Row],[nor existence]]&lt;&gt;"",INDEX(nor[Constraints],MATCH(Infra[[#This Row],[nor existence]],nor[Full path],0)),""))</f>
        <v>optional</v>
      </c>
      <c r="Q168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1" s="9" t="str">
        <f>IF(ISBLANK(Infra[[#This Row],[Attribute]]),"",
IF(Infra[[#This Row],[railml 2.4 existence]]=TRUE, INDEX(core[Excel type],MATCH(Infra[[#This Row],[Full path]],core[Full path],0)),
IF(Infra[[#This Row],[nor existence]]&lt;&gt;"", INDEX(nor[Excel type],MATCH(Infra[[#This Row],[nor existence]],nor[Full path],0)),"")))</f>
        <v>[string]</v>
      </c>
      <c r="S1681" s="7" t="str">
        <f>IF(AND(NOT(ISBLANK(Infra[[#This Row],[Attribute]])),LEFT(Infra[[#This Row],[Value]],1)="[",OR(Infra[[#This Row],[railml 2.4 existence]]=TRUE,Infra[[#This Row],[nor existence]]=TRUE)),IF(Infra[[#This Row],[Value]]=Infra[[#This Row],[type]],"OK","Wrong type"),"")</f>
        <v>OK</v>
      </c>
      <c r="T1681" s="7" t="str">
        <f>IF(ISBLANK(Infra[[#This Row],[Attribute]]),"",
IF(Infra[[#This Row],[railml 2.4 existence]]=TRUE, INDEX(core[Restriction],MATCH(Infra[[#This Row],[Full path]],core[Full path],0)),
IF(Infra[[#This Row],[nor existence]]&lt;&gt;"", INDEX(nor[Restriction],MATCH(Infra[[#This Row],[nor existence]],nor[Full path],0)),"")))</f>
        <v/>
      </c>
      <c r="U168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2" spans="1:21" x14ac:dyDescent="0.25">
      <c r="A168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infrastructure/tracks/track/trackTopology/trackBegin/openEnd/@id</v>
      </c>
      <c r="B168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2" s="23" t="s">
        <v>1234</v>
      </c>
      <c r="E1682" s="49" t="s">
        <v>1239</v>
      </c>
      <c r="F1682" s="7" t="s">
        <v>32</v>
      </c>
      <c r="G1682" s="9" t="s">
        <v>25</v>
      </c>
      <c r="H1682" s="9" t="s">
        <v>23</v>
      </c>
      <c r="I1682" s="32"/>
      <c r="J1682" s="8" t="s">
        <v>33</v>
      </c>
      <c r="K1682" s="29"/>
      <c r="L1682" s="29"/>
      <c r="M1682" s="57"/>
      <c r="N168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8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82" s="7" t="str">
        <f>IF(Infra[[#This Row],[railml 2.4 existence]]=TRUE, INDEX(core[Constraints],MATCH(Infra[[#This Row],[Full path]],core[Full path],0)),
IF(Infra[[#This Row],[nor existence]]&lt;&gt;"",INDEX(nor[Constraints],MATCH(Infra[[#This Row],[nor existence]],nor[Full path],0)),""))</f>
        <v>mandatory</v>
      </c>
      <c r="Q168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2" s="9" t="str">
        <f>IF(ISBLANK(Infra[[#This Row],[Attribute]]),"",
IF(Infra[[#This Row],[railml 2.4 existence]]=TRUE, INDEX(core[Excel type],MATCH(Infra[[#This Row],[Full path]],core[Full path],0)),
IF(Infra[[#This Row],[nor existence]]&lt;&gt;"", INDEX(nor[Excel type],MATCH(Infra[[#This Row],[nor existence]],nor[Full path],0)),"")))</f>
        <v>[string]</v>
      </c>
      <c r="S1682" s="7" t="str">
        <f>IF(AND(NOT(ISBLANK(Infra[[#This Row],[Attribute]])),LEFT(Infra[[#This Row],[Value]],1)="[",OR(Infra[[#This Row],[railml 2.4 existence]]=TRUE,Infra[[#This Row],[nor existence]]=TRUE)),IF(Infra[[#This Row],[Value]]=Infra[[#This Row],[type]],"OK","Wrong type"),"")</f>
        <v>OK</v>
      </c>
      <c r="T1682" s="7" t="str">
        <f>IF(ISBLANK(Infra[[#This Row],[Attribute]]),"",
IF(Infra[[#This Row],[railml 2.4 existence]]=TRUE, INDEX(core[Restriction],MATCH(Infra[[#This Row],[Full path]],core[Full path],0)),
IF(Infra[[#This Row],[nor existence]]&lt;&gt;"", INDEX(nor[Restriction],MATCH(Infra[[#This Row],[nor existence]],nor[Full path],0)),"")))</f>
        <v/>
      </c>
      <c r="U168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3" spans="1:21" ht="30" x14ac:dyDescent="0.25">
      <c r="A168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infrastructure/tracks/track/trackTopology/trackBegin/openEnd/@nor:change</v>
      </c>
      <c r="B168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3" s="23" t="s">
        <v>1234</v>
      </c>
      <c r="E1683" s="49" t="s">
        <v>1239</v>
      </c>
      <c r="F1683" s="7" t="s">
        <v>36</v>
      </c>
      <c r="G1683" s="9" t="s">
        <v>37</v>
      </c>
      <c r="H1683" s="9" t="s">
        <v>29</v>
      </c>
      <c r="I1683" s="32"/>
      <c r="J1683" s="8" t="s">
        <v>38</v>
      </c>
      <c r="K1683" s="29"/>
      <c r="L1683" s="29"/>
      <c r="M1683" s="57"/>
      <c r="N168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8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83" s="7" t="str">
        <f>IF(Infra[[#This Row],[railml 2.4 existence]]=TRUE, INDEX(core[Constraints],MATCH(Infra[[#This Row],[Full path]],core[Full path],0)),
IF(Infra[[#This Row],[nor existence]]&lt;&gt;"",INDEX(nor[Constraints],MATCH(Infra[[#This Row],[nor existence]],nor[Full path],0)),""))</f>
        <v>optional</v>
      </c>
      <c r="Q168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3" s="9" t="str">
        <f>IF(ISBLANK(Infra[[#This Row],[Attribute]]),"",
IF(Infra[[#This Row],[railml 2.4 existence]]=TRUE, INDEX(core[Excel type],MATCH(Infra[[#This Row],[Full path]],core[Full path],0)),
IF(Infra[[#This Row],[nor existence]]&lt;&gt;"", INDEX(nor[Excel type],MATCH(Infra[[#This Row],[nor existence]],nor[Full path],0)),"")))</f>
        <v>[enum]</v>
      </c>
      <c r="S1683" s="7" t="str">
        <f>IF(AND(NOT(ISBLANK(Infra[[#This Row],[Attribute]])),LEFT(Infra[[#This Row],[Value]],1)="[",OR(Infra[[#This Row],[railml 2.4 existence]]=TRUE,Infra[[#This Row],[nor existence]]=TRUE)),IF(Infra[[#This Row],[Value]]=Infra[[#This Row],[type]],"OK","Wrong type"),"")</f>
        <v/>
      </c>
      <c r="T1683" s="7" t="str">
        <f>IF(ISBLANK(Infra[[#This Row],[Attribute]]),"",
IF(Infra[[#This Row],[railml 2.4 existence]]=TRUE, INDEX(core[Restriction],MATCH(Infra[[#This Row],[Full path]],core[Full path],0)),
IF(Infra[[#This Row],[nor existence]]&lt;&gt;"", INDEX(nor[Restriction],MATCH(Infra[[#This Row],[nor existence]],nor[Full path],0)),"")))</f>
        <v>"new", "modified", "removed"</v>
      </c>
      <c r="U168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4" spans="1:21" ht="30" x14ac:dyDescent="0.25">
      <c r="A168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infrastructure/tracks/track/trackTopology/trackBegin/openEnd/@nor:change</v>
      </c>
      <c r="B168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4" s="23" t="s">
        <v>1234</v>
      </c>
      <c r="E1684" s="49" t="s">
        <v>1239</v>
      </c>
      <c r="F1684" s="7" t="s">
        <v>36</v>
      </c>
      <c r="G1684" s="9" t="s">
        <v>39</v>
      </c>
      <c r="H1684" s="9"/>
      <c r="I1684" s="32"/>
      <c r="J1684" s="8" t="s">
        <v>40</v>
      </c>
      <c r="K1684" s="29"/>
      <c r="L1684" s="29"/>
      <c r="M1684" s="57"/>
      <c r="N168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8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84" s="7" t="str">
        <f>IF(Infra[[#This Row],[railml 2.4 existence]]=TRUE, INDEX(core[Constraints],MATCH(Infra[[#This Row],[Full path]],core[Full path],0)),
IF(Infra[[#This Row],[nor existence]]&lt;&gt;"",INDEX(nor[Constraints],MATCH(Infra[[#This Row],[nor existence]],nor[Full path],0)),""))</f>
        <v>optional</v>
      </c>
      <c r="Q168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84" s="9" t="str">
        <f>IF(ISBLANK(Infra[[#This Row],[Attribute]]),"",
IF(Infra[[#This Row],[railml 2.4 existence]]=TRUE, INDEX(core[Excel type],MATCH(Infra[[#This Row],[Full path]],core[Full path],0)),
IF(Infra[[#This Row],[nor existence]]&lt;&gt;"", INDEX(nor[Excel type],MATCH(Infra[[#This Row],[nor existence]],nor[Full path],0)),"")))</f>
        <v>[enum]</v>
      </c>
      <c r="S1684" s="7" t="str">
        <f>IF(AND(NOT(ISBLANK(Infra[[#This Row],[Attribute]])),LEFT(Infra[[#This Row],[Value]],1)="[",OR(Infra[[#This Row],[railml 2.4 existence]]=TRUE,Infra[[#This Row],[nor existence]]=TRUE)),IF(Infra[[#This Row],[Value]]=Infra[[#This Row],[type]],"OK","Wrong type"),"")</f>
        <v/>
      </c>
      <c r="T1684" s="7" t="str">
        <f>IF(ISBLANK(Infra[[#This Row],[Attribute]]),"",
IF(Infra[[#This Row],[railml 2.4 existence]]=TRUE, INDEX(core[Restriction],MATCH(Infra[[#This Row],[Full path]],core[Full path],0)),
IF(Infra[[#This Row],[nor existence]]&lt;&gt;"", INDEX(nor[Restriction],MATCH(Infra[[#This Row],[nor existence]],nor[Full path],0)),"")))</f>
        <v>"new", "modified", "removed"</v>
      </c>
      <c r="U168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5" spans="1:21" ht="30" x14ac:dyDescent="0.25">
      <c r="A168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infrastructure/tracks/track/trackTopology/trackBegin/openEnd/@nor:change</v>
      </c>
      <c r="B168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5" s="23" t="s">
        <v>1234</v>
      </c>
      <c r="E1685" s="49" t="s">
        <v>1239</v>
      </c>
      <c r="F1685" s="7" t="s">
        <v>36</v>
      </c>
      <c r="G1685" s="9" t="s">
        <v>41</v>
      </c>
      <c r="H1685" s="9"/>
      <c r="I1685" s="32"/>
      <c r="J1685" s="8" t="s">
        <v>42</v>
      </c>
      <c r="K1685" s="29"/>
      <c r="L1685" s="29"/>
      <c r="M1685" s="57"/>
      <c r="N168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8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85" s="7" t="str">
        <f>IF(Infra[[#This Row],[railml 2.4 existence]]=TRUE, INDEX(core[Constraints],MATCH(Infra[[#This Row],[Full path]],core[Full path],0)),
IF(Infra[[#This Row],[nor existence]]&lt;&gt;"",INDEX(nor[Constraints],MATCH(Infra[[#This Row],[nor existence]],nor[Full path],0)),""))</f>
        <v>optional</v>
      </c>
      <c r="Q168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85" s="9" t="str">
        <f>IF(ISBLANK(Infra[[#This Row],[Attribute]]),"",
IF(Infra[[#This Row],[railml 2.4 existence]]=TRUE, INDEX(core[Excel type],MATCH(Infra[[#This Row],[Full path]],core[Full path],0)),
IF(Infra[[#This Row],[nor existence]]&lt;&gt;"", INDEX(nor[Excel type],MATCH(Infra[[#This Row],[nor existence]],nor[Full path],0)),"")))</f>
        <v>[enum]</v>
      </c>
      <c r="S1685" s="7" t="str">
        <f>IF(AND(NOT(ISBLANK(Infra[[#This Row],[Attribute]])),LEFT(Infra[[#This Row],[Value]],1)="[",OR(Infra[[#This Row],[railml 2.4 existence]]=TRUE,Infra[[#This Row],[nor existence]]=TRUE)),IF(Infra[[#This Row],[Value]]=Infra[[#This Row],[type]],"OK","Wrong type"),"")</f>
        <v/>
      </c>
      <c r="T1685" s="7" t="str">
        <f>IF(ISBLANK(Infra[[#This Row],[Attribute]]),"",
IF(Infra[[#This Row],[railml 2.4 existence]]=TRUE, INDEX(core[Restriction],MATCH(Infra[[#This Row],[Full path]],core[Full path],0)),
IF(Infra[[#This Row],[nor existence]]&lt;&gt;"", INDEX(nor[Restriction],MATCH(Infra[[#This Row],[nor existence]],nor[Full path],0)),"")))</f>
        <v>"new", "modified", "removed"</v>
      </c>
      <c r="U168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6" spans="1:21" x14ac:dyDescent="0.25">
      <c r="A168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infrastructure/tracks/track/trackTopology/trackBegin/openEnd/@nor:change</v>
      </c>
      <c r="B168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6" s="23" t="s">
        <v>1234</v>
      </c>
      <c r="E1686" s="49" t="s">
        <v>1239</v>
      </c>
      <c r="F1686" s="7" t="s">
        <v>36</v>
      </c>
      <c r="G1686" s="9" t="s">
        <v>43</v>
      </c>
      <c r="H1686" s="9"/>
      <c r="I1686" s="32"/>
      <c r="J1686" s="8" t="s">
        <v>44</v>
      </c>
      <c r="K1686" s="29"/>
      <c r="L1686" s="29"/>
      <c r="M1686" s="57"/>
      <c r="N168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8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86" s="7" t="str">
        <f>IF(Infra[[#This Row],[railml 2.4 existence]]=TRUE, INDEX(core[Constraints],MATCH(Infra[[#This Row],[Full path]],core[Full path],0)),
IF(Infra[[#This Row],[nor existence]]&lt;&gt;"",INDEX(nor[Constraints],MATCH(Infra[[#This Row],[nor existence]],nor[Full path],0)),""))</f>
        <v>optional</v>
      </c>
      <c r="Q168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86" s="9" t="str">
        <f>IF(ISBLANK(Infra[[#This Row],[Attribute]]),"",
IF(Infra[[#This Row],[railml 2.4 existence]]=TRUE, INDEX(core[Excel type],MATCH(Infra[[#This Row],[Full path]],core[Full path],0)),
IF(Infra[[#This Row],[nor existence]]&lt;&gt;"", INDEX(nor[Excel type],MATCH(Infra[[#This Row],[nor existence]],nor[Full path],0)),"")))</f>
        <v>[enum]</v>
      </c>
      <c r="S1686" s="7" t="str">
        <f>IF(AND(NOT(ISBLANK(Infra[[#This Row],[Attribute]])),LEFT(Infra[[#This Row],[Value]],1)="[",OR(Infra[[#This Row],[railml 2.4 existence]]=TRUE,Infra[[#This Row],[nor existence]]=TRUE)),IF(Infra[[#This Row],[Value]]=Infra[[#This Row],[type]],"OK","Wrong type"),"")</f>
        <v/>
      </c>
      <c r="T1686" s="7" t="str">
        <f>IF(ISBLANK(Infra[[#This Row],[Attribute]]),"",
IF(Infra[[#This Row],[railml 2.4 existence]]=TRUE, INDEX(core[Restriction],MATCH(Infra[[#This Row],[Full path]],core[Full path],0)),
IF(Infra[[#This Row],[nor existence]]&lt;&gt;"", INDEX(nor[Restriction],MATCH(Infra[[#This Row],[nor existence]],nor[Full path],0)),"")))</f>
        <v>"new", "modified", "removed"</v>
      </c>
      <c r="U168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7" spans="1:21" x14ac:dyDescent="0.25">
      <c r="A168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infrastructure/tracks/track/trackTopology/trackBegin/openEnd/@nor:ruleRef</v>
      </c>
      <c r="B168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7" s="23" t="s">
        <v>1234</v>
      </c>
      <c r="E1687" s="49" t="s">
        <v>1239</v>
      </c>
      <c r="F1687" s="7" t="s">
        <v>45</v>
      </c>
      <c r="G1687" s="9" t="s">
        <v>46</v>
      </c>
      <c r="H1687" s="9" t="s">
        <v>29</v>
      </c>
      <c r="I1687" s="33"/>
      <c r="J1687" s="8" t="s">
        <v>47</v>
      </c>
      <c r="K1687" s="29"/>
      <c r="L1687" s="29"/>
      <c r="M1687" s="57"/>
      <c r="N168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8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687" s="7" t="str">
        <f>IF(Infra[[#This Row],[railml 2.4 existence]]=TRUE, INDEX(core[Constraints],MATCH(Infra[[#This Row],[Full path]],core[Full path],0)),
IF(Infra[[#This Row],[nor existence]]&lt;&gt;"",INDEX(nor[Constraints],MATCH(Infra[[#This Row],[nor existence]],nor[Full path],0)),""))</f>
        <v>optional</v>
      </c>
      <c r="Q168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7" s="9" t="str">
        <f>IF(ISBLANK(Infra[[#This Row],[Attribute]]),"",
IF(Infra[[#This Row],[railml 2.4 existence]]=TRUE, INDEX(core[Excel type],MATCH(Infra[[#This Row],[Full path]],core[Full path],0)),
IF(Infra[[#This Row],[nor existence]]&lt;&gt;"", INDEX(nor[Excel type],MATCH(Infra[[#This Row],[nor existence]],nor[Full path],0)),"")))</f>
        <v>[reference]</v>
      </c>
      <c r="S1687" s="7" t="str">
        <f>IF(AND(NOT(ISBLANK(Infra[[#This Row],[Attribute]])),LEFT(Infra[[#This Row],[Value]],1)="[",OR(Infra[[#This Row],[railml 2.4 existence]]=TRUE,Infra[[#This Row],[nor existence]]=TRUE)),IF(Infra[[#This Row],[Value]]=Infra[[#This Row],[type]],"OK","Wrong type"),"")</f>
        <v/>
      </c>
      <c r="T1687" s="7" t="str">
        <f>IF(ISBLANK(Infra[[#This Row],[Attribute]]),"",
IF(Infra[[#This Row],[railml 2.4 existence]]=TRUE, INDEX(core[Restriction],MATCH(Infra[[#This Row],[Full path]],core[Full path],0)),
IF(Infra[[#This Row],[nor existence]]&lt;&gt;"", INDEX(nor[Restriction],MATCH(Infra[[#This Row],[nor existence]],nor[Full path],0)),"")))</f>
        <v/>
      </c>
      <c r="U168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8" spans="1:21" x14ac:dyDescent="0.25">
      <c r="A168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v>
      </c>
      <c r="B168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8" s="24" t="s">
        <v>1242</v>
      </c>
      <c r="E1688" s="17" t="s">
        <v>1235</v>
      </c>
      <c r="F1688" s="7"/>
      <c r="G1688" s="7"/>
      <c r="H1688" s="9" t="s">
        <v>29</v>
      </c>
      <c r="I1688" s="35"/>
      <c r="J1688" s="8" t="s">
        <v>1236</v>
      </c>
      <c r="K1688" s="7"/>
      <c r="L1688" s="29"/>
      <c r="M1688" s="29"/>
      <c r="N168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8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88" s="7" t="str">
        <f>IF(Infra[[#This Row],[railml 2.4 existence]]=TRUE, INDEX(core[Constraints],MATCH(Infra[[#This Row],[Full path]],core[Full path],0)),
IF(Infra[[#This Row],[nor existence]]&lt;&gt;"",INDEX(nor[Constraints],MATCH(Infra[[#This Row],[nor existence]],nor[Full path],0)),""))</f>
        <v>choice</v>
      </c>
      <c r="Q168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8" s="7" t="str">
        <f>IF(ISBLANK(Infra[[#This Row],[Attribute]]),"",
IF(Infra[[#This Row],[railml 2.4 existence]]=TRUE, INDEX(core[Excel type],MATCH(Infra[[#This Row],[Full path]],core[Full path],0)),
IF(Infra[[#This Row],[nor existence]]&lt;&gt;"", INDEX(nor[Excel type],MATCH(Infra[[#This Row],[nor existence]],nor[Full path],0)),"")))</f>
        <v/>
      </c>
      <c r="S1688" s="7" t="str">
        <f>IF(AND(NOT(ISBLANK(Infra[[#This Row],[Attribute]])),LEFT(Infra[[#This Row],[Value]],1)="[",OR(Infra[[#This Row],[railml 2.4 existence]]=TRUE,Infra[[#This Row],[nor existence]]=TRUE)),IF(Infra[[#This Row],[Value]]=Infra[[#This Row],[type]],"OK","Wrong type"),"")</f>
        <v/>
      </c>
      <c r="T1688" s="7" t="str">
        <f>IF(ISBLANK(Infra[[#This Row],[Attribute]]),"",
IF(Infra[[#This Row],[railml 2.4 existence]]=TRUE, INDEX(core[Restriction],MATCH(Infra[[#This Row],[Full path]],core[Full path],0)),
IF(Infra[[#This Row],[nor existence]]&lt;&gt;"", INDEX(nor[Restriction],MATCH(Infra[[#This Row],[nor existence]],nor[Full path],0)),"")))</f>
        <v/>
      </c>
      <c r="U168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89" spans="1:21" ht="135" x14ac:dyDescent="0.25">
      <c r="A168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infrastructure/tracks/track/trackTopology/trackEnd/bufferStop/@code</v>
      </c>
      <c r="B168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8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89" s="23" t="s">
        <v>1242</v>
      </c>
      <c r="E1689" s="49" t="s">
        <v>1235</v>
      </c>
      <c r="F1689" s="7" t="s">
        <v>24</v>
      </c>
      <c r="G1689" s="9" t="s">
        <v>25</v>
      </c>
      <c r="H1689" s="9" t="s">
        <v>26</v>
      </c>
      <c r="I1689" s="32"/>
      <c r="J1689" s="8" t="s">
        <v>27</v>
      </c>
      <c r="K1689" s="29"/>
      <c r="L1689" s="29"/>
      <c r="M1689" s="57"/>
      <c r="N168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8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89" s="7" t="str">
        <f>IF(Infra[[#This Row],[railml 2.4 existence]]=TRUE, INDEX(core[Constraints],MATCH(Infra[[#This Row],[Full path]],core[Full path],0)),
IF(Infra[[#This Row],[nor existence]]&lt;&gt;"",INDEX(nor[Constraints],MATCH(Infra[[#This Row],[nor existence]],nor[Full path],0)),""))</f>
        <v>optional</v>
      </c>
      <c r="Q168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89" s="9" t="str">
        <f>IF(ISBLANK(Infra[[#This Row],[Attribute]]),"",
IF(Infra[[#This Row],[railml 2.4 existence]]=TRUE, INDEX(core[Excel type],MATCH(Infra[[#This Row],[Full path]],core[Full path],0)),
IF(Infra[[#This Row],[nor existence]]&lt;&gt;"", INDEX(nor[Excel type],MATCH(Infra[[#This Row],[nor existence]],nor[Full path],0)),"")))</f>
        <v>[string]</v>
      </c>
      <c r="S1689" s="7" t="str">
        <f>IF(AND(NOT(ISBLANK(Infra[[#This Row],[Attribute]])),LEFT(Infra[[#This Row],[Value]],1)="[",OR(Infra[[#This Row],[railml 2.4 existence]]=TRUE,Infra[[#This Row],[nor existence]]=TRUE)),IF(Infra[[#This Row],[Value]]=Infra[[#This Row],[type]],"OK","Wrong type"),"")</f>
        <v>OK</v>
      </c>
      <c r="T1689" s="7" t="str">
        <f>IF(ISBLANK(Infra[[#This Row],[Attribute]]),"",
IF(Infra[[#This Row],[railml 2.4 existence]]=TRUE, INDEX(core[Restriction],MATCH(Infra[[#This Row],[Full path]],core[Full path],0)),
IF(Infra[[#This Row],[nor existence]]&lt;&gt;"", INDEX(nor[Restriction],MATCH(Infra[[#This Row],[nor existence]],nor[Full path],0)),"")))</f>
        <v/>
      </c>
      <c r="U168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0" spans="1:21" ht="45" x14ac:dyDescent="0.25">
      <c r="A169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infrastructure/tracks/track/trackTopology/trackEnd/bufferStop/@description</v>
      </c>
      <c r="B169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0" s="23" t="s">
        <v>1242</v>
      </c>
      <c r="E1690" s="49" t="s">
        <v>1235</v>
      </c>
      <c r="F1690" s="7" t="s">
        <v>28</v>
      </c>
      <c r="G1690" s="9" t="s">
        <v>25</v>
      </c>
      <c r="H1690" s="9" t="s">
        <v>29</v>
      </c>
      <c r="I1690" s="32"/>
      <c r="J1690" s="8" t="s">
        <v>30</v>
      </c>
      <c r="K1690" s="29" t="s">
        <v>31</v>
      </c>
      <c r="L1690" s="29"/>
      <c r="M1690" s="57"/>
      <c r="N169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9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90" s="7" t="str">
        <f>IF(Infra[[#This Row],[railml 2.4 existence]]=TRUE, INDEX(core[Constraints],MATCH(Infra[[#This Row],[Full path]],core[Full path],0)),
IF(Infra[[#This Row],[nor existence]]&lt;&gt;"",INDEX(nor[Constraints],MATCH(Infra[[#This Row],[nor existence]],nor[Full path],0)),""))</f>
        <v>optional</v>
      </c>
      <c r="Q169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0" s="9" t="str">
        <f>IF(ISBLANK(Infra[[#This Row],[Attribute]]),"",
IF(Infra[[#This Row],[railml 2.4 existence]]=TRUE, INDEX(core[Excel type],MATCH(Infra[[#This Row],[Full path]],core[Full path],0)),
IF(Infra[[#This Row],[nor existence]]&lt;&gt;"", INDEX(nor[Excel type],MATCH(Infra[[#This Row],[nor existence]],nor[Full path],0)),"")))</f>
        <v>[string]</v>
      </c>
      <c r="S1690" s="7" t="str">
        <f>IF(AND(NOT(ISBLANK(Infra[[#This Row],[Attribute]])),LEFT(Infra[[#This Row],[Value]],1)="[",OR(Infra[[#This Row],[railml 2.4 existence]]=TRUE,Infra[[#This Row],[nor existence]]=TRUE)),IF(Infra[[#This Row],[Value]]=Infra[[#This Row],[type]],"OK","Wrong type"),"")</f>
        <v>OK</v>
      </c>
      <c r="T1690" s="7" t="str">
        <f>IF(ISBLANK(Infra[[#This Row],[Attribute]]),"",
IF(Infra[[#This Row],[railml 2.4 existence]]=TRUE, INDEX(core[Restriction],MATCH(Infra[[#This Row],[Full path]],core[Full path],0)),
IF(Infra[[#This Row],[nor existence]]&lt;&gt;"", INDEX(nor[Restriction],MATCH(Infra[[#This Row],[nor existence]],nor[Full path],0)),"")))</f>
        <v/>
      </c>
      <c r="U169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1" spans="1:21" x14ac:dyDescent="0.25">
      <c r="A169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infrastructure/tracks/track/trackTopology/trackEnd/bufferStop/@id</v>
      </c>
      <c r="B169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1" s="23" t="s">
        <v>1242</v>
      </c>
      <c r="E1691" s="49" t="s">
        <v>1235</v>
      </c>
      <c r="F1691" s="7" t="s">
        <v>32</v>
      </c>
      <c r="G1691" s="9" t="s">
        <v>25</v>
      </c>
      <c r="H1691" s="9" t="s">
        <v>23</v>
      </c>
      <c r="I1691" s="32"/>
      <c r="J1691" s="8" t="s">
        <v>33</v>
      </c>
      <c r="K1691" s="29"/>
      <c r="L1691" s="29"/>
      <c r="M1691" s="57"/>
      <c r="N169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9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91" s="7" t="str">
        <f>IF(Infra[[#This Row],[railml 2.4 existence]]=TRUE, INDEX(core[Constraints],MATCH(Infra[[#This Row],[Full path]],core[Full path],0)),
IF(Infra[[#This Row],[nor existence]]&lt;&gt;"",INDEX(nor[Constraints],MATCH(Infra[[#This Row],[nor existence]],nor[Full path],0)),""))</f>
        <v>mandatory</v>
      </c>
      <c r="Q169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1" s="9" t="str">
        <f>IF(ISBLANK(Infra[[#This Row],[Attribute]]),"",
IF(Infra[[#This Row],[railml 2.4 existence]]=TRUE, INDEX(core[Excel type],MATCH(Infra[[#This Row],[Full path]],core[Full path],0)),
IF(Infra[[#This Row],[nor existence]]&lt;&gt;"", INDEX(nor[Excel type],MATCH(Infra[[#This Row],[nor existence]],nor[Full path],0)),"")))</f>
        <v>[string]</v>
      </c>
      <c r="S1691" s="7" t="str">
        <f>IF(AND(NOT(ISBLANK(Infra[[#This Row],[Attribute]])),LEFT(Infra[[#This Row],[Value]],1)="[",OR(Infra[[#This Row],[railml 2.4 existence]]=TRUE,Infra[[#This Row],[nor existence]]=TRUE)),IF(Infra[[#This Row],[Value]]=Infra[[#This Row],[type]],"OK","Wrong type"),"")</f>
        <v>OK</v>
      </c>
      <c r="T1691" s="7" t="str">
        <f>IF(ISBLANK(Infra[[#This Row],[Attribute]]),"",
IF(Infra[[#This Row],[railml 2.4 existence]]=TRUE, INDEX(core[Restriction],MATCH(Infra[[#This Row],[Full path]],core[Full path],0)),
IF(Infra[[#This Row],[nor existence]]&lt;&gt;"", INDEX(nor[Restriction],MATCH(Infra[[#This Row],[nor existence]],nor[Full path],0)),"")))</f>
        <v/>
      </c>
      <c r="U169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2" spans="1:21" ht="30" x14ac:dyDescent="0.25">
      <c r="A169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infrastructure/tracks/track/trackTopology/trackEnd/bufferStop/@nor:change</v>
      </c>
      <c r="B169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2" s="23" t="s">
        <v>1242</v>
      </c>
      <c r="E1692" s="49" t="s">
        <v>1235</v>
      </c>
      <c r="F1692" s="7" t="s">
        <v>36</v>
      </c>
      <c r="G1692" s="9" t="s">
        <v>37</v>
      </c>
      <c r="H1692" s="9" t="s">
        <v>29</v>
      </c>
      <c r="I1692" s="32"/>
      <c r="J1692" s="8" t="s">
        <v>38</v>
      </c>
      <c r="K1692" s="29"/>
      <c r="L1692" s="29"/>
      <c r="M1692" s="57"/>
      <c r="N169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9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92" s="7" t="str">
        <f>IF(Infra[[#This Row],[railml 2.4 existence]]=TRUE, INDEX(core[Constraints],MATCH(Infra[[#This Row],[Full path]],core[Full path],0)),
IF(Infra[[#This Row],[nor existence]]&lt;&gt;"",INDEX(nor[Constraints],MATCH(Infra[[#This Row],[nor existence]],nor[Full path],0)),""))</f>
        <v>optional</v>
      </c>
      <c r="Q169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2" s="9" t="str">
        <f>IF(ISBLANK(Infra[[#This Row],[Attribute]]),"",
IF(Infra[[#This Row],[railml 2.4 existence]]=TRUE, INDEX(core[Excel type],MATCH(Infra[[#This Row],[Full path]],core[Full path],0)),
IF(Infra[[#This Row],[nor existence]]&lt;&gt;"", INDEX(nor[Excel type],MATCH(Infra[[#This Row],[nor existence]],nor[Full path],0)),"")))</f>
        <v>[enum]</v>
      </c>
      <c r="S1692" s="7" t="str">
        <f>IF(AND(NOT(ISBLANK(Infra[[#This Row],[Attribute]])),LEFT(Infra[[#This Row],[Value]],1)="[",OR(Infra[[#This Row],[railml 2.4 existence]]=TRUE,Infra[[#This Row],[nor existence]]=TRUE)),IF(Infra[[#This Row],[Value]]=Infra[[#This Row],[type]],"OK","Wrong type"),"")</f>
        <v/>
      </c>
      <c r="T1692" s="7" t="str">
        <f>IF(ISBLANK(Infra[[#This Row],[Attribute]]),"",
IF(Infra[[#This Row],[railml 2.4 existence]]=TRUE, INDEX(core[Restriction],MATCH(Infra[[#This Row],[Full path]],core[Full path],0)),
IF(Infra[[#This Row],[nor existence]]&lt;&gt;"", INDEX(nor[Restriction],MATCH(Infra[[#This Row],[nor existence]],nor[Full path],0)),"")))</f>
        <v>"new", "modified", "removed"</v>
      </c>
      <c r="U169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3" spans="1:21" ht="30" x14ac:dyDescent="0.25">
      <c r="A169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infrastructure/tracks/track/trackTopology/trackEnd/bufferStop/@nor:change</v>
      </c>
      <c r="B169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3" s="23" t="s">
        <v>1242</v>
      </c>
      <c r="E1693" s="49" t="s">
        <v>1235</v>
      </c>
      <c r="F1693" s="7" t="s">
        <v>36</v>
      </c>
      <c r="G1693" s="9" t="s">
        <v>39</v>
      </c>
      <c r="H1693" s="9"/>
      <c r="I1693" s="32"/>
      <c r="J1693" s="8" t="s">
        <v>40</v>
      </c>
      <c r="K1693" s="29"/>
      <c r="L1693" s="29"/>
      <c r="M1693" s="57"/>
      <c r="N169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9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93" s="7" t="str">
        <f>IF(Infra[[#This Row],[railml 2.4 existence]]=TRUE, INDEX(core[Constraints],MATCH(Infra[[#This Row],[Full path]],core[Full path],0)),
IF(Infra[[#This Row],[nor existence]]&lt;&gt;"",INDEX(nor[Constraints],MATCH(Infra[[#This Row],[nor existence]],nor[Full path],0)),""))</f>
        <v>optional</v>
      </c>
      <c r="Q169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93" s="9" t="str">
        <f>IF(ISBLANK(Infra[[#This Row],[Attribute]]),"",
IF(Infra[[#This Row],[railml 2.4 existence]]=TRUE, INDEX(core[Excel type],MATCH(Infra[[#This Row],[Full path]],core[Full path],0)),
IF(Infra[[#This Row],[nor existence]]&lt;&gt;"", INDEX(nor[Excel type],MATCH(Infra[[#This Row],[nor existence]],nor[Full path],0)),"")))</f>
        <v>[enum]</v>
      </c>
      <c r="S1693" s="7" t="str">
        <f>IF(AND(NOT(ISBLANK(Infra[[#This Row],[Attribute]])),LEFT(Infra[[#This Row],[Value]],1)="[",OR(Infra[[#This Row],[railml 2.4 existence]]=TRUE,Infra[[#This Row],[nor existence]]=TRUE)),IF(Infra[[#This Row],[Value]]=Infra[[#This Row],[type]],"OK","Wrong type"),"")</f>
        <v/>
      </c>
      <c r="T1693" s="7" t="str">
        <f>IF(ISBLANK(Infra[[#This Row],[Attribute]]),"",
IF(Infra[[#This Row],[railml 2.4 existence]]=TRUE, INDEX(core[Restriction],MATCH(Infra[[#This Row],[Full path]],core[Full path],0)),
IF(Infra[[#This Row],[nor existence]]&lt;&gt;"", INDEX(nor[Restriction],MATCH(Infra[[#This Row],[nor existence]],nor[Full path],0)),"")))</f>
        <v>"new", "modified", "removed"</v>
      </c>
      <c r="U169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4" spans="1:21" ht="30" x14ac:dyDescent="0.25">
      <c r="A169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infrastructure/tracks/track/trackTopology/trackEnd/bufferStop/@nor:change</v>
      </c>
      <c r="B169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4" s="23" t="s">
        <v>1242</v>
      </c>
      <c r="E1694" s="49" t="s">
        <v>1235</v>
      </c>
      <c r="F1694" s="7" t="s">
        <v>36</v>
      </c>
      <c r="G1694" s="9" t="s">
        <v>41</v>
      </c>
      <c r="H1694" s="9"/>
      <c r="I1694" s="32"/>
      <c r="J1694" s="8" t="s">
        <v>42</v>
      </c>
      <c r="K1694" s="29"/>
      <c r="L1694" s="29"/>
      <c r="M1694" s="57"/>
      <c r="N169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9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94" s="7" t="str">
        <f>IF(Infra[[#This Row],[railml 2.4 existence]]=TRUE, INDEX(core[Constraints],MATCH(Infra[[#This Row],[Full path]],core[Full path],0)),
IF(Infra[[#This Row],[nor existence]]&lt;&gt;"",INDEX(nor[Constraints],MATCH(Infra[[#This Row],[nor existence]],nor[Full path],0)),""))</f>
        <v>optional</v>
      </c>
      <c r="Q169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94" s="9" t="str">
        <f>IF(ISBLANK(Infra[[#This Row],[Attribute]]),"",
IF(Infra[[#This Row],[railml 2.4 existence]]=TRUE, INDEX(core[Excel type],MATCH(Infra[[#This Row],[Full path]],core[Full path],0)),
IF(Infra[[#This Row],[nor existence]]&lt;&gt;"", INDEX(nor[Excel type],MATCH(Infra[[#This Row],[nor existence]],nor[Full path],0)),"")))</f>
        <v>[enum]</v>
      </c>
      <c r="S1694" s="7" t="str">
        <f>IF(AND(NOT(ISBLANK(Infra[[#This Row],[Attribute]])),LEFT(Infra[[#This Row],[Value]],1)="[",OR(Infra[[#This Row],[railml 2.4 existence]]=TRUE,Infra[[#This Row],[nor existence]]=TRUE)),IF(Infra[[#This Row],[Value]]=Infra[[#This Row],[type]],"OK","Wrong type"),"")</f>
        <v/>
      </c>
      <c r="T1694" s="7" t="str">
        <f>IF(ISBLANK(Infra[[#This Row],[Attribute]]),"",
IF(Infra[[#This Row],[railml 2.4 existence]]=TRUE, INDEX(core[Restriction],MATCH(Infra[[#This Row],[Full path]],core[Full path],0)),
IF(Infra[[#This Row],[nor existence]]&lt;&gt;"", INDEX(nor[Restriction],MATCH(Infra[[#This Row],[nor existence]],nor[Full path],0)),"")))</f>
        <v>"new", "modified", "removed"</v>
      </c>
      <c r="U169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5" spans="1:21" x14ac:dyDescent="0.25">
      <c r="A169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infrastructure/tracks/track/trackTopology/trackEnd/bufferStop/@nor:change</v>
      </c>
      <c r="B169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5" s="23" t="s">
        <v>1242</v>
      </c>
      <c r="E1695" s="49" t="s">
        <v>1235</v>
      </c>
      <c r="F1695" s="7" t="s">
        <v>36</v>
      </c>
      <c r="G1695" s="9" t="s">
        <v>43</v>
      </c>
      <c r="H1695" s="9"/>
      <c r="I1695" s="32"/>
      <c r="J1695" s="8" t="s">
        <v>44</v>
      </c>
      <c r="K1695" s="29"/>
      <c r="L1695" s="29"/>
      <c r="M1695" s="57"/>
      <c r="N169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9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695" s="7" t="str">
        <f>IF(Infra[[#This Row],[railml 2.4 existence]]=TRUE, INDEX(core[Constraints],MATCH(Infra[[#This Row],[Full path]],core[Full path],0)),
IF(Infra[[#This Row],[nor existence]]&lt;&gt;"",INDEX(nor[Constraints],MATCH(Infra[[#This Row],[nor existence]],nor[Full path],0)),""))</f>
        <v>optional</v>
      </c>
      <c r="Q169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695" s="9" t="str">
        <f>IF(ISBLANK(Infra[[#This Row],[Attribute]]),"",
IF(Infra[[#This Row],[railml 2.4 existence]]=TRUE, INDEX(core[Excel type],MATCH(Infra[[#This Row],[Full path]],core[Full path],0)),
IF(Infra[[#This Row],[nor existence]]&lt;&gt;"", INDEX(nor[Excel type],MATCH(Infra[[#This Row],[nor existence]],nor[Full path],0)),"")))</f>
        <v>[enum]</v>
      </c>
      <c r="S1695" s="7" t="str">
        <f>IF(AND(NOT(ISBLANK(Infra[[#This Row],[Attribute]])),LEFT(Infra[[#This Row],[Value]],1)="[",OR(Infra[[#This Row],[railml 2.4 existence]]=TRUE,Infra[[#This Row],[nor existence]]=TRUE)),IF(Infra[[#This Row],[Value]]=Infra[[#This Row],[type]],"OK","Wrong type"),"")</f>
        <v/>
      </c>
      <c r="T1695" s="7" t="str">
        <f>IF(ISBLANK(Infra[[#This Row],[Attribute]]),"",
IF(Infra[[#This Row],[railml 2.4 existence]]=TRUE, INDEX(core[Restriction],MATCH(Infra[[#This Row],[Full path]],core[Full path],0)),
IF(Infra[[#This Row],[nor existence]]&lt;&gt;"", INDEX(nor[Restriction],MATCH(Infra[[#This Row],[nor existence]],nor[Full path],0)),"")))</f>
        <v>"new", "modified", "removed"</v>
      </c>
      <c r="U169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6" spans="1:21" x14ac:dyDescent="0.25">
      <c r="A169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infrastructure/tracks/track/trackTopology/trackEnd/bufferStop/@nor:ruleRef</v>
      </c>
      <c r="B169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6" s="23" t="s">
        <v>1242</v>
      </c>
      <c r="E1696" s="49" t="s">
        <v>1235</v>
      </c>
      <c r="F1696" s="7" t="s">
        <v>45</v>
      </c>
      <c r="G1696" s="9" t="s">
        <v>46</v>
      </c>
      <c r="H1696" s="9" t="s">
        <v>29</v>
      </c>
      <c r="I1696" s="33"/>
      <c r="J1696" s="8" t="s">
        <v>47</v>
      </c>
      <c r="K1696" s="29"/>
      <c r="L1696" s="29"/>
      <c r="M1696" s="57"/>
      <c r="N169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69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696" s="7" t="str">
        <f>IF(Infra[[#This Row],[railml 2.4 existence]]=TRUE, INDEX(core[Constraints],MATCH(Infra[[#This Row],[Full path]],core[Full path],0)),
IF(Infra[[#This Row],[nor existence]]&lt;&gt;"",INDEX(nor[Constraints],MATCH(Infra[[#This Row],[nor existence]],nor[Full path],0)),""))</f>
        <v>optional</v>
      </c>
      <c r="Q169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6" s="9" t="str">
        <f>IF(ISBLANK(Infra[[#This Row],[Attribute]]),"",
IF(Infra[[#This Row],[railml 2.4 existence]]=TRUE, INDEX(core[Excel type],MATCH(Infra[[#This Row],[Full path]],core[Full path],0)),
IF(Infra[[#This Row],[nor existence]]&lt;&gt;"", INDEX(nor[Excel type],MATCH(Infra[[#This Row],[nor existence]],nor[Full path],0)),"")))</f>
        <v>[reference]</v>
      </c>
      <c r="S1696" s="7" t="str">
        <f>IF(AND(NOT(ISBLANK(Infra[[#This Row],[Attribute]])),LEFT(Infra[[#This Row],[Value]],1)="[",OR(Infra[[#This Row],[railml 2.4 existence]]=TRUE,Infra[[#This Row],[nor existence]]=TRUE)),IF(Infra[[#This Row],[Value]]=Infra[[#This Row],[type]],"OK","Wrong type"),"")</f>
        <v/>
      </c>
      <c r="T1696" s="7" t="str">
        <f>IF(ISBLANK(Infra[[#This Row],[Attribute]]),"",
IF(Infra[[#This Row],[railml 2.4 existence]]=TRUE, INDEX(core[Restriction],MATCH(Infra[[#This Row],[Full path]],core[Full path],0)),
IF(Infra[[#This Row],[nor existence]]&lt;&gt;"", INDEX(nor[Restriction],MATCH(Infra[[#This Row],[nor existence]],nor[Full path],0)),"")))</f>
        <v/>
      </c>
      <c r="U169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7" spans="1:21" x14ac:dyDescent="0.25">
      <c r="A169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infrastructure/tracks/track/trackTopology/trackEnd/connection</v>
      </c>
      <c r="B169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7" s="24" t="s">
        <v>1242</v>
      </c>
      <c r="E1697" s="17" t="s">
        <v>1184</v>
      </c>
      <c r="F1697" s="7"/>
      <c r="G1697" s="7"/>
      <c r="H1697" s="9" t="s">
        <v>29</v>
      </c>
      <c r="I1697" s="35"/>
      <c r="J1697" s="8"/>
      <c r="K1697" s="7"/>
      <c r="L1697" s="29"/>
      <c r="M1697" s="29"/>
      <c r="N169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9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97" s="7" t="str">
        <f>IF(Infra[[#This Row],[railml 2.4 existence]]=TRUE, INDEX(core[Constraints],MATCH(Infra[[#This Row],[Full path]],core[Full path],0)),
IF(Infra[[#This Row],[nor existence]]&lt;&gt;"",INDEX(nor[Constraints],MATCH(Infra[[#This Row],[nor existence]],nor[Full path],0)),""))</f>
        <v>choice</v>
      </c>
      <c r="Q169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7" s="7" t="str">
        <f>IF(ISBLANK(Infra[[#This Row],[Attribute]]),"",
IF(Infra[[#This Row],[railml 2.4 existence]]=TRUE, INDEX(core[Excel type],MATCH(Infra[[#This Row],[Full path]],core[Full path],0)),
IF(Infra[[#This Row],[nor existence]]&lt;&gt;"", INDEX(nor[Excel type],MATCH(Infra[[#This Row],[nor existence]],nor[Full path],0)),"")))</f>
        <v/>
      </c>
      <c r="S1697" s="7" t="str">
        <f>IF(AND(NOT(ISBLANK(Infra[[#This Row],[Attribute]])),LEFT(Infra[[#This Row],[Value]],1)="[",OR(Infra[[#This Row],[railml 2.4 existence]]=TRUE,Infra[[#This Row],[nor existence]]=TRUE)),IF(Infra[[#This Row],[Value]]=Infra[[#This Row],[type]],"OK","Wrong type"),"")</f>
        <v/>
      </c>
      <c r="T1697" s="7" t="str">
        <f>IF(ISBLANK(Infra[[#This Row],[Attribute]]),"",
IF(Infra[[#This Row],[railml 2.4 existence]]=TRUE, INDEX(core[Restriction],MATCH(Infra[[#This Row],[Full path]],core[Full path],0)),
IF(Infra[[#This Row],[nor existence]]&lt;&gt;"", INDEX(nor[Restriction],MATCH(Infra[[#This Row],[nor existence]],nor[Full path],0)),"")))</f>
        <v/>
      </c>
      <c r="U169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8" spans="1:21" x14ac:dyDescent="0.25">
      <c r="A169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infrastructure/tracks/track/trackTopology/trackEnd/connection/@id</v>
      </c>
      <c r="B169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8" s="23" t="s">
        <v>1242</v>
      </c>
      <c r="E1698" s="49" t="s">
        <v>1184</v>
      </c>
      <c r="F1698" s="7" t="s">
        <v>32</v>
      </c>
      <c r="G1698" s="9" t="s">
        <v>25</v>
      </c>
      <c r="H1698" s="9" t="s">
        <v>23</v>
      </c>
      <c r="I1698" s="32"/>
      <c r="J1698" s="8" t="s">
        <v>33</v>
      </c>
      <c r="K1698" s="29"/>
      <c r="L1698" s="29"/>
      <c r="M1698" s="57"/>
      <c r="N169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9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98" s="7" t="str">
        <f>IF(Infra[[#This Row],[railml 2.4 existence]]=TRUE, INDEX(core[Constraints],MATCH(Infra[[#This Row],[Full path]],core[Full path],0)),
IF(Infra[[#This Row],[nor existence]]&lt;&gt;"",INDEX(nor[Constraints],MATCH(Infra[[#This Row],[nor existence]],nor[Full path],0)),""))</f>
        <v>mandatory</v>
      </c>
      <c r="Q169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8" s="9" t="str">
        <f>IF(ISBLANK(Infra[[#This Row],[Attribute]]),"",
IF(Infra[[#This Row],[railml 2.4 existence]]=TRUE, INDEX(core[Excel type],MATCH(Infra[[#This Row],[Full path]],core[Full path],0)),
IF(Infra[[#This Row],[nor existence]]&lt;&gt;"", INDEX(nor[Excel type],MATCH(Infra[[#This Row],[nor existence]],nor[Full path],0)),"")))</f>
        <v>[string]</v>
      </c>
      <c r="S1698" s="7" t="str">
        <f>IF(AND(NOT(ISBLANK(Infra[[#This Row],[Attribute]])),LEFT(Infra[[#This Row],[Value]],1)="[",OR(Infra[[#This Row],[railml 2.4 existence]]=TRUE,Infra[[#This Row],[nor existence]]=TRUE)),IF(Infra[[#This Row],[Value]]=Infra[[#This Row],[type]],"OK","Wrong type"),"")</f>
        <v>OK</v>
      </c>
      <c r="T1698" s="7" t="str">
        <f>IF(ISBLANK(Infra[[#This Row],[Attribute]]),"",
IF(Infra[[#This Row],[railml 2.4 existence]]=TRUE, INDEX(core[Restriction],MATCH(Infra[[#This Row],[Full path]],core[Full path],0)),
IF(Infra[[#This Row],[nor existence]]&lt;&gt;"", INDEX(nor[Restriction],MATCH(Infra[[#This Row],[nor existence]],nor[Full path],0)),"")))</f>
        <v/>
      </c>
      <c r="U169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699" spans="1:21" ht="45" x14ac:dyDescent="0.25">
      <c r="A169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infrastructure/tracks/track/trackTopology/trackEnd/connection/@ref</v>
      </c>
      <c r="B169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69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699" s="24" t="s">
        <v>1242</v>
      </c>
      <c r="E1699" s="17" t="s">
        <v>1184</v>
      </c>
      <c r="F1699" s="7" t="s">
        <v>120</v>
      </c>
      <c r="G1699" s="7" t="s">
        <v>46</v>
      </c>
      <c r="H1699" s="9" t="s">
        <v>23</v>
      </c>
      <c r="I1699" s="35"/>
      <c r="J1699" s="8" t="s">
        <v>1237</v>
      </c>
      <c r="K1699" s="7"/>
      <c r="L1699" s="29"/>
      <c r="M1699" s="29"/>
      <c r="N169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69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699" s="7" t="str">
        <f>IF(Infra[[#This Row],[railml 2.4 existence]]=TRUE, INDEX(core[Constraints],MATCH(Infra[[#This Row],[Full path]],core[Full path],0)),
IF(Infra[[#This Row],[nor existence]]&lt;&gt;"",INDEX(nor[Constraints],MATCH(Infra[[#This Row],[nor existence]],nor[Full path],0)),""))</f>
        <v>mandatory</v>
      </c>
      <c r="Q169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699" s="7" t="str">
        <f>IF(ISBLANK(Infra[[#This Row],[Attribute]]),"",
IF(Infra[[#This Row],[railml 2.4 existence]]=TRUE, INDEX(core[Excel type],MATCH(Infra[[#This Row],[Full path]],core[Full path],0)),
IF(Infra[[#This Row],[nor existence]]&lt;&gt;"", INDEX(nor[Excel type],MATCH(Infra[[#This Row],[nor existence]],nor[Full path],0)),"")))</f>
        <v>[reference]</v>
      </c>
      <c r="S1699" s="7" t="str">
        <f>IF(AND(NOT(ISBLANK(Infra[[#This Row],[Attribute]])),LEFT(Infra[[#This Row],[Value]],1)="[",OR(Infra[[#This Row],[railml 2.4 existence]]=TRUE,Infra[[#This Row],[nor existence]]=TRUE)),IF(Infra[[#This Row],[Value]]=Infra[[#This Row],[type]],"OK","Wrong type"),"")</f>
        <v>OK</v>
      </c>
      <c r="T1699" s="7" t="str">
        <f>IF(ISBLANK(Infra[[#This Row],[Attribute]]),"",
IF(Infra[[#This Row],[railml 2.4 existence]]=TRUE, INDEX(core[Restriction],MATCH(Infra[[#This Row],[Full path]],core[Full path],0)),
IF(Infra[[#This Row],[nor existence]]&lt;&gt;"", INDEX(nor[Restriction],MATCH(Infra[[#This Row],[nor existence]],nor[Full path],0)),"")))</f>
        <v/>
      </c>
      <c r="U169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0" spans="1:21" x14ac:dyDescent="0.25">
      <c r="A170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infrastructure/tracks/track/trackTopology/trackEnd/macroscopicNode</v>
      </c>
      <c r="B170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0" s="24" t="s">
        <v>1242</v>
      </c>
      <c r="E1700" s="17" t="s">
        <v>1238</v>
      </c>
      <c r="F1700" s="7"/>
      <c r="G1700" s="7"/>
      <c r="H1700" s="9" t="s">
        <v>29</v>
      </c>
      <c r="I1700" s="35"/>
      <c r="J1700" s="8"/>
      <c r="K1700" s="7"/>
      <c r="L1700" s="56"/>
      <c r="M1700" s="29"/>
      <c r="N170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0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00" s="7" t="str">
        <f>IF(Infra[[#This Row],[railml 2.4 existence]]=TRUE, INDEX(core[Constraints],MATCH(Infra[[#This Row],[Full path]],core[Full path],0)),
IF(Infra[[#This Row],[nor existence]]&lt;&gt;"",INDEX(nor[Constraints],MATCH(Infra[[#This Row],[nor existence]],nor[Full path],0)),""))</f>
        <v>choice</v>
      </c>
      <c r="Q170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0" s="7" t="str">
        <f>IF(ISBLANK(Infra[[#This Row],[Attribute]]),"",
IF(Infra[[#This Row],[railml 2.4 existence]]=TRUE, INDEX(core[Excel type],MATCH(Infra[[#This Row],[Full path]],core[Full path],0)),
IF(Infra[[#This Row],[nor existence]]&lt;&gt;"", INDEX(nor[Excel type],MATCH(Infra[[#This Row],[nor existence]],nor[Full path],0)),"")))</f>
        <v/>
      </c>
      <c r="S1700" s="7" t="str">
        <f>IF(AND(NOT(ISBLANK(Infra[[#This Row],[Attribute]])),LEFT(Infra[[#This Row],[Value]],1)="[",OR(Infra[[#This Row],[railml 2.4 existence]]=TRUE,Infra[[#This Row],[nor existence]]=TRUE)),IF(Infra[[#This Row],[Value]]=Infra[[#This Row],[type]],"OK","Wrong type"),"")</f>
        <v/>
      </c>
      <c r="T1700" s="7" t="str">
        <f>IF(ISBLANK(Infra[[#This Row],[Attribute]]),"",
IF(Infra[[#This Row],[railml 2.4 existence]]=TRUE, INDEX(core[Restriction],MATCH(Infra[[#This Row],[Full path]],core[Full path],0)),
IF(Infra[[#This Row],[nor existence]]&lt;&gt;"", INDEX(nor[Restriction],MATCH(Infra[[#This Row],[nor existence]],nor[Full path],0)),"")))</f>
        <v/>
      </c>
      <c r="U170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1" spans="1:21" x14ac:dyDescent="0.25">
      <c r="A170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infrastructure/tracks/track/trackTopology/trackEnd/macroscopicNode/@ocpRef</v>
      </c>
      <c r="B170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1" s="24" t="s">
        <v>1242</v>
      </c>
      <c r="E1701" s="17" t="s">
        <v>1238</v>
      </c>
      <c r="F1701" s="7" t="s">
        <v>118</v>
      </c>
      <c r="G1701" s="7" t="s">
        <v>46</v>
      </c>
      <c r="H1701" s="9" t="s">
        <v>23</v>
      </c>
      <c r="I1701" s="35"/>
      <c r="J1701" s="8"/>
      <c r="K1701" s="7"/>
      <c r="L1701" s="56"/>
      <c r="M1701" s="29"/>
      <c r="N170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0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01" s="7" t="str">
        <f>IF(Infra[[#This Row],[railml 2.4 existence]]=TRUE, INDEX(core[Constraints],MATCH(Infra[[#This Row],[Full path]],core[Full path],0)),
IF(Infra[[#This Row],[nor existence]]&lt;&gt;"",INDEX(nor[Constraints],MATCH(Infra[[#This Row],[nor existence]],nor[Full path],0)),""))</f>
        <v>mandatory</v>
      </c>
      <c r="Q170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1" s="7" t="str">
        <f>IF(ISBLANK(Infra[[#This Row],[Attribute]]),"",
IF(Infra[[#This Row],[railml 2.4 existence]]=TRUE, INDEX(core[Excel type],MATCH(Infra[[#This Row],[Full path]],core[Full path],0)),
IF(Infra[[#This Row],[nor existence]]&lt;&gt;"", INDEX(nor[Excel type],MATCH(Infra[[#This Row],[nor existence]],nor[Full path],0)),"")))</f>
        <v>[reference]</v>
      </c>
      <c r="S1701" s="7" t="str">
        <f>IF(AND(NOT(ISBLANK(Infra[[#This Row],[Attribute]])),LEFT(Infra[[#This Row],[Value]],1)="[",OR(Infra[[#This Row],[railml 2.4 existence]]=TRUE,Infra[[#This Row],[nor existence]]=TRUE)),IF(Infra[[#This Row],[Value]]=Infra[[#This Row],[type]],"OK","Wrong type"),"")</f>
        <v>OK</v>
      </c>
      <c r="T1701" s="7" t="str">
        <f>IF(ISBLANK(Infra[[#This Row],[Attribute]]),"",
IF(Infra[[#This Row],[railml 2.4 existence]]=TRUE, INDEX(core[Restriction],MATCH(Infra[[#This Row],[Full path]],core[Full path],0)),
IF(Infra[[#This Row],[nor existence]]&lt;&gt;"", INDEX(nor[Restriction],MATCH(Infra[[#This Row],[nor existence]],nor[Full path],0)),"")))</f>
        <v/>
      </c>
      <c r="U170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2" spans="1:21" x14ac:dyDescent="0.25">
      <c r="A1702"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v>
      </c>
      <c r="B170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2" s="24" t="s">
        <v>1242</v>
      </c>
      <c r="E1702" s="17" t="s">
        <v>1239</v>
      </c>
      <c r="F1702" s="7"/>
      <c r="G1702" s="7"/>
      <c r="H1702" s="9" t="s">
        <v>29</v>
      </c>
      <c r="I1702" s="35"/>
      <c r="J1702" s="8"/>
      <c r="K1702" s="7"/>
      <c r="L1702" s="56"/>
      <c r="M1702" s="29"/>
      <c r="N170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0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02" s="7" t="str">
        <f>IF(Infra[[#This Row],[railml 2.4 existence]]=TRUE, INDEX(core[Constraints],MATCH(Infra[[#This Row],[Full path]],core[Full path],0)),
IF(Infra[[#This Row],[nor existence]]&lt;&gt;"",INDEX(nor[Constraints],MATCH(Infra[[#This Row],[nor existence]],nor[Full path],0)),""))</f>
        <v>choice</v>
      </c>
      <c r="Q170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2" s="7" t="str">
        <f>IF(ISBLANK(Infra[[#This Row],[Attribute]]),"",
IF(Infra[[#This Row],[railml 2.4 existence]]=TRUE, INDEX(core[Excel type],MATCH(Infra[[#This Row],[Full path]],core[Full path],0)),
IF(Infra[[#This Row],[nor existence]]&lt;&gt;"", INDEX(nor[Excel type],MATCH(Infra[[#This Row],[nor existence]],nor[Full path],0)),"")))</f>
        <v/>
      </c>
      <c r="S1702" s="7" t="str">
        <f>IF(AND(NOT(ISBLANK(Infra[[#This Row],[Attribute]])),LEFT(Infra[[#This Row],[Value]],1)="[",OR(Infra[[#This Row],[railml 2.4 existence]]=TRUE,Infra[[#This Row],[nor existence]]=TRUE)),IF(Infra[[#This Row],[Value]]=Infra[[#This Row],[type]],"OK","Wrong type"),"")</f>
        <v/>
      </c>
      <c r="T1702" s="7" t="str">
        <f>IF(ISBLANK(Infra[[#This Row],[Attribute]]),"",
IF(Infra[[#This Row],[railml 2.4 existence]]=TRUE, INDEX(core[Restriction],MATCH(Infra[[#This Row],[Full path]],core[Full path],0)),
IF(Infra[[#This Row],[nor existence]]&lt;&gt;"", INDEX(nor[Restriction],MATCH(Infra[[#This Row],[nor existence]],nor[Full path],0)),"")))</f>
        <v/>
      </c>
      <c r="U170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3" spans="1:21" ht="60" x14ac:dyDescent="0.25">
      <c r="A1703"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infrastructure/tracks/track/trackTopology/trackEnd/openEnd/@code</v>
      </c>
      <c r="B170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3" s="24" t="s">
        <v>1242</v>
      </c>
      <c r="E1703" s="17" t="s">
        <v>1239</v>
      </c>
      <c r="F1703" s="7" t="s">
        <v>24</v>
      </c>
      <c r="G1703" s="7" t="s">
        <v>25</v>
      </c>
      <c r="H1703" s="9" t="s">
        <v>29</v>
      </c>
      <c r="I1703" s="35"/>
      <c r="J1703" s="8" t="s">
        <v>1240</v>
      </c>
      <c r="K1703" s="7" t="s">
        <v>1241</v>
      </c>
      <c r="L1703" s="56"/>
      <c r="M1703" s="29"/>
      <c r="N170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0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03" s="7" t="str">
        <f>IF(Infra[[#This Row],[railml 2.4 existence]]=TRUE, INDEX(core[Constraints],MATCH(Infra[[#This Row],[Full path]],core[Full path],0)),
IF(Infra[[#This Row],[nor existence]]&lt;&gt;"",INDEX(nor[Constraints],MATCH(Infra[[#This Row],[nor existence]],nor[Full path],0)),""))</f>
        <v>optional</v>
      </c>
      <c r="Q170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3" s="7" t="str">
        <f>IF(ISBLANK(Infra[[#This Row],[Attribute]]),"",
IF(Infra[[#This Row],[railml 2.4 existence]]=TRUE, INDEX(core[Excel type],MATCH(Infra[[#This Row],[Full path]],core[Full path],0)),
IF(Infra[[#This Row],[nor existence]]&lt;&gt;"", INDEX(nor[Excel type],MATCH(Infra[[#This Row],[nor existence]],nor[Full path],0)),"")))</f>
        <v>[string]</v>
      </c>
      <c r="S1703" s="7" t="str">
        <f>IF(AND(NOT(ISBLANK(Infra[[#This Row],[Attribute]])),LEFT(Infra[[#This Row],[Value]],1)="[",OR(Infra[[#This Row],[railml 2.4 existence]]=TRUE,Infra[[#This Row],[nor existence]]=TRUE)),IF(Infra[[#This Row],[Value]]=Infra[[#This Row],[type]],"OK","Wrong type"),"")</f>
        <v>OK</v>
      </c>
      <c r="T1703" s="7" t="str">
        <f>IF(ISBLANK(Infra[[#This Row],[Attribute]]),"",
IF(Infra[[#This Row],[railml 2.4 existence]]=TRUE, INDEX(core[Restriction],MATCH(Infra[[#This Row],[Full path]],core[Full path],0)),
IF(Infra[[#This Row],[nor existence]]&lt;&gt;"", INDEX(nor[Restriction],MATCH(Infra[[#This Row],[nor existence]],nor[Full path],0)),"")))</f>
        <v/>
      </c>
      <c r="U170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4" spans="1:21" ht="135" x14ac:dyDescent="0.25">
      <c r="A1704"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infrastructure/tracks/track/trackTopology/trackEnd/openEnd/@code</v>
      </c>
      <c r="B170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4" s="23" t="s">
        <v>1242</v>
      </c>
      <c r="E1704" s="49" t="s">
        <v>1239</v>
      </c>
      <c r="F1704" s="7" t="s">
        <v>24</v>
      </c>
      <c r="G1704" s="9" t="s">
        <v>25</v>
      </c>
      <c r="H1704" s="9" t="s">
        <v>26</v>
      </c>
      <c r="I1704" s="32"/>
      <c r="J1704" s="8" t="s">
        <v>27</v>
      </c>
      <c r="K1704" s="29"/>
      <c r="L1704" s="29"/>
      <c r="M1704" s="57"/>
      <c r="N170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0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04" s="7" t="str">
        <f>IF(Infra[[#This Row],[railml 2.4 existence]]=TRUE, INDEX(core[Constraints],MATCH(Infra[[#This Row],[Full path]],core[Full path],0)),
IF(Infra[[#This Row],[nor existence]]&lt;&gt;"",INDEX(nor[Constraints],MATCH(Infra[[#This Row],[nor existence]],nor[Full path],0)),""))</f>
        <v>optional</v>
      </c>
      <c r="Q170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4" s="9" t="str">
        <f>IF(ISBLANK(Infra[[#This Row],[Attribute]]),"",
IF(Infra[[#This Row],[railml 2.4 existence]]=TRUE, INDEX(core[Excel type],MATCH(Infra[[#This Row],[Full path]],core[Full path],0)),
IF(Infra[[#This Row],[nor existence]]&lt;&gt;"", INDEX(nor[Excel type],MATCH(Infra[[#This Row],[nor existence]],nor[Full path],0)),"")))</f>
        <v>[string]</v>
      </c>
      <c r="S1704" s="7" t="str">
        <f>IF(AND(NOT(ISBLANK(Infra[[#This Row],[Attribute]])),LEFT(Infra[[#This Row],[Value]],1)="[",OR(Infra[[#This Row],[railml 2.4 existence]]=TRUE,Infra[[#This Row],[nor existence]]=TRUE)),IF(Infra[[#This Row],[Value]]=Infra[[#This Row],[type]],"OK","Wrong type"),"")</f>
        <v>OK</v>
      </c>
      <c r="T1704" s="7" t="str">
        <f>IF(ISBLANK(Infra[[#This Row],[Attribute]]),"",
IF(Infra[[#This Row],[railml 2.4 existence]]=TRUE, INDEX(core[Restriction],MATCH(Infra[[#This Row],[Full path]],core[Full path],0)),
IF(Infra[[#This Row],[nor existence]]&lt;&gt;"", INDEX(nor[Restriction],MATCH(Infra[[#This Row],[nor existence]],nor[Full path],0)),"")))</f>
        <v/>
      </c>
      <c r="U170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5" spans="1:21" ht="45" x14ac:dyDescent="0.25">
      <c r="A1705"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infrastructure/tracks/track/trackTopology/trackEnd/openEnd/@description</v>
      </c>
      <c r="B170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5" s="23" t="s">
        <v>1242</v>
      </c>
      <c r="E1705" s="49" t="s">
        <v>1239</v>
      </c>
      <c r="F1705" s="7" t="s">
        <v>28</v>
      </c>
      <c r="G1705" s="9" t="s">
        <v>25</v>
      </c>
      <c r="H1705" s="9" t="s">
        <v>29</v>
      </c>
      <c r="I1705" s="32"/>
      <c r="J1705" s="8" t="s">
        <v>30</v>
      </c>
      <c r="K1705" s="29" t="s">
        <v>31</v>
      </c>
      <c r="L1705" s="29"/>
      <c r="M1705" s="57"/>
      <c r="N170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0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05" s="7" t="str">
        <f>IF(Infra[[#This Row],[railml 2.4 existence]]=TRUE, INDEX(core[Constraints],MATCH(Infra[[#This Row],[Full path]],core[Full path],0)),
IF(Infra[[#This Row],[nor existence]]&lt;&gt;"",INDEX(nor[Constraints],MATCH(Infra[[#This Row],[nor existence]],nor[Full path],0)),""))</f>
        <v>optional</v>
      </c>
      <c r="Q170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5" s="9" t="str">
        <f>IF(ISBLANK(Infra[[#This Row],[Attribute]]),"",
IF(Infra[[#This Row],[railml 2.4 existence]]=TRUE, INDEX(core[Excel type],MATCH(Infra[[#This Row],[Full path]],core[Full path],0)),
IF(Infra[[#This Row],[nor existence]]&lt;&gt;"", INDEX(nor[Excel type],MATCH(Infra[[#This Row],[nor existence]],nor[Full path],0)),"")))</f>
        <v>[string]</v>
      </c>
      <c r="S1705" s="7" t="str">
        <f>IF(AND(NOT(ISBLANK(Infra[[#This Row],[Attribute]])),LEFT(Infra[[#This Row],[Value]],1)="[",OR(Infra[[#This Row],[railml 2.4 existence]]=TRUE,Infra[[#This Row],[nor existence]]=TRUE)),IF(Infra[[#This Row],[Value]]=Infra[[#This Row],[type]],"OK","Wrong type"),"")</f>
        <v>OK</v>
      </c>
      <c r="T1705" s="7" t="str">
        <f>IF(ISBLANK(Infra[[#This Row],[Attribute]]),"",
IF(Infra[[#This Row],[railml 2.4 existence]]=TRUE, INDEX(core[Restriction],MATCH(Infra[[#This Row],[Full path]],core[Full path],0)),
IF(Infra[[#This Row],[nor existence]]&lt;&gt;"", INDEX(nor[Restriction],MATCH(Infra[[#This Row],[nor existence]],nor[Full path],0)),"")))</f>
        <v/>
      </c>
      <c r="U170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6" spans="1:21" x14ac:dyDescent="0.25">
      <c r="A1706"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infrastructure/tracks/track/trackTopology/trackEnd/openEnd/@id</v>
      </c>
      <c r="B170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6" s="23" t="s">
        <v>1242</v>
      </c>
      <c r="E1706" s="49" t="s">
        <v>1239</v>
      </c>
      <c r="F1706" s="7" t="s">
        <v>32</v>
      </c>
      <c r="G1706" s="9" t="s">
        <v>25</v>
      </c>
      <c r="H1706" s="9" t="s">
        <v>23</v>
      </c>
      <c r="I1706" s="32"/>
      <c r="J1706" s="8" t="s">
        <v>33</v>
      </c>
      <c r="K1706" s="29"/>
      <c r="L1706" s="29"/>
      <c r="M1706" s="57"/>
      <c r="N170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0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06" s="7" t="str">
        <f>IF(Infra[[#This Row],[railml 2.4 existence]]=TRUE, INDEX(core[Constraints],MATCH(Infra[[#This Row],[Full path]],core[Full path],0)),
IF(Infra[[#This Row],[nor existence]]&lt;&gt;"",INDEX(nor[Constraints],MATCH(Infra[[#This Row],[nor existence]],nor[Full path],0)),""))</f>
        <v>mandatory</v>
      </c>
      <c r="Q170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6" s="9" t="str">
        <f>IF(ISBLANK(Infra[[#This Row],[Attribute]]),"",
IF(Infra[[#This Row],[railml 2.4 existence]]=TRUE, INDEX(core[Excel type],MATCH(Infra[[#This Row],[Full path]],core[Full path],0)),
IF(Infra[[#This Row],[nor existence]]&lt;&gt;"", INDEX(nor[Excel type],MATCH(Infra[[#This Row],[nor existence]],nor[Full path],0)),"")))</f>
        <v>[string]</v>
      </c>
      <c r="S1706" s="7" t="str">
        <f>IF(AND(NOT(ISBLANK(Infra[[#This Row],[Attribute]])),LEFT(Infra[[#This Row],[Value]],1)="[",OR(Infra[[#This Row],[railml 2.4 existence]]=TRUE,Infra[[#This Row],[nor existence]]=TRUE)),IF(Infra[[#This Row],[Value]]=Infra[[#This Row],[type]],"OK","Wrong type"),"")</f>
        <v>OK</v>
      </c>
      <c r="T1706" s="7" t="str">
        <f>IF(ISBLANK(Infra[[#This Row],[Attribute]]),"",
IF(Infra[[#This Row],[railml 2.4 existence]]=TRUE, INDEX(core[Restriction],MATCH(Infra[[#This Row],[Full path]],core[Full path],0)),
IF(Infra[[#This Row],[nor existence]]&lt;&gt;"", INDEX(nor[Restriction],MATCH(Infra[[#This Row],[nor existence]],nor[Full path],0)),"")))</f>
        <v/>
      </c>
      <c r="U170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7" spans="1:21" ht="30" x14ac:dyDescent="0.25">
      <c r="A1707"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infrastructure/tracks/track/trackTopology/trackEnd/openEnd/@nor:change</v>
      </c>
      <c r="B170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7" s="23" t="s">
        <v>1242</v>
      </c>
      <c r="E1707" s="49" t="s">
        <v>1239</v>
      </c>
      <c r="F1707" s="7" t="s">
        <v>36</v>
      </c>
      <c r="G1707" s="9" t="s">
        <v>37</v>
      </c>
      <c r="H1707" s="9" t="s">
        <v>29</v>
      </c>
      <c r="I1707" s="32"/>
      <c r="J1707" s="8" t="s">
        <v>38</v>
      </c>
      <c r="K1707" s="29"/>
      <c r="L1707" s="29"/>
      <c r="M1707" s="57"/>
      <c r="N170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0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07" s="7" t="str">
        <f>IF(Infra[[#This Row],[railml 2.4 existence]]=TRUE, INDEX(core[Constraints],MATCH(Infra[[#This Row],[Full path]],core[Full path],0)),
IF(Infra[[#This Row],[nor existence]]&lt;&gt;"",INDEX(nor[Constraints],MATCH(Infra[[#This Row],[nor existence]],nor[Full path],0)),""))</f>
        <v>optional</v>
      </c>
      <c r="Q170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07" s="9" t="str">
        <f>IF(ISBLANK(Infra[[#This Row],[Attribute]]),"",
IF(Infra[[#This Row],[railml 2.4 existence]]=TRUE, INDEX(core[Excel type],MATCH(Infra[[#This Row],[Full path]],core[Full path],0)),
IF(Infra[[#This Row],[nor existence]]&lt;&gt;"", INDEX(nor[Excel type],MATCH(Infra[[#This Row],[nor existence]],nor[Full path],0)),"")))</f>
        <v>[enum]</v>
      </c>
      <c r="S1707" s="7" t="str">
        <f>IF(AND(NOT(ISBLANK(Infra[[#This Row],[Attribute]])),LEFT(Infra[[#This Row],[Value]],1)="[",OR(Infra[[#This Row],[railml 2.4 existence]]=TRUE,Infra[[#This Row],[nor existence]]=TRUE)),IF(Infra[[#This Row],[Value]]=Infra[[#This Row],[type]],"OK","Wrong type"),"")</f>
        <v/>
      </c>
      <c r="T1707" s="7" t="str">
        <f>IF(ISBLANK(Infra[[#This Row],[Attribute]]),"",
IF(Infra[[#This Row],[railml 2.4 existence]]=TRUE, INDEX(core[Restriction],MATCH(Infra[[#This Row],[Full path]],core[Full path],0)),
IF(Infra[[#This Row],[nor existence]]&lt;&gt;"", INDEX(nor[Restriction],MATCH(Infra[[#This Row],[nor existence]],nor[Full path],0)),"")))</f>
        <v>"new", "modified", "removed"</v>
      </c>
      <c r="U170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8" spans="1:21" ht="30" x14ac:dyDescent="0.25">
      <c r="A1708"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infrastructure/tracks/track/trackTopology/trackEnd/openEnd/@nor:change</v>
      </c>
      <c r="B170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8" s="23" t="s">
        <v>1242</v>
      </c>
      <c r="E1708" s="49" t="s">
        <v>1239</v>
      </c>
      <c r="F1708" s="7" t="s">
        <v>36</v>
      </c>
      <c r="G1708" s="9" t="s">
        <v>39</v>
      </c>
      <c r="H1708" s="9"/>
      <c r="I1708" s="32"/>
      <c r="J1708" s="8" t="s">
        <v>40</v>
      </c>
      <c r="K1708" s="29"/>
      <c r="L1708" s="29"/>
      <c r="M1708" s="57"/>
      <c r="N170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0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08" s="7" t="str">
        <f>IF(Infra[[#This Row],[railml 2.4 existence]]=TRUE, INDEX(core[Constraints],MATCH(Infra[[#This Row],[Full path]],core[Full path],0)),
IF(Infra[[#This Row],[nor existence]]&lt;&gt;"",INDEX(nor[Constraints],MATCH(Infra[[#This Row],[nor existence]],nor[Full path],0)),""))</f>
        <v>optional</v>
      </c>
      <c r="Q170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08" s="9" t="str">
        <f>IF(ISBLANK(Infra[[#This Row],[Attribute]]),"",
IF(Infra[[#This Row],[railml 2.4 existence]]=TRUE, INDEX(core[Excel type],MATCH(Infra[[#This Row],[Full path]],core[Full path],0)),
IF(Infra[[#This Row],[nor existence]]&lt;&gt;"", INDEX(nor[Excel type],MATCH(Infra[[#This Row],[nor existence]],nor[Full path],0)),"")))</f>
        <v>[enum]</v>
      </c>
      <c r="S1708" s="7" t="str">
        <f>IF(AND(NOT(ISBLANK(Infra[[#This Row],[Attribute]])),LEFT(Infra[[#This Row],[Value]],1)="[",OR(Infra[[#This Row],[railml 2.4 existence]]=TRUE,Infra[[#This Row],[nor existence]]=TRUE)),IF(Infra[[#This Row],[Value]]=Infra[[#This Row],[type]],"OK","Wrong type"),"")</f>
        <v/>
      </c>
      <c r="T1708" s="7" t="str">
        <f>IF(ISBLANK(Infra[[#This Row],[Attribute]]),"",
IF(Infra[[#This Row],[railml 2.4 existence]]=TRUE, INDEX(core[Restriction],MATCH(Infra[[#This Row],[Full path]],core[Full path],0)),
IF(Infra[[#This Row],[nor existence]]&lt;&gt;"", INDEX(nor[Restriction],MATCH(Infra[[#This Row],[nor existence]],nor[Full path],0)),"")))</f>
        <v>"new", "modified", "removed"</v>
      </c>
      <c r="U170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09" spans="1:21" ht="30" x14ac:dyDescent="0.25">
      <c r="A1709"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infrastructure/tracks/track/trackTopology/trackEnd/openEnd/@nor:change</v>
      </c>
      <c r="B170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0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09" s="23" t="s">
        <v>1242</v>
      </c>
      <c r="E1709" s="49" t="s">
        <v>1239</v>
      </c>
      <c r="F1709" s="7" t="s">
        <v>36</v>
      </c>
      <c r="G1709" s="9" t="s">
        <v>41</v>
      </c>
      <c r="H1709" s="9"/>
      <c r="I1709" s="32"/>
      <c r="J1709" s="8" t="s">
        <v>42</v>
      </c>
      <c r="K1709" s="29"/>
      <c r="L1709" s="29"/>
      <c r="M1709" s="57"/>
      <c r="N170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0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09" s="7" t="str">
        <f>IF(Infra[[#This Row],[railml 2.4 existence]]=TRUE, INDEX(core[Constraints],MATCH(Infra[[#This Row],[Full path]],core[Full path],0)),
IF(Infra[[#This Row],[nor existence]]&lt;&gt;"",INDEX(nor[Constraints],MATCH(Infra[[#This Row],[nor existence]],nor[Full path],0)),""))</f>
        <v>optional</v>
      </c>
      <c r="Q170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09" s="9" t="str">
        <f>IF(ISBLANK(Infra[[#This Row],[Attribute]]),"",
IF(Infra[[#This Row],[railml 2.4 existence]]=TRUE, INDEX(core[Excel type],MATCH(Infra[[#This Row],[Full path]],core[Full path],0)),
IF(Infra[[#This Row],[nor existence]]&lt;&gt;"", INDEX(nor[Excel type],MATCH(Infra[[#This Row],[nor existence]],nor[Full path],0)),"")))</f>
        <v>[enum]</v>
      </c>
      <c r="S1709" s="7" t="str">
        <f>IF(AND(NOT(ISBLANK(Infra[[#This Row],[Attribute]])),LEFT(Infra[[#This Row],[Value]],1)="[",OR(Infra[[#This Row],[railml 2.4 existence]]=TRUE,Infra[[#This Row],[nor existence]]=TRUE)),IF(Infra[[#This Row],[Value]]=Infra[[#This Row],[type]],"OK","Wrong type"),"")</f>
        <v/>
      </c>
      <c r="T1709" s="7" t="str">
        <f>IF(ISBLANK(Infra[[#This Row],[Attribute]]),"",
IF(Infra[[#This Row],[railml 2.4 existence]]=TRUE, INDEX(core[Restriction],MATCH(Infra[[#This Row],[Full path]],core[Full path],0)),
IF(Infra[[#This Row],[nor existence]]&lt;&gt;"", INDEX(nor[Restriction],MATCH(Infra[[#This Row],[nor existence]],nor[Full path],0)),"")))</f>
        <v>"new", "modified", "removed"</v>
      </c>
      <c r="U170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0" spans="1:21" x14ac:dyDescent="0.25">
      <c r="A1710"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infrastructure/tracks/track/trackTopology/trackEnd/openEnd/@nor:change</v>
      </c>
      <c r="B171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0" s="23" t="s">
        <v>1242</v>
      </c>
      <c r="E1710" s="49" t="s">
        <v>1239</v>
      </c>
      <c r="F1710" s="7" t="s">
        <v>36</v>
      </c>
      <c r="G1710" s="9" t="s">
        <v>43</v>
      </c>
      <c r="H1710" s="9"/>
      <c r="I1710" s="32"/>
      <c r="J1710" s="8" t="s">
        <v>44</v>
      </c>
      <c r="K1710" s="29"/>
      <c r="L1710" s="29"/>
      <c r="M1710" s="57"/>
      <c r="N171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1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10" s="7" t="str">
        <f>IF(Infra[[#This Row],[railml 2.4 existence]]=TRUE, INDEX(core[Constraints],MATCH(Infra[[#This Row],[Full path]],core[Full path],0)),
IF(Infra[[#This Row],[nor existence]]&lt;&gt;"",INDEX(nor[Constraints],MATCH(Infra[[#This Row],[nor existence]],nor[Full path],0)),""))</f>
        <v>optional</v>
      </c>
      <c r="Q171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10" s="9" t="str">
        <f>IF(ISBLANK(Infra[[#This Row],[Attribute]]),"",
IF(Infra[[#This Row],[railml 2.4 existence]]=TRUE, INDEX(core[Excel type],MATCH(Infra[[#This Row],[Full path]],core[Full path],0)),
IF(Infra[[#This Row],[nor existence]]&lt;&gt;"", INDEX(nor[Excel type],MATCH(Infra[[#This Row],[nor existence]],nor[Full path],0)),"")))</f>
        <v>[enum]</v>
      </c>
      <c r="S1710" s="7" t="str">
        <f>IF(AND(NOT(ISBLANK(Infra[[#This Row],[Attribute]])),LEFT(Infra[[#This Row],[Value]],1)="[",OR(Infra[[#This Row],[railml 2.4 existence]]=TRUE,Infra[[#This Row],[nor existence]]=TRUE)),IF(Infra[[#This Row],[Value]]=Infra[[#This Row],[type]],"OK","Wrong type"),"")</f>
        <v/>
      </c>
      <c r="T1710" s="7" t="str">
        <f>IF(ISBLANK(Infra[[#This Row],[Attribute]]),"",
IF(Infra[[#This Row],[railml 2.4 existence]]=TRUE, INDEX(core[Restriction],MATCH(Infra[[#This Row],[Full path]],core[Full path],0)),
IF(Infra[[#This Row],[nor existence]]&lt;&gt;"", INDEX(nor[Restriction],MATCH(Infra[[#This Row],[nor existence]],nor[Full path],0)),"")))</f>
        <v>"new", "modified", "removed"</v>
      </c>
      <c r="U171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1" spans="1:21" x14ac:dyDescent="0.25">
      <c r="A1711" s="23" t="str">
        <f>IF(Infra[[#This Row],[Element hierarchy (XPATH)]]="/railml/","",Infra[[#This Row],[Element hierarchy (XPATH)]])&amp;IF(ISERROR(FIND(",",Infra[[#This Row],[Element]])),Infra[[#This Row],[Element]],"*")&amp;IF(OR(ISBLANK(Infra[[#This Row],[Attribute]]),Infra[[#This Row],[Attribute]]="See top of document"),"","/@"&amp;Infra[[#This Row],[Attribute]])</f>
        <v>infrastructure/tracks/track/trackTopology/trackEnd/openEnd/@nor:ruleRef</v>
      </c>
      <c r="B171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1" s="23" t="s">
        <v>1242</v>
      </c>
      <c r="E1711" s="49" t="s">
        <v>1239</v>
      </c>
      <c r="F1711" s="7" t="s">
        <v>45</v>
      </c>
      <c r="G1711" s="9" t="s">
        <v>46</v>
      </c>
      <c r="H1711" s="9" t="s">
        <v>29</v>
      </c>
      <c r="I1711" s="33"/>
      <c r="J1711" s="8" t="s">
        <v>47</v>
      </c>
      <c r="K1711" s="29"/>
      <c r="L1711" s="29"/>
      <c r="M1711" s="57"/>
      <c r="N171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1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711" s="7" t="str">
        <f>IF(Infra[[#This Row],[railml 2.4 existence]]=TRUE, INDEX(core[Constraints],MATCH(Infra[[#This Row],[Full path]],core[Full path],0)),
IF(Infra[[#This Row],[nor existence]]&lt;&gt;"",INDEX(nor[Constraints],MATCH(Infra[[#This Row],[nor existence]],nor[Full path],0)),""))</f>
        <v>optional</v>
      </c>
      <c r="Q171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1" s="9" t="str">
        <f>IF(ISBLANK(Infra[[#This Row],[Attribute]]),"",
IF(Infra[[#This Row],[railml 2.4 existence]]=TRUE, INDEX(core[Excel type],MATCH(Infra[[#This Row],[Full path]],core[Full path],0)),
IF(Infra[[#This Row],[nor existence]]&lt;&gt;"", INDEX(nor[Excel type],MATCH(Infra[[#This Row],[nor existence]],nor[Full path],0)),"")))</f>
        <v>[reference]</v>
      </c>
      <c r="S1711" s="7" t="str">
        <f>IF(AND(NOT(ISBLANK(Infra[[#This Row],[Attribute]])),LEFT(Infra[[#This Row],[Value]],1)="[",OR(Infra[[#This Row],[railml 2.4 existence]]=TRUE,Infra[[#This Row],[nor existence]]=TRUE)),IF(Infra[[#This Row],[Value]]=Infra[[#This Row],[type]],"OK","Wrong type"),"")</f>
        <v/>
      </c>
      <c r="T1711" s="7" t="str">
        <f>IF(ISBLANK(Infra[[#This Row],[Attribute]]),"",
IF(Infra[[#This Row],[railml 2.4 existence]]=TRUE, INDEX(core[Restriction],MATCH(Infra[[#This Row],[Full path]],core[Full path],0)),
IF(Infra[[#This Row],[nor existence]]&lt;&gt;"", INDEX(nor[Restriction],MATCH(Infra[[#This Row],[nor existence]],nor[Full path],0)),"")))</f>
        <v/>
      </c>
      <c r="U171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2" spans="1:21" x14ac:dyDescent="0.25">
      <c r="A1712"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v>
      </c>
      <c r="B171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2" s="24" t="s">
        <v>1243</v>
      </c>
      <c r="E1712" s="17" t="s">
        <v>1244</v>
      </c>
      <c r="F1712" s="7"/>
      <c r="G1712" s="9"/>
      <c r="H1712" s="9" t="s">
        <v>23</v>
      </c>
      <c r="I1712" s="35"/>
      <c r="J1712" s="8" t="s">
        <v>74</v>
      </c>
      <c r="K1712" s="7"/>
      <c r="L1712" s="7"/>
      <c r="M1712" s="29"/>
      <c r="N171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1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12" s="7" t="str">
        <f>IF(Infra[[#This Row],[railml 2.4 existence]]=TRUE, INDEX(core[Constraints],MATCH(Infra[[#This Row],[Full path]],core[Full path],0)),
IF(Infra[[#This Row],[nor existence]]&lt;&gt;"",INDEX(nor[Constraints],MATCH(Infra[[#This Row],[nor existence]],nor[Full path],0)),""))</f>
        <v>optional</v>
      </c>
      <c r="Q171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2" s="7" t="str">
        <f>IF(ISBLANK(Infra[[#This Row],[Attribute]]),"",
IF(Infra[[#This Row],[railml 2.4 existence]]=TRUE, INDEX(core[Excel type],MATCH(Infra[[#This Row],[Full path]],core[Full path],0)),
IF(Infra[[#This Row],[nor existence]]&lt;&gt;"", INDEX(nor[Excel type],MATCH(Infra[[#This Row],[nor existence]],nor[Full path],0)),"")))</f>
        <v/>
      </c>
      <c r="S1712" s="7" t="str">
        <f>IF(AND(NOT(ISBLANK(Infra[[#This Row],[Attribute]])),LEFT(Infra[[#This Row],[Value]],1)="[",OR(Infra[[#This Row],[railml 2.4 existence]]=TRUE,Infra[[#This Row],[nor existence]]=TRUE)),IF(Infra[[#This Row],[Value]]=Infra[[#This Row],[type]],"OK","Wrong type"),"")</f>
        <v/>
      </c>
      <c r="T1712" s="7" t="str">
        <f>IF(ISBLANK(Infra[[#This Row],[Attribute]]),"",
IF(Infra[[#This Row],[railml 2.4 existence]]=TRUE, INDEX(core[Restriction],MATCH(Infra[[#This Row],[Full path]],core[Full path],0)),
IF(Infra[[#This Row],[nor existence]]&lt;&gt;"", INDEX(nor[Restriction],MATCH(Infra[[#This Row],[nor existence]],nor[Full path],0)),"")))</f>
        <v/>
      </c>
      <c r="U171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3" spans="1:21" x14ac:dyDescent="0.25">
      <c r="A1713"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infrastructureVisualizations/visualization/@id</v>
      </c>
      <c r="B171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3" s="23" t="s">
        <v>1243</v>
      </c>
      <c r="E1713" s="49" t="s">
        <v>1244</v>
      </c>
      <c r="F1713" s="7" t="s">
        <v>32</v>
      </c>
      <c r="G1713" s="9" t="s">
        <v>25</v>
      </c>
      <c r="H1713" s="9" t="s">
        <v>23</v>
      </c>
      <c r="I1713" s="32"/>
      <c r="J1713" s="8" t="s">
        <v>33</v>
      </c>
      <c r="K1713" s="29"/>
      <c r="L1713" s="29"/>
      <c r="M1713" s="57"/>
      <c r="N171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1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13" s="7" t="str">
        <f>IF(Infra[[#This Row],[railml 2.4 existence]]=TRUE, INDEX(core[Constraints],MATCH(Infra[[#This Row],[Full path]],core[Full path],0)),
IF(Infra[[#This Row],[nor existence]]&lt;&gt;"",INDEX(nor[Constraints],MATCH(Infra[[#This Row],[nor existence]],nor[Full path],0)),""))</f>
        <v>mandatory</v>
      </c>
      <c r="Q171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3" s="9" t="str">
        <f>IF(ISBLANK(Infra[[#This Row],[Attribute]]),"",
IF(Infra[[#This Row],[railml 2.4 existence]]=TRUE, INDEX(core[Excel type],MATCH(Infra[[#This Row],[Full path]],core[Full path],0)),
IF(Infra[[#This Row],[nor existence]]&lt;&gt;"", INDEX(nor[Excel type],MATCH(Infra[[#This Row],[nor existence]],nor[Full path],0)),"")))</f>
        <v>[string]</v>
      </c>
      <c r="S1713" s="7" t="str">
        <f>IF(AND(NOT(ISBLANK(Infra[[#This Row],[Attribute]])),LEFT(Infra[[#This Row],[Value]],1)="[",OR(Infra[[#This Row],[railml 2.4 existence]]=TRUE,Infra[[#This Row],[nor existence]]=TRUE)),IF(Infra[[#This Row],[Value]]=Infra[[#This Row],[type]],"OK","Wrong type"),"")</f>
        <v>OK</v>
      </c>
      <c r="T1713" s="7" t="str">
        <f>IF(ISBLANK(Infra[[#This Row],[Attribute]]),"",
IF(Infra[[#This Row],[railml 2.4 existence]]=TRUE, INDEX(core[Restriction],MATCH(Infra[[#This Row],[Full path]],core[Full path],0)),
IF(Infra[[#This Row],[nor existence]]&lt;&gt;"", INDEX(nor[Restriction],MATCH(Infra[[#This Row],[nor existence]],nor[Full path],0)),"")))</f>
        <v/>
      </c>
      <c r="U171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4" spans="1:21" x14ac:dyDescent="0.25">
      <c r="A1714"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infrastructureVisualizations/visualization/@infrastructureRef</v>
      </c>
      <c r="B171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4" s="24" t="s">
        <v>1243</v>
      </c>
      <c r="E1714" s="17" t="s">
        <v>1244</v>
      </c>
      <c r="F1714" s="7" t="s">
        <v>1245</v>
      </c>
      <c r="G1714" s="9" t="s">
        <v>46</v>
      </c>
      <c r="H1714" s="9" t="s">
        <v>23</v>
      </c>
      <c r="I1714" s="35"/>
      <c r="J1714" s="8"/>
      <c r="K1714" s="7"/>
      <c r="L1714" s="7"/>
      <c r="M1714" s="29"/>
      <c r="N171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1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14" s="7" t="str">
        <f>IF(Infra[[#This Row],[railml 2.4 existence]]=TRUE, INDEX(core[Constraints],MATCH(Infra[[#This Row],[Full path]],core[Full path],0)),
IF(Infra[[#This Row],[nor existence]]&lt;&gt;"",INDEX(nor[Constraints],MATCH(Infra[[#This Row],[nor existence]],nor[Full path],0)),""))</f>
        <v>optional</v>
      </c>
      <c r="Q171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4" s="7" t="str">
        <f>IF(ISBLANK(Infra[[#This Row],[Attribute]]),"",
IF(Infra[[#This Row],[railml 2.4 existence]]=TRUE, INDEX(core[Excel type],MATCH(Infra[[#This Row],[Full path]],core[Full path],0)),
IF(Infra[[#This Row],[nor existence]]&lt;&gt;"", INDEX(nor[Excel type],MATCH(Infra[[#This Row],[nor existence]],nor[Full path],0)),"")))</f>
        <v>[reference]</v>
      </c>
      <c r="S1714" s="7" t="str">
        <f>IF(AND(NOT(ISBLANK(Infra[[#This Row],[Attribute]])),LEFT(Infra[[#This Row],[Value]],1)="[",OR(Infra[[#This Row],[railml 2.4 existence]]=TRUE,Infra[[#This Row],[nor existence]]=TRUE)),IF(Infra[[#This Row],[Value]]=Infra[[#This Row],[type]],"OK","Wrong type"),"")</f>
        <v>OK</v>
      </c>
      <c r="T1714" s="7" t="str">
        <f>IF(ISBLANK(Infra[[#This Row],[Attribute]]),"",
IF(Infra[[#This Row],[railml 2.4 existence]]=TRUE, INDEX(core[Restriction],MATCH(Infra[[#This Row],[Full path]],core[Full path],0)),
IF(Infra[[#This Row],[nor existence]]&lt;&gt;"", INDEX(nor[Restriction],MATCH(Infra[[#This Row],[nor existence]],nor[Full path],0)),"")))</f>
        <v/>
      </c>
      <c r="U171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5" spans="1:21" x14ac:dyDescent="0.25">
      <c r="A1715"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infrastructureVisualizations/visualization/@version</v>
      </c>
      <c r="B171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5" s="24" t="s">
        <v>1243</v>
      </c>
      <c r="E1715" s="17" t="s">
        <v>1244</v>
      </c>
      <c r="F1715" s="7" t="s">
        <v>1246</v>
      </c>
      <c r="G1715" s="9" t="s">
        <v>25</v>
      </c>
      <c r="H1715" s="9" t="s">
        <v>23</v>
      </c>
      <c r="I1715" s="35"/>
      <c r="J1715" s="8" t="s">
        <v>1247</v>
      </c>
      <c r="K1715" s="7"/>
      <c r="L1715" s="7"/>
      <c r="M1715" s="29"/>
      <c r="N171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1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15" s="7" t="str">
        <f>IF(Infra[[#This Row],[railml 2.4 existence]]=TRUE, INDEX(core[Constraints],MATCH(Infra[[#This Row],[Full path]],core[Full path],0)),
IF(Infra[[#This Row],[nor existence]]&lt;&gt;"",INDEX(nor[Constraints],MATCH(Infra[[#This Row],[nor existence]],nor[Full path],0)),""))</f>
        <v>mandatory</v>
      </c>
      <c r="Q171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5" s="7" t="str">
        <f>IF(ISBLANK(Infra[[#This Row],[Attribute]]),"",
IF(Infra[[#This Row],[railml 2.4 existence]]=TRUE, INDEX(core[Excel type],MATCH(Infra[[#This Row],[Full path]],core[Full path],0)),
IF(Infra[[#This Row],[nor existence]]&lt;&gt;"", INDEX(nor[Excel type],MATCH(Infra[[#This Row],[nor existence]],nor[Full path],0)),"")))</f>
        <v>[string]</v>
      </c>
      <c r="S1715" s="7" t="str">
        <f>IF(AND(NOT(ISBLANK(Infra[[#This Row],[Attribute]])),LEFT(Infra[[#This Row],[Value]],1)="[",OR(Infra[[#This Row],[railml 2.4 existence]]=TRUE,Infra[[#This Row],[nor existence]]=TRUE)),IF(Infra[[#This Row],[Value]]=Infra[[#This Row],[type]],"OK","Wrong type"),"")</f>
        <v>OK</v>
      </c>
      <c r="T1715" s="7" t="str">
        <f>IF(ISBLANK(Infra[[#This Row],[Attribute]]),"",
IF(Infra[[#This Row],[railml 2.4 existence]]=TRUE, INDEX(core[Restriction],MATCH(Infra[[#This Row],[Full path]],core[Full path],0)),
IF(Infra[[#This Row],[nor existence]]&lt;&gt;"", INDEX(nor[Restriction],MATCH(Infra[[#This Row],[nor existence]],nor[Full path],0)),"")))</f>
        <v>xs:pattern=[1-9][0-9]?\.([0-9]|[1-9][0-9]</v>
      </c>
      <c r="U171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6" spans="1:21" x14ac:dyDescent="0.25">
      <c r="A1716"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v>
      </c>
      <c r="B171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6" s="24" t="s">
        <v>1248</v>
      </c>
      <c r="E1716" s="17" t="s">
        <v>1249</v>
      </c>
      <c r="F1716" s="7"/>
      <c r="G1716" s="9"/>
      <c r="H1716" s="9" t="s">
        <v>29</v>
      </c>
      <c r="I1716" s="35"/>
      <c r="J1716" s="8"/>
      <c r="K1716" s="7"/>
      <c r="L1716" s="7"/>
      <c r="M1716" s="29"/>
      <c r="N171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1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16" s="7" t="str">
        <f>IF(Infra[[#This Row],[railml 2.4 existence]]=TRUE, INDEX(core[Constraints],MATCH(Infra[[#This Row],[Full path]],core[Full path],0)),
IF(Infra[[#This Row],[nor existence]]&lt;&gt;"",INDEX(nor[Constraints],MATCH(Infra[[#This Row],[nor existence]],nor[Full path],0)),""))</f>
        <v>optional</v>
      </c>
      <c r="Q171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6" s="7" t="str">
        <f>IF(ISBLANK(Infra[[#This Row],[Attribute]]),"",
IF(Infra[[#This Row],[railml 2.4 existence]]=TRUE, INDEX(core[Excel type],MATCH(Infra[[#This Row],[Full path]],core[Full path],0)),
IF(Infra[[#This Row],[nor existence]]&lt;&gt;"", INDEX(nor[Excel type],MATCH(Infra[[#This Row],[nor existence]],nor[Full path],0)),"")))</f>
        <v/>
      </c>
      <c r="S1716" s="7" t="str">
        <f>IF(AND(NOT(ISBLANK(Infra[[#This Row],[Attribute]])),LEFT(Infra[[#This Row],[Value]],1)="[",OR(Infra[[#This Row],[railml 2.4 existence]]=TRUE,Infra[[#This Row],[nor existence]]=TRUE)),IF(Infra[[#This Row],[Value]]=Infra[[#This Row],[type]],"OK","Wrong type"),"")</f>
        <v/>
      </c>
      <c r="T1716" s="7" t="str">
        <f>IF(ISBLANK(Infra[[#This Row],[Attribute]]),"",
IF(Infra[[#This Row],[railml 2.4 existence]]=TRUE, INDEX(core[Restriction],MATCH(Infra[[#This Row],[Full path]],core[Full path],0)),
IF(Infra[[#This Row],[nor existence]]&lt;&gt;"", INDEX(nor[Restriction],MATCH(Infra[[#This Row],[nor existence]],nor[Full path],0)),"")))</f>
        <v/>
      </c>
      <c r="U171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7" spans="1:21" ht="30" x14ac:dyDescent="0.25">
      <c r="A1717"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infrastructureVisualizations/visualization/lineVis/@nor:change</v>
      </c>
      <c r="B171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7" s="23" t="s">
        <v>1248</v>
      </c>
      <c r="E1717" s="49" t="s">
        <v>1249</v>
      </c>
      <c r="F1717" s="7" t="s">
        <v>36</v>
      </c>
      <c r="G1717" s="9" t="s">
        <v>37</v>
      </c>
      <c r="H1717" s="9" t="s">
        <v>29</v>
      </c>
      <c r="I1717" s="32"/>
      <c r="J1717" s="8" t="s">
        <v>38</v>
      </c>
      <c r="K1717" s="29"/>
      <c r="L1717" s="29"/>
      <c r="M1717" s="57"/>
      <c r="N171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1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17" s="7" t="str">
        <f>IF(Infra[[#This Row],[railml 2.4 existence]]=TRUE, INDEX(core[Constraints],MATCH(Infra[[#This Row],[Full path]],core[Full path],0)),
IF(Infra[[#This Row],[nor existence]]&lt;&gt;"",INDEX(nor[Constraints],MATCH(Infra[[#This Row],[nor existence]],nor[Full path],0)),""))</f>
        <v>optional</v>
      </c>
      <c r="Q171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17" s="9" t="str">
        <f>IF(ISBLANK(Infra[[#This Row],[Attribute]]),"",
IF(Infra[[#This Row],[railml 2.4 existence]]=TRUE, INDEX(core[Excel type],MATCH(Infra[[#This Row],[Full path]],core[Full path],0)),
IF(Infra[[#This Row],[nor existence]]&lt;&gt;"", INDEX(nor[Excel type],MATCH(Infra[[#This Row],[nor existence]],nor[Full path],0)),"")))</f>
        <v>[enum]</v>
      </c>
      <c r="S1717" s="7" t="str">
        <f>IF(AND(NOT(ISBLANK(Infra[[#This Row],[Attribute]])),LEFT(Infra[[#This Row],[Value]],1)="[",OR(Infra[[#This Row],[railml 2.4 existence]]=TRUE,Infra[[#This Row],[nor existence]]=TRUE)),IF(Infra[[#This Row],[Value]]=Infra[[#This Row],[type]],"OK","Wrong type"),"")</f>
        <v/>
      </c>
      <c r="T1717" s="7" t="str">
        <f>IF(ISBLANK(Infra[[#This Row],[Attribute]]),"",
IF(Infra[[#This Row],[railml 2.4 existence]]=TRUE, INDEX(core[Restriction],MATCH(Infra[[#This Row],[Full path]],core[Full path],0)),
IF(Infra[[#This Row],[nor existence]]&lt;&gt;"", INDEX(nor[Restriction],MATCH(Infra[[#This Row],[nor existence]],nor[Full path],0)),"")))</f>
        <v>"new", "modified", "removed"</v>
      </c>
      <c r="U171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8" spans="1:21" ht="30" x14ac:dyDescent="0.25">
      <c r="A1718"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infrastructureVisualizations/visualization/lineVis/@nor:change</v>
      </c>
      <c r="B171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8" s="23" t="s">
        <v>1248</v>
      </c>
      <c r="E1718" s="49" t="s">
        <v>1249</v>
      </c>
      <c r="F1718" s="7" t="s">
        <v>36</v>
      </c>
      <c r="G1718" s="9" t="s">
        <v>39</v>
      </c>
      <c r="H1718" s="9"/>
      <c r="I1718" s="32"/>
      <c r="J1718" s="8" t="s">
        <v>40</v>
      </c>
      <c r="K1718" s="29"/>
      <c r="L1718" s="29"/>
      <c r="M1718" s="57"/>
      <c r="N171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1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18" s="7" t="str">
        <f>IF(Infra[[#This Row],[railml 2.4 existence]]=TRUE, INDEX(core[Constraints],MATCH(Infra[[#This Row],[Full path]],core[Full path],0)),
IF(Infra[[#This Row],[nor existence]]&lt;&gt;"",INDEX(nor[Constraints],MATCH(Infra[[#This Row],[nor existence]],nor[Full path],0)),""))</f>
        <v>optional</v>
      </c>
      <c r="Q171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18" s="9" t="str">
        <f>IF(ISBLANK(Infra[[#This Row],[Attribute]]),"",
IF(Infra[[#This Row],[railml 2.4 existence]]=TRUE, INDEX(core[Excel type],MATCH(Infra[[#This Row],[Full path]],core[Full path],0)),
IF(Infra[[#This Row],[nor existence]]&lt;&gt;"", INDEX(nor[Excel type],MATCH(Infra[[#This Row],[nor existence]],nor[Full path],0)),"")))</f>
        <v>[enum]</v>
      </c>
      <c r="S1718" s="7" t="str">
        <f>IF(AND(NOT(ISBLANK(Infra[[#This Row],[Attribute]])),LEFT(Infra[[#This Row],[Value]],1)="[",OR(Infra[[#This Row],[railml 2.4 existence]]=TRUE,Infra[[#This Row],[nor existence]]=TRUE)),IF(Infra[[#This Row],[Value]]=Infra[[#This Row],[type]],"OK","Wrong type"),"")</f>
        <v/>
      </c>
      <c r="T1718" s="7" t="str">
        <f>IF(ISBLANK(Infra[[#This Row],[Attribute]]),"",
IF(Infra[[#This Row],[railml 2.4 existence]]=TRUE, INDEX(core[Restriction],MATCH(Infra[[#This Row],[Full path]],core[Full path],0)),
IF(Infra[[#This Row],[nor existence]]&lt;&gt;"", INDEX(nor[Restriction],MATCH(Infra[[#This Row],[nor existence]],nor[Full path],0)),"")))</f>
        <v>"new", "modified", "removed"</v>
      </c>
      <c r="U171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19" spans="1:21" ht="30" x14ac:dyDescent="0.25">
      <c r="A1719"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infrastructureVisualizations/visualization/lineVis/@nor:change</v>
      </c>
      <c r="B171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1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19" s="23" t="s">
        <v>1248</v>
      </c>
      <c r="E1719" s="49" t="s">
        <v>1249</v>
      </c>
      <c r="F1719" s="7" t="s">
        <v>36</v>
      </c>
      <c r="G1719" s="9" t="s">
        <v>41</v>
      </c>
      <c r="H1719" s="9"/>
      <c r="I1719" s="32"/>
      <c r="J1719" s="8" t="s">
        <v>42</v>
      </c>
      <c r="K1719" s="29"/>
      <c r="L1719" s="29"/>
      <c r="M1719" s="57"/>
      <c r="N171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1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19" s="7" t="str">
        <f>IF(Infra[[#This Row],[railml 2.4 existence]]=TRUE, INDEX(core[Constraints],MATCH(Infra[[#This Row],[Full path]],core[Full path],0)),
IF(Infra[[#This Row],[nor existence]]&lt;&gt;"",INDEX(nor[Constraints],MATCH(Infra[[#This Row],[nor existence]],nor[Full path],0)),""))</f>
        <v>optional</v>
      </c>
      <c r="Q171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19" s="9" t="str">
        <f>IF(ISBLANK(Infra[[#This Row],[Attribute]]),"",
IF(Infra[[#This Row],[railml 2.4 existence]]=TRUE, INDEX(core[Excel type],MATCH(Infra[[#This Row],[Full path]],core[Full path],0)),
IF(Infra[[#This Row],[nor existence]]&lt;&gt;"", INDEX(nor[Excel type],MATCH(Infra[[#This Row],[nor existence]],nor[Full path],0)),"")))</f>
        <v>[enum]</v>
      </c>
      <c r="S1719" s="7" t="str">
        <f>IF(AND(NOT(ISBLANK(Infra[[#This Row],[Attribute]])),LEFT(Infra[[#This Row],[Value]],1)="[",OR(Infra[[#This Row],[railml 2.4 existence]]=TRUE,Infra[[#This Row],[nor existence]]=TRUE)),IF(Infra[[#This Row],[Value]]=Infra[[#This Row],[type]],"OK","Wrong type"),"")</f>
        <v/>
      </c>
      <c r="T1719" s="7" t="str">
        <f>IF(ISBLANK(Infra[[#This Row],[Attribute]]),"",
IF(Infra[[#This Row],[railml 2.4 existence]]=TRUE, INDEX(core[Restriction],MATCH(Infra[[#This Row],[Full path]],core[Full path],0)),
IF(Infra[[#This Row],[nor existence]]&lt;&gt;"", INDEX(nor[Restriction],MATCH(Infra[[#This Row],[nor existence]],nor[Full path],0)),"")))</f>
        <v>"new", "modified", "removed"</v>
      </c>
      <c r="U171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0" spans="1:21" x14ac:dyDescent="0.25">
      <c r="A1720"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infrastructureVisualizations/visualization/lineVis/@nor:change</v>
      </c>
      <c r="B172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0" s="23" t="s">
        <v>1248</v>
      </c>
      <c r="E1720" s="49" t="s">
        <v>1249</v>
      </c>
      <c r="F1720" s="7" t="s">
        <v>36</v>
      </c>
      <c r="G1720" s="9" t="s">
        <v>43</v>
      </c>
      <c r="H1720" s="9"/>
      <c r="I1720" s="32"/>
      <c r="J1720" s="8" t="s">
        <v>44</v>
      </c>
      <c r="K1720" s="29"/>
      <c r="L1720" s="29"/>
      <c r="M1720" s="57"/>
      <c r="N172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2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20" s="7" t="str">
        <f>IF(Infra[[#This Row],[railml 2.4 existence]]=TRUE, INDEX(core[Constraints],MATCH(Infra[[#This Row],[Full path]],core[Full path],0)),
IF(Infra[[#This Row],[nor existence]]&lt;&gt;"",INDEX(nor[Constraints],MATCH(Infra[[#This Row],[nor existence]],nor[Full path],0)),""))</f>
        <v>optional</v>
      </c>
      <c r="Q172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20" s="9" t="str">
        <f>IF(ISBLANK(Infra[[#This Row],[Attribute]]),"",
IF(Infra[[#This Row],[railml 2.4 existence]]=TRUE, INDEX(core[Excel type],MATCH(Infra[[#This Row],[Full path]],core[Full path],0)),
IF(Infra[[#This Row],[nor existence]]&lt;&gt;"", INDEX(nor[Excel type],MATCH(Infra[[#This Row],[nor existence]],nor[Full path],0)),"")))</f>
        <v>[enum]</v>
      </c>
      <c r="S1720" s="7" t="str">
        <f>IF(AND(NOT(ISBLANK(Infra[[#This Row],[Attribute]])),LEFT(Infra[[#This Row],[Value]],1)="[",OR(Infra[[#This Row],[railml 2.4 existence]]=TRUE,Infra[[#This Row],[nor existence]]=TRUE)),IF(Infra[[#This Row],[Value]]=Infra[[#This Row],[type]],"OK","Wrong type"),"")</f>
        <v/>
      </c>
      <c r="T1720" s="7" t="str">
        <f>IF(ISBLANK(Infra[[#This Row],[Attribute]]),"",
IF(Infra[[#This Row],[railml 2.4 existence]]=TRUE, INDEX(core[Restriction],MATCH(Infra[[#This Row],[Full path]],core[Full path],0)),
IF(Infra[[#This Row],[nor existence]]&lt;&gt;"", INDEX(nor[Restriction],MATCH(Infra[[#This Row],[nor existence]],nor[Full path],0)),"")))</f>
        <v>"new", "modified", "removed"</v>
      </c>
      <c r="U172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1" spans="1:21" x14ac:dyDescent="0.25">
      <c r="A1721"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infrastructureVisualizations/visualization/lineVis/@nor:ruleRef</v>
      </c>
      <c r="B172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1" s="23" t="s">
        <v>1248</v>
      </c>
      <c r="E1721" s="49" t="s">
        <v>1249</v>
      </c>
      <c r="F1721" s="7" t="s">
        <v>45</v>
      </c>
      <c r="G1721" s="9" t="s">
        <v>46</v>
      </c>
      <c r="H1721" s="9" t="s">
        <v>29</v>
      </c>
      <c r="I1721" s="33"/>
      <c r="J1721" s="8" t="s">
        <v>47</v>
      </c>
      <c r="K1721" s="29"/>
      <c r="L1721" s="29"/>
      <c r="M1721" s="57"/>
      <c r="N172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2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721" s="7" t="str">
        <f>IF(Infra[[#This Row],[railml 2.4 existence]]=TRUE, INDEX(core[Constraints],MATCH(Infra[[#This Row],[Full path]],core[Full path],0)),
IF(Infra[[#This Row],[nor existence]]&lt;&gt;"",INDEX(nor[Constraints],MATCH(Infra[[#This Row],[nor existence]],nor[Full path],0)),""))</f>
        <v>optional</v>
      </c>
      <c r="Q172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21" s="9" t="str">
        <f>IF(ISBLANK(Infra[[#This Row],[Attribute]]),"",
IF(Infra[[#This Row],[railml 2.4 existence]]=TRUE, INDEX(core[Excel type],MATCH(Infra[[#This Row],[Full path]],core[Full path],0)),
IF(Infra[[#This Row],[nor existence]]&lt;&gt;"", INDEX(nor[Excel type],MATCH(Infra[[#This Row],[nor existence]],nor[Full path],0)),"")))</f>
        <v>[reference]</v>
      </c>
      <c r="S1721" s="7" t="str">
        <f>IF(AND(NOT(ISBLANK(Infra[[#This Row],[Attribute]])),LEFT(Infra[[#This Row],[Value]],1)="[",OR(Infra[[#This Row],[railml 2.4 existence]]=TRUE,Infra[[#This Row],[nor existence]]=TRUE)),IF(Infra[[#This Row],[Value]]=Infra[[#This Row],[type]],"OK","Wrong type"),"")</f>
        <v/>
      </c>
      <c r="T1721" s="7" t="str">
        <f>IF(ISBLANK(Infra[[#This Row],[Attribute]]),"",
IF(Infra[[#This Row],[railml 2.4 existence]]=TRUE, INDEX(core[Restriction],MATCH(Infra[[#This Row],[Full path]],core[Full path],0)),
IF(Infra[[#This Row],[nor existence]]&lt;&gt;"", INDEX(nor[Restriction],MATCH(Infra[[#This Row],[nor existence]],nor[Full path],0)),"")))</f>
        <v/>
      </c>
      <c r="U172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2" spans="1:21" x14ac:dyDescent="0.25">
      <c r="A1722"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infrastructureVisualizations/visualization/lineVis/@ref</v>
      </c>
      <c r="B172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2" s="24" t="s">
        <v>1248</v>
      </c>
      <c r="E1722" s="17" t="s">
        <v>1249</v>
      </c>
      <c r="F1722" s="7" t="s">
        <v>120</v>
      </c>
      <c r="G1722" s="9" t="s">
        <v>46</v>
      </c>
      <c r="H1722" s="9" t="s">
        <v>23</v>
      </c>
      <c r="I1722" s="35"/>
      <c r="J1722" s="8"/>
      <c r="K1722" s="7"/>
      <c r="L1722" s="7"/>
      <c r="M1722" s="29"/>
      <c r="N172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2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22" s="7" t="str">
        <f>IF(Infra[[#This Row],[railml 2.4 existence]]=TRUE, INDEX(core[Constraints],MATCH(Infra[[#This Row],[Full path]],core[Full path],0)),
IF(Infra[[#This Row],[nor existence]]&lt;&gt;"",INDEX(nor[Constraints],MATCH(Infra[[#This Row],[nor existence]],nor[Full path],0)),""))</f>
        <v>mandatory</v>
      </c>
      <c r="Q172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22" s="7" t="str">
        <f>IF(ISBLANK(Infra[[#This Row],[Attribute]]),"",
IF(Infra[[#This Row],[railml 2.4 existence]]=TRUE, INDEX(core[Excel type],MATCH(Infra[[#This Row],[Full path]],core[Full path],0)),
IF(Infra[[#This Row],[nor existence]]&lt;&gt;"", INDEX(nor[Excel type],MATCH(Infra[[#This Row],[nor existence]],nor[Full path],0)),"")))</f>
        <v>[reference]</v>
      </c>
      <c r="S1722" s="7" t="str">
        <f>IF(AND(NOT(ISBLANK(Infra[[#This Row],[Attribute]])),LEFT(Infra[[#This Row],[Value]],1)="[",OR(Infra[[#This Row],[railml 2.4 existence]]=TRUE,Infra[[#This Row],[nor existence]]=TRUE)),IF(Infra[[#This Row],[Value]]=Infra[[#This Row],[type]],"OK","Wrong type"),"")</f>
        <v>OK</v>
      </c>
      <c r="T1722" s="7" t="str">
        <f>IF(ISBLANK(Infra[[#This Row],[Attribute]]),"",
IF(Infra[[#This Row],[railml 2.4 existence]]=TRUE, INDEX(core[Restriction],MATCH(Infra[[#This Row],[Full path]],core[Full path],0)),
IF(Infra[[#This Row],[nor existence]]&lt;&gt;"", INDEX(nor[Restriction],MATCH(Infra[[#This Row],[nor existence]],nor[Full path],0)),"")))</f>
        <v/>
      </c>
      <c r="U172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3" spans="1:21" x14ac:dyDescent="0.25">
      <c r="A1723"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v>
      </c>
      <c r="B172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3" s="24" t="s">
        <v>1248</v>
      </c>
      <c r="E1723" s="25" t="s">
        <v>1250</v>
      </c>
      <c r="F1723" s="7"/>
      <c r="G1723" s="9"/>
      <c r="H1723" s="9" t="s">
        <v>29</v>
      </c>
      <c r="I1723" s="35"/>
      <c r="J1723" s="8"/>
      <c r="K1723" s="7"/>
      <c r="L1723" s="7"/>
      <c r="M1723" s="29"/>
      <c r="N172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2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23" s="7" t="str">
        <f>IF(Infra[[#This Row],[railml 2.4 existence]]=TRUE, INDEX(core[Constraints],MATCH(Infra[[#This Row],[Full path]],core[Full path],0)),
IF(Infra[[#This Row],[nor existence]]&lt;&gt;"",INDEX(nor[Constraints],MATCH(Infra[[#This Row],[nor existence]],nor[Full path],0)),""))</f>
        <v>optional</v>
      </c>
      <c r="Q172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23" s="7" t="str">
        <f>IF(ISBLANK(Infra[[#This Row],[Attribute]]),"",
IF(Infra[[#This Row],[railml 2.4 existence]]=TRUE, INDEX(core[Excel type],MATCH(Infra[[#This Row],[Full path]],core[Full path],0)),
IF(Infra[[#This Row],[nor existence]]&lt;&gt;"", INDEX(nor[Excel type],MATCH(Infra[[#This Row],[nor existence]],nor[Full path],0)),"")))</f>
        <v/>
      </c>
      <c r="S1723" s="7" t="str">
        <f>IF(AND(NOT(ISBLANK(Infra[[#This Row],[Attribute]])),LEFT(Infra[[#This Row],[Value]],1)="[",OR(Infra[[#This Row],[railml 2.4 existence]]=TRUE,Infra[[#This Row],[nor existence]]=TRUE)),IF(Infra[[#This Row],[Value]]=Infra[[#This Row],[type]],"OK","Wrong type"),"")</f>
        <v/>
      </c>
      <c r="T1723" s="7" t="str">
        <f>IF(ISBLANK(Infra[[#This Row],[Attribute]]),"",
IF(Infra[[#This Row],[railml 2.4 existence]]=TRUE, INDEX(core[Restriction],MATCH(Infra[[#This Row],[Full path]],core[Full path],0)),
IF(Infra[[#This Row],[nor existence]]&lt;&gt;"", INDEX(nor[Restriction],MATCH(Infra[[#This Row],[nor existence]],nor[Full path],0)),"")))</f>
        <v/>
      </c>
      <c r="U172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4" spans="1:21" ht="30" x14ac:dyDescent="0.25">
      <c r="A1724"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infrastructureVisualizations/visualization/ocpVis/@nor:change</v>
      </c>
      <c r="B172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4" s="23" t="s">
        <v>1248</v>
      </c>
      <c r="E1724" s="49" t="s">
        <v>1250</v>
      </c>
      <c r="F1724" s="7" t="s">
        <v>36</v>
      </c>
      <c r="G1724" s="9" t="s">
        <v>37</v>
      </c>
      <c r="H1724" s="9" t="s">
        <v>29</v>
      </c>
      <c r="I1724" s="32"/>
      <c r="J1724" s="8" t="s">
        <v>38</v>
      </c>
      <c r="K1724" s="29"/>
      <c r="L1724" s="29"/>
      <c r="M1724" s="57"/>
      <c r="N172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2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24" s="7" t="str">
        <f>IF(Infra[[#This Row],[railml 2.4 existence]]=TRUE, INDEX(core[Constraints],MATCH(Infra[[#This Row],[Full path]],core[Full path],0)),
IF(Infra[[#This Row],[nor existence]]&lt;&gt;"",INDEX(nor[Constraints],MATCH(Infra[[#This Row],[nor existence]],nor[Full path],0)),""))</f>
        <v>optional</v>
      </c>
      <c r="Q172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24" s="9" t="str">
        <f>IF(ISBLANK(Infra[[#This Row],[Attribute]]),"",
IF(Infra[[#This Row],[railml 2.4 existence]]=TRUE, INDEX(core[Excel type],MATCH(Infra[[#This Row],[Full path]],core[Full path],0)),
IF(Infra[[#This Row],[nor existence]]&lt;&gt;"", INDEX(nor[Excel type],MATCH(Infra[[#This Row],[nor existence]],nor[Full path],0)),"")))</f>
        <v>[enum]</v>
      </c>
      <c r="S1724" s="7" t="str">
        <f>IF(AND(NOT(ISBLANK(Infra[[#This Row],[Attribute]])),LEFT(Infra[[#This Row],[Value]],1)="[",OR(Infra[[#This Row],[railml 2.4 existence]]=TRUE,Infra[[#This Row],[nor existence]]=TRUE)),IF(Infra[[#This Row],[Value]]=Infra[[#This Row],[type]],"OK","Wrong type"),"")</f>
        <v/>
      </c>
      <c r="T1724" s="7" t="str">
        <f>IF(ISBLANK(Infra[[#This Row],[Attribute]]),"",
IF(Infra[[#This Row],[railml 2.4 existence]]=TRUE, INDEX(core[Restriction],MATCH(Infra[[#This Row],[Full path]],core[Full path],0)),
IF(Infra[[#This Row],[nor existence]]&lt;&gt;"", INDEX(nor[Restriction],MATCH(Infra[[#This Row],[nor existence]],nor[Full path],0)),"")))</f>
        <v>"new", "modified", "removed"</v>
      </c>
      <c r="U172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5" spans="1:21" ht="30" x14ac:dyDescent="0.25">
      <c r="A1725"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infrastructureVisualizations/visualization/ocpVis/@nor:change</v>
      </c>
      <c r="B172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5" s="23" t="s">
        <v>1248</v>
      </c>
      <c r="E1725" s="49" t="s">
        <v>1250</v>
      </c>
      <c r="F1725" s="7" t="s">
        <v>36</v>
      </c>
      <c r="G1725" s="9" t="s">
        <v>39</v>
      </c>
      <c r="H1725" s="9"/>
      <c r="I1725" s="32"/>
      <c r="J1725" s="8" t="s">
        <v>40</v>
      </c>
      <c r="K1725" s="29"/>
      <c r="L1725" s="29"/>
      <c r="M1725" s="57"/>
      <c r="N172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2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25" s="7" t="str">
        <f>IF(Infra[[#This Row],[railml 2.4 existence]]=TRUE, INDEX(core[Constraints],MATCH(Infra[[#This Row],[Full path]],core[Full path],0)),
IF(Infra[[#This Row],[nor existence]]&lt;&gt;"",INDEX(nor[Constraints],MATCH(Infra[[#This Row],[nor existence]],nor[Full path],0)),""))</f>
        <v>optional</v>
      </c>
      <c r="Q172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25" s="9" t="str">
        <f>IF(ISBLANK(Infra[[#This Row],[Attribute]]),"",
IF(Infra[[#This Row],[railml 2.4 existence]]=TRUE, INDEX(core[Excel type],MATCH(Infra[[#This Row],[Full path]],core[Full path],0)),
IF(Infra[[#This Row],[nor existence]]&lt;&gt;"", INDEX(nor[Excel type],MATCH(Infra[[#This Row],[nor existence]],nor[Full path],0)),"")))</f>
        <v>[enum]</v>
      </c>
      <c r="S1725" s="7" t="str">
        <f>IF(AND(NOT(ISBLANK(Infra[[#This Row],[Attribute]])),LEFT(Infra[[#This Row],[Value]],1)="[",OR(Infra[[#This Row],[railml 2.4 existence]]=TRUE,Infra[[#This Row],[nor existence]]=TRUE)),IF(Infra[[#This Row],[Value]]=Infra[[#This Row],[type]],"OK","Wrong type"),"")</f>
        <v/>
      </c>
      <c r="T1725" s="7" t="str">
        <f>IF(ISBLANK(Infra[[#This Row],[Attribute]]),"",
IF(Infra[[#This Row],[railml 2.4 existence]]=TRUE, INDEX(core[Restriction],MATCH(Infra[[#This Row],[Full path]],core[Full path],0)),
IF(Infra[[#This Row],[nor existence]]&lt;&gt;"", INDEX(nor[Restriction],MATCH(Infra[[#This Row],[nor existence]],nor[Full path],0)),"")))</f>
        <v>"new", "modified", "removed"</v>
      </c>
      <c r="U172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6" spans="1:21" ht="30" x14ac:dyDescent="0.25">
      <c r="A1726"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infrastructureVisualizations/visualization/ocpVis/@nor:change</v>
      </c>
      <c r="B172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6" s="23" t="s">
        <v>1248</v>
      </c>
      <c r="E1726" s="49" t="s">
        <v>1250</v>
      </c>
      <c r="F1726" s="7" t="s">
        <v>36</v>
      </c>
      <c r="G1726" s="9" t="s">
        <v>41</v>
      </c>
      <c r="H1726" s="9"/>
      <c r="I1726" s="32"/>
      <c r="J1726" s="8" t="s">
        <v>42</v>
      </c>
      <c r="K1726" s="29"/>
      <c r="L1726" s="29"/>
      <c r="M1726" s="57"/>
      <c r="N1726"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2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26" s="7" t="str">
        <f>IF(Infra[[#This Row],[railml 2.4 existence]]=TRUE, INDEX(core[Constraints],MATCH(Infra[[#This Row],[Full path]],core[Full path],0)),
IF(Infra[[#This Row],[nor existence]]&lt;&gt;"",INDEX(nor[Constraints],MATCH(Infra[[#This Row],[nor existence]],nor[Full path],0)),""))</f>
        <v>optional</v>
      </c>
      <c r="Q172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26" s="9" t="str">
        <f>IF(ISBLANK(Infra[[#This Row],[Attribute]]),"",
IF(Infra[[#This Row],[railml 2.4 existence]]=TRUE, INDEX(core[Excel type],MATCH(Infra[[#This Row],[Full path]],core[Full path],0)),
IF(Infra[[#This Row],[nor existence]]&lt;&gt;"", INDEX(nor[Excel type],MATCH(Infra[[#This Row],[nor existence]],nor[Full path],0)),"")))</f>
        <v>[enum]</v>
      </c>
      <c r="S1726" s="7" t="str">
        <f>IF(AND(NOT(ISBLANK(Infra[[#This Row],[Attribute]])),LEFT(Infra[[#This Row],[Value]],1)="[",OR(Infra[[#This Row],[railml 2.4 existence]]=TRUE,Infra[[#This Row],[nor existence]]=TRUE)),IF(Infra[[#This Row],[Value]]=Infra[[#This Row],[type]],"OK","Wrong type"),"")</f>
        <v/>
      </c>
      <c r="T1726" s="7" t="str">
        <f>IF(ISBLANK(Infra[[#This Row],[Attribute]]),"",
IF(Infra[[#This Row],[railml 2.4 existence]]=TRUE, INDEX(core[Restriction],MATCH(Infra[[#This Row],[Full path]],core[Full path],0)),
IF(Infra[[#This Row],[nor existence]]&lt;&gt;"", INDEX(nor[Restriction],MATCH(Infra[[#This Row],[nor existence]],nor[Full path],0)),"")))</f>
        <v>"new", "modified", "removed"</v>
      </c>
      <c r="U172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7" spans="1:21" x14ac:dyDescent="0.25">
      <c r="A1727"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infrastructureVisualizations/visualization/ocpVis/@nor:change</v>
      </c>
      <c r="B172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7" s="23" t="s">
        <v>1248</v>
      </c>
      <c r="E1727" s="49" t="s">
        <v>1250</v>
      </c>
      <c r="F1727" s="7" t="s">
        <v>36</v>
      </c>
      <c r="G1727" s="9" t="s">
        <v>43</v>
      </c>
      <c r="H1727" s="9"/>
      <c r="I1727" s="32"/>
      <c r="J1727" s="8" t="s">
        <v>44</v>
      </c>
      <c r="K1727" s="29"/>
      <c r="L1727" s="29"/>
      <c r="M1727" s="57"/>
      <c r="N1727"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2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27" s="7" t="str">
        <f>IF(Infra[[#This Row],[railml 2.4 existence]]=TRUE, INDEX(core[Constraints],MATCH(Infra[[#This Row],[Full path]],core[Full path],0)),
IF(Infra[[#This Row],[nor existence]]&lt;&gt;"",INDEX(nor[Constraints],MATCH(Infra[[#This Row],[nor existence]],nor[Full path],0)),""))</f>
        <v>optional</v>
      </c>
      <c r="Q172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27" s="9" t="str">
        <f>IF(ISBLANK(Infra[[#This Row],[Attribute]]),"",
IF(Infra[[#This Row],[railml 2.4 existence]]=TRUE, INDEX(core[Excel type],MATCH(Infra[[#This Row],[Full path]],core[Full path],0)),
IF(Infra[[#This Row],[nor existence]]&lt;&gt;"", INDEX(nor[Excel type],MATCH(Infra[[#This Row],[nor existence]],nor[Full path],0)),"")))</f>
        <v>[enum]</v>
      </c>
      <c r="S1727" s="7" t="str">
        <f>IF(AND(NOT(ISBLANK(Infra[[#This Row],[Attribute]])),LEFT(Infra[[#This Row],[Value]],1)="[",OR(Infra[[#This Row],[railml 2.4 existence]]=TRUE,Infra[[#This Row],[nor existence]]=TRUE)),IF(Infra[[#This Row],[Value]]=Infra[[#This Row],[type]],"OK","Wrong type"),"")</f>
        <v/>
      </c>
      <c r="T1727" s="7" t="str">
        <f>IF(ISBLANK(Infra[[#This Row],[Attribute]]),"",
IF(Infra[[#This Row],[railml 2.4 existence]]=TRUE, INDEX(core[Restriction],MATCH(Infra[[#This Row],[Full path]],core[Full path],0)),
IF(Infra[[#This Row],[nor existence]]&lt;&gt;"", INDEX(nor[Restriction],MATCH(Infra[[#This Row],[nor existence]],nor[Full path],0)),"")))</f>
        <v>"new", "modified", "removed"</v>
      </c>
      <c r="U172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8" spans="1:21" x14ac:dyDescent="0.25">
      <c r="A1728"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infrastructureVisualizations/visualization/ocpVis/@nor:ruleRef</v>
      </c>
      <c r="B172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8" s="23" t="s">
        <v>1248</v>
      </c>
      <c r="E1728" s="49" t="s">
        <v>1250</v>
      </c>
      <c r="F1728" s="7" t="s">
        <v>45</v>
      </c>
      <c r="G1728" s="9" t="s">
        <v>46</v>
      </c>
      <c r="H1728" s="9" t="s">
        <v>29</v>
      </c>
      <c r="I1728" s="33"/>
      <c r="J1728" s="8" t="s">
        <v>47</v>
      </c>
      <c r="K1728" s="29"/>
      <c r="L1728" s="29"/>
      <c r="M1728" s="57"/>
      <c r="N172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2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728" s="7" t="str">
        <f>IF(Infra[[#This Row],[railml 2.4 existence]]=TRUE, INDEX(core[Constraints],MATCH(Infra[[#This Row],[Full path]],core[Full path],0)),
IF(Infra[[#This Row],[nor existence]]&lt;&gt;"",INDEX(nor[Constraints],MATCH(Infra[[#This Row],[nor existence]],nor[Full path],0)),""))</f>
        <v>optional</v>
      </c>
      <c r="Q172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28" s="9" t="str">
        <f>IF(ISBLANK(Infra[[#This Row],[Attribute]]),"",
IF(Infra[[#This Row],[railml 2.4 existence]]=TRUE, INDEX(core[Excel type],MATCH(Infra[[#This Row],[Full path]],core[Full path],0)),
IF(Infra[[#This Row],[nor existence]]&lt;&gt;"", INDEX(nor[Excel type],MATCH(Infra[[#This Row],[nor existence]],nor[Full path],0)),"")))</f>
        <v>[reference]</v>
      </c>
      <c r="S1728" s="7" t="str">
        <f>IF(AND(NOT(ISBLANK(Infra[[#This Row],[Attribute]])),LEFT(Infra[[#This Row],[Value]],1)="[",OR(Infra[[#This Row],[railml 2.4 existence]]=TRUE,Infra[[#This Row],[nor existence]]=TRUE)),IF(Infra[[#This Row],[Value]]=Infra[[#This Row],[type]],"OK","Wrong type"),"")</f>
        <v/>
      </c>
      <c r="T1728" s="7" t="str">
        <f>IF(ISBLANK(Infra[[#This Row],[Attribute]]),"",
IF(Infra[[#This Row],[railml 2.4 existence]]=TRUE, INDEX(core[Restriction],MATCH(Infra[[#This Row],[Full path]],core[Full path],0)),
IF(Infra[[#This Row],[nor existence]]&lt;&gt;"", INDEX(nor[Restriction],MATCH(Infra[[#This Row],[nor existence]],nor[Full path],0)),"")))</f>
        <v/>
      </c>
      <c r="U172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29" spans="1:21" x14ac:dyDescent="0.25">
      <c r="A1729"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infrastructureVisualizations/visualization/ocpVis/@ref</v>
      </c>
      <c r="B172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2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29" s="24" t="s">
        <v>1248</v>
      </c>
      <c r="E1729" s="25" t="s">
        <v>1250</v>
      </c>
      <c r="F1729" s="7" t="s">
        <v>120</v>
      </c>
      <c r="G1729" s="9" t="s">
        <v>46</v>
      </c>
      <c r="H1729" s="9" t="s">
        <v>23</v>
      </c>
      <c r="I1729" s="35"/>
      <c r="J1729" s="8"/>
      <c r="K1729" s="7"/>
      <c r="L1729" s="7"/>
      <c r="M1729" s="29"/>
      <c r="N172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2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29" s="7" t="str">
        <f>IF(Infra[[#This Row],[railml 2.4 existence]]=TRUE, INDEX(core[Constraints],MATCH(Infra[[#This Row],[Full path]],core[Full path],0)),
IF(Infra[[#This Row],[nor existence]]&lt;&gt;"",INDEX(nor[Constraints],MATCH(Infra[[#This Row],[nor existence]],nor[Full path],0)),""))</f>
        <v>mandatory</v>
      </c>
      <c r="Q172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29" s="7" t="str">
        <f>IF(ISBLANK(Infra[[#This Row],[Attribute]]),"",
IF(Infra[[#This Row],[railml 2.4 existence]]=TRUE, INDEX(core[Excel type],MATCH(Infra[[#This Row],[Full path]],core[Full path],0)),
IF(Infra[[#This Row],[nor existence]]&lt;&gt;"", INDEX(nor[Excel type],MATCH(Infra[[#This Row],[nor existence]],nor[Full path],0)),"")))</f>
        <v>[reference]</v>
      </c>
      <c r="S1729" s="7" t="str">
        <f>IF(AND(NOT(ISBLANK(Infra[[#This Row],[Attribute]])),LEFT(Infra[[#This Row],[Value]],1)="[",OR(Infra[[#This Row],[railml 2.4 existence]]=TRUE,Infra[[#This Row],[nor existence]]=TRUE)),IF(Infra[[#This Row],[Value]]=Infra[[#This Row],[type]],"OK","Wrong type"),"")</f>
        <v>OK</v>
      </c>
      <c r="T1729" s="7" t="str">
        <f>IF(ISBLANK(Infra[[#This Row],[Attribute]]),"",
IF(Infra[[#This Row],[railml 2.4 existence]]=TRUE, INDEX(core[Restriction],MATCH(Infra[[#This Row],[Full path]],core[Full path],0)),
IF(Infra[[#This Row],[nor existence]]&lt;&gt;"", INDEX(nor[Restriction],MATCH(Infra[[#This Row],[nor existence]],nor[Full path],0)),"")))</f>
        <v/>
      </c>
      <c r="U172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0" spans="1:21" x14ac:dyDescent="0.25">
      <c r="A1730"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v>
      </c>
      <c r="B173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0" s="24" t="s">
        <v>1251</v>
      </c>
      <c r="E1730" s="17" t="s">
        <v>1252</v>
      </c>
      <c r="F1730" s="7"/>
      <c r="G1730" s="9"/>
      <c r="H1730" s="9" t="s">
        <v>29</v>
      </c>
      <c r="I1730" s="35"/>
      <c r="J1730" s="8"/>
      <c r="K1730" s="7"/>
      <c r="L1730" s="7"/>
      <c r="M1730" s="29"/>
      <c r="N173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3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30" s="7" t="str">
        <f>IF(Infra[[#This Row],[railml 2.4 existence]]=TRUE, INDEX(core[Constraints],MATCH(Infra[[#This Row],[Full path]],core[Full path],0)),
IF(Infra[[#This Row],[nor existence]]&lt;&gt;"",INDEX(nor[Constraints],MATCH(Infra[[#This Row],[nor existence]],nor[Full path],0)),""))</f>
        <v>optional</v>
      </c>
      <c r="Q173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30" s="7" t="str">
        <f>IF(ISBLANK(Infra[[#This Row],[Attribute]]),"",
IF(Infra[[#This Row],[railml 2.4 existence]]=TRUE, INDEX(core[Excel type],MATCH(Infra[[#This Row],[Full path]],core[Full path],0)),
IF(Infra[[#This Row],[nor existence]]&lt;&gt;"", INDEX(nor[Excel type],MATCH(Infra[[#This Row],[nor existence]],nor[Full path],0)),"")))</f>
        <v/>
      </c>
      <c r="S1730" s="7" t="str">
        <f>IF(AND(NOT(ISBLANK(Infra[[#This Row],[Attribute]])),LEFT(Infra[[#This Row],[Value]],1)="[",OR(Infra[[#This Row],[railml 2.4 existence]]=TRUE,Infra[[#This Row],[nor existence]]=TRUE)),IF(Infra[[#This Row],[Value]]=Infra[[#This Row],[type]],"OK","Wrong type"),"")</f>
        <v/>
      </c>
      <c r="T1730" s="7" t="str">
        <f>IF(ISBLANK(Infra[[#This Row],[Attribute]]),"",
IF(Infra[[#This Row],[railml 2.4 existence]]=TRUE, INDEX(core[Restriction],MATCH(Infra[[#This Row],[Full path]],core[Full path],0)),
IF(Infra[[#This Row],[nor existence]]&lt;&gt;"", INDEX(nor[Restriction],MATCH(Infra[[#This Row],[nor existence]],nor[Full path],0)),"")))</f>
        <v/>
      </c>
      <c r="U173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1" spans="1:21" ht="30" x14ac:dyDescent="0.25">
      <c r="A1731"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infrastructureVisualizations/visualization/lineVis/trackVis/@nor:change</v>
      </c>
      <c r="B173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1" s="23" t="s">
        <v>1251</v>
      </c>
      <c r="E1731" s="49" t="s">
        <v>1252</v>
      </c>
      <c r="F1731" s="7" t="s">
        <v>36</v>
      </c>
      <c r="G1731" s="9" t="s">
        <v>37</v>
      </c>
      <c r="H1731" s="9" t="s">
        <v>29</v>
      </c>
      <c r="I1731" s="32"/>
      <c r="J1731" s="8" t="s">
        <v>38</v>
      </c>
      <c r="K1731" s="29"/>
      <c r="L1731" s="29"/>
      <c r="M1731" s="57"/>
      <c r="N173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3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31" s="7" t="str">
        <f>IF(Infra[[#This Row],[railml 2.4 existence]]=TRUE, INDEX(core[Constraints],MATCH(Infra[[#This Row],[Full path]],core[Full path],0)),
IF(Infra[[#This Row],[nor existence]]&lt;&gt;"",INDEX(nor[Constraints],MATCH(Infra[[#This Row],[nor existence]],nor[Full path],0)),""))</f>
        <v>optional</v>
      </c>
      <c r="Q173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31" s="9" t="str">
        <f>IF(ISBLANK(Infra[[#This Row],[Attribute]]),"",
IF(Infra[[#This Row],[railml 2.4 existence]]=TRUE, INDEX(core[Excel type],MATCH(Infra[[#This Row],[Full path]],core[Full path],0)),
IF(Infra[[#This Row],[nor existence]]&lt;&gt;"", INDEX(nor[Excel type],MATCH(Infra[[#This Row],[nor existence]],nor[Full path],0)),"")))</f>
        <v>[enum]</v>
      </c>
      <c r="S1731" s="7" t="str">
        <f>IF(AND(NOT(ISBLANK(Infra[[#This Row],[Attribute]])),LEFT(Infra[[#This Row],[Value]],1)="[",OR(Infra[[#This Row],[railml 2.4 existence]]=TRUE,Infra[[#This Row],[nor existence]]=TRUE)),IF(Infra[[#This Row],[Value]]=Infra[[#This Row],[type]],"OK","Wrong type"),"")</f>
        <v/>
      </c>
      <c r="T1731" s="7" t="str">
        <f>IF(ISBLANK(Infra[[#This Row],[Attribute]]),"",
IF(Infra[[#This Row],[railml 2.4 existence]]=TRUE, INDEX(core[Restriction],MATCH(Infra[[#This Row],[Full path]],core[Full path],0)),
IF(Infra[[#This Row],[nor existence]]&lt;&gt;"", INDEX(nor[Restriction],MATCH(Infra[[#This Row],[nor existence]],nor[Full path],0)),"")))</f>
        <v>"new", "modified", "removed"</v>
      </c>
      <c r="U173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2" spans="1:21" ht="30" x14ac:dyDescent="0.25">
      <c r="A1732"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infrastructureVisualizations/visualization/lineVis/trackVis/@nor:change</v>
      </c>
      <c r="B173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2" s="23" t="s">
        <v>1251</v>
      </c>
      <c r="E1732" s="49" t="s">
        <v>1252</v>
      </c>
      <c r="F1732" s="7" t="s">
        <v>36</v>
      </c>
      <c r="G1732" s="9" t="s">
        <v>39</v>
      </c>
      <c r="H1732" s="9"/>
      <c r="I1732" s="32"/>
      <c r="J1732" s="8" t="s">
        <v>40</v>
      </c>
      <c r="K1732" s="29"/>
      <c r="L1732" s="29"/>
      <c r="M1732" s="57"/>
      <c r="N173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3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32" s="7" t="str">
        <f>IF(Infra[[#This Row],[railml 2.4 existence]]=TRUE, INDEX(core[Constraints],MATCH(Infra[[#This Row],[Full path]],core[Full path],0)),
IF(Infra[[#This Row],[nor existence]]&lt;&gt;"",INDEX(nor[Constraints],MATCH(Infra[[#This Row],[nor existence]],nor[Full path],0)),""))</f>
        <v>optional</v>
      </c>
      <c r="Q173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32" s="9" t="str">
        <f>IF(ISBLANK(Infra[[#This Row],[Attribute]]),"",
IF(Infra[[#This Row],[railml 2.4 existence]]=TRUE, INDEX(core[Excel type],MATCH(Infra[[#This Row],[Full path]],core[Full path],0)),
IF(Infra[[#This Row],[nor existence]]&lt;&gt;"", INDEX(nor[Excel type],MATCH(Infra[[#This Row],[nor existence]],nor[Full path],0)),"")))</f>
        <v>[enum]</v>
      </c>
      <c r="S1732" s="7" t="str">
        <f>IF(AND(NOT(ISBLANK(Infra[[#This Row],[Attribute]])),LEFT(Infra[[#This Row],[Value]],1)="[",OR(Infra[[#This Row],[railml 2.4 existence]]=TRUE,Infra[[#This Row],[nor existence]]=TRUE)),IF(Infra[[#This Row],[Value]]=Infra[[#This Row],[type]],"OK","Wrong type"),"")</f>
        <v/>
      </c>
      <c r="T1732" s="7" t="str">
        <f>IF(ISBLANK(Infra[[#This Row],[Attribute]]),"",
IF(Infra[[#This Row],[railml 2.4 existence]]=TRUE, INDEX(core[Restriction],MATCH(Infra[[#This Row],[Full path]],core[Full path],0)),
IF(Infra[[#This Row],[nor existence]]&lt;&gt;"", INDEX(nor[Restriction],MATCH(Infra[[#This Row],[nor existence]],nor[Full path],0)),"")))</f>
        <v>"new", "modified", "removed"</v>
      </c>
      <c r="U173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3" spans="1:21" ht="30" x14ac:dyDescent="0.25">
      <c r="A1733"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infrastructureVisualizations/visualization/lineVis/trackVis/@nor:change</v>
      </c>
      <c r="B173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3" s="23" t="s">
        <v>1251</v>
      </c>
      <c r="E1733" s="49" t="s">
        <v>1252</v>
      </c>
      <c r="F1733" s="7" t="s">
        <v>36</v>
      </c>
      <c r="G1733" s="9" t="s">
        <v>41</v>
      </c>
      <c r="H1733" s="9"/>
      <c r="I1733" s="32"/>
      <c r="J1733" s="8" t="s">
        <v>42</v>
      </c>
      <c r="K1733" s="29"/>
      <c r="L1733" s="29"/>
      <c r="M1733" s="57"/>
      <c r="N1733"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3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33" s="7" t="str">
        <f>IF(Infra[[#This Row],[railml 2.4 existence]]=TRUE, INDEX(core[Constraints],MATCH(Infra[[#This Row],[Full path]],core[Full path],0)),
IF(Infra[[#This Row],[nor existence]]&lt;&gt;"",INDEX(nor[Constraints],MATCH(Infra[[#This Row],[nor existence]],nor[Full path],0)),""))</f>
        <v>optional</v>
      </c>
      <c r="Q173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33" s="9" t="str">
        <f>IF(ISBLANK(Infra[[#This Row],[Attribute]]),"",
IF(Infra[[#This Row],[railml 2.4 existence]]=TRUE, INDEX(core[Excel type],MATCH(Infra[[#This Row],[Full path]],core[Full path],0)),
IF(Infra[[#This Row],[nor existence]]&lt;&gt;"", INDEX(nor[Excel type],MATCH(Infra[[#This Row],[nor existence]],nor[Full path],0)),"")))</f>
        <v>[enum]</v>
      </c>
      <c r="S1733" s="7" t="str">
        <f>IF(AND(NOT(ISBLANK(Infra[[#This Row],[Attribute]])),LEFT(Infra[[#This Row],[Value]],1)="[",OR(Infra[[#This Row],[railml 2.4 existence]]=TRUE,Infra[[#This Row],[nor existence]]=TRUE)),IF(Infra[[#This Row],[Value]]=Infra[[#This Row],[type]],"OK","Wrong type"),"")</f>
        <v/>
      </c>
      <c r="T1733" s="7" t="str">
        <f>IF(ISBLANK(Infra[[#This Row],[Attribute]]),"",
IF(Infra[[#This Row],[railml 2.4 existence]]=TRUE, INDEX(core[Restriction],MATCH(Infra[[#This Row],[Full path]],core[Full path],0)),
IF(Infra[[#This Row],[nor existence]]&lt;&gt;"", INDEX(nor[Restriction],MATCH(Infra[[#This Row],[nor existence]],nor[Full path],0)),"")))</f>
        <v>"new", "modified", "removed"</v>
      </c>
      <c r="U173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4" spans="1:21" x14ac:dyDescent="0.25">
      <c r="A1734"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infrastructureVisualizations/visualization/lineVis/trackVis/@nor:change</v>
      </c>
      <c r="B173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4" s="23" t="s">
        <v>1251</v>
      </c>
      <c r="E1734" s="49" t="s">
        <v>1252</v>
      </c>
      <c r="F1734" s="7" t="s">
        <v>36</v>
      </c>
      <c r="G1734" s="9" t="s">
        <v>43</v>
      </c>
      <c r="H1734" s="9"/>
      <c r="I1734" s="32"/>
      <c r="J1734" s="8" t="s">
        <v>44</v>
      </c>
      <c r="K1734" s="29"/>
      <c r="L1734" s="29"/>
      <c r="M1734" s="57"/>
      <c r="N1734"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3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34" s="7" t="str">
        <f>IF(Infra[[#This Row],[railml 2.4 existence]]=TRUE, INDEX(core[Constraints],MATCH(Infra[[#This Row],[Full path]],core[Full path],0)),
IF(Infra[[#This Row],[nor existence]]&lt;&gt;"",INDEX(nor[Constraints],MATCH(Infra[[#This Row],[nor existence]],nor[Full path],0)),""))</f>
        <v>optional</v>
      </c>
      <c r="Q173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34" s="9" t="str">
        <f>IF(ISBLANK(Infra[[#This Row],[Attribute]]),"",
IF(Infra[[#This Row],[railml 2.4 existence]]=TRUE, INDEX(core[Excel type],MATCH(Infra[[#This Row],[Full path]],core[Full path],0)),
IF(Infra[[#This Row],[nor existence]]&lt;&gt;"", INDEX(nor[Excel type],MATCH(Infra[[#This Row],[nor existence]],nor[Full path],0)),"")))</f>
        <v>[enum]</v>
      </c>
      <c r="S1734" s="7" t="str">
        <f>IF(AND(NOT(ISBLANK(Infra[[#This Row],[Attribute]])),LEFT(Infra[[#This Row],[Value]],1)="[",OR(Infra[[#This Row],[railml 2.4 existence]]=TRUE,Infra[[#This Row],[nor existence]]=TRUE)),IF(Infra[[#This Row],[Value]]=Infra[[#This Row],[type]],"OK","Wrong type"),"")</f>
        <v/>
      </c>
      <c r="T1734" s="7" t="str">
        <f>IF(ISBLANK(Infra[[#This Row],[Attribute]]),"",
IF(Infra[[#This Row],[railml 2.4 existence]]=TRUE, INDEX(core[Restriction],MATCH(Infra[[#This Row],[Full path]],core[Full path],0)),
IF(Infra[[#This Row],[nor existence]]&lt;&gt;"", INDEX(nor[Restriction],MATCH(Infra[[#This Row],[nor existence]],nor[Full path],0)),"")))</f>
        <v>"new", "modified", "removed"</v>
      </c>
      <c r="U173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5" spans="1:21" x14ac:dyDescent="0.25">
      <c r="A1735"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infrastructureVisualizations/visualization/lineVis/trackVis/@nor:ruleRef</v>
      </c>
      <c r="B173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5" s="23" t="s">
        <v>1251</v>
      </c>
      <c r="E1735" s="49" t="s">
        <v>1252</v>
      </c>
      <c r="F1735" s="7" t="s">
        <v>45</v>
      </c>
      <c r="G1735" s="9" t="s">
        <v>46</v>
      </c>
      <c r="H1735" s="9" t="s">
        <v>29</v>
      </c>
      <c r="I1735" s="33"/>
      <c r="J1735" s="8" t="s">
        <v>47</v>
      </c>
      <c r="K1735" s="29"/>
      <c r="L1735" s="29"/>
      <c r="M1735" s="57"/>
      <c r="N1735"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3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735" s="7" t="str">
        <f>IF(Infra[[#This Row],[railml 2.4 existence]]=TRUE, INDEX(core[Constraints],MATCH(Infra[[#This Row],[Full path]],core[Full path],0)),
IF(Infra[[#This Row],[nor existence]]&lt;&gt;"",INDEX(nor[Constraints],MATCH(Infra[[#This Row],[nor existence]],nor[Full path],0)),""))</f>
        <v>optional</v>
      </c>
      <c r="Q173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35" s="9" t="str">
        <f>IF(ISBLANK(Infra[[#This Row],[Attribute]]),"",
IF(Infra[[#This Row],[railml 2.4 existence]]=TRUE, INDEX(core[Excel type],MATCH(Infra[[#This Row],[Full path]],core[Full path],0)),
IF(Infra[[#This Row],[nor existence]]&lt;&gt;"", INDEX(nor[Excel type],MATCH(Infra[[#This Row],[nor existence]],nor[Full path],0)),"")))</f>
        <v>[reference]</v>
      </c>
      <c r="S1735" s="7" t="str">
        <f>IF(AND(NOT(ISBLANK(Infra[[#This Row],[Attribute]])),LEFT(Infra[[#This Row],[Value]],1)="[",OR(Infra[[#This Row],[railml 2.4 existence]]=TRUE,Infra[[#This Row],[nor existence]]=TRUE)),IF(Infra[[#This Row],[Value]]=Infra[[#This Row],[type]],"OK","Wrong type"),"")</f>
        <v/>
      </c>
      <c r="T1735" s="7" t="str">
        <f>IF(ISBLANK(Infra[[#This Row],[Attribute]]),"",
IF(Infra[[#This Row],[railml 2.4 existence]]=TRUE, INDEX(core[Restriction],MATCH(Infra[[#This Row],[Full path]],core[Full path],0)),
IF(Infra[[#This Row],[nor existence]]&lt;&gt;"", INDEX(nor[Restriction],MATCH(Infra[[#This Row],[nor existence]],nor[Full path],0)),"")))</f>
        <v/>
      </c>
      <c r="U173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6" spans="1:21" x14ac:dyDescent="0.25">
      <c r="A1736"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infrastructureVisualizations/visualization/lineVis/trackVis/@ref</v>
      </c>
      <c r="B173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6" s="24" t="s">
        <v>1251</v>
      </c>
      <c r="E1736" s="17" t="s">
        <v>1252</v>
      </c>
      <c r="F1736" s="7" t="s">
        <v>120</v>
      </c>
      <c r="G1736" s="9" t="s">
        <v>46</v>
      </c>
      <c r="H1736" s="9" t="s">
        <v>23</v>
      </c>
      <c r="I1736" s="35"/>
      <c r="J1736" s="8"/>
      <c r="K1736" s="7"/>
      <c r="L1736" s="7"/>
      <c r="M1736" s="29"/>
      <c r="N173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3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36" s="7" t="str">
        <f>IF(Infra[[#This Row],[railml 2.4 existence]]=TRUE, INDEX(core[Constraints],MATCH(Infra[[#This Row],[Full path]],core[Full path],0)),
IF(Infra[[#This Row],[nor existence]]&lt;&gt;"",INDEX(nor[Constraints],MATCH(Infra[[#This Row],[nor existence]],nor[Full path],0)),""))</f>
        <v>mandatory</v>
      </c>
      <c r="Q173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36" s="7" t="str">
        <f>IF(ISBLANK(Infra[[#This Row],[Attribute]]),"",
IF(Infra[[#This Row],[railml 2.4 existence]]=TRUE, INDEX(core[Excel type],MATCH(Infra[[#This Row],[Full path]],core[Full path],0)),
IF(Infra[[#This Row],[nor existence]]&lt;&gt;"", INDEX(nor[Excel type],MATCH(Infra[[#This Row],[nor existence]],nor[Full path],0)),"")))</f>
        <v>[reference]</v>
      </c>
      <c r="S1736" s="7" t="str">
        <f>IF(AND(NOT(ISBLANK(Infra[[#This Row],[Attribute]])),LEFT(Infra[[#This Row],[Value]],1)="[",OR(Infra[[#This Row],[railml 2.4 existence]]=TRUE,Infra[[#This Row],[nor existence]]=TRUE)),IF(Infra[[#This Row],[Value]]=Infra[[#This Row],[type]],"OK","Wrong type"),"")</f>
        <v>OK</v>
      </c>
      <c r="T1736" s="7" t="str">
        <f>IF(ISBLANK(Infra[[#This Row],[Attribute]]),"",
IF(Infra[[#This Row],[railml 2.4 existence]]=TRUE, INDEX(core[Restriction],MATCH(Infra[[#This Row],[Full path]],core[Full path],0)),
IF(Infra[[#This Row],[nor existence]]&lt;&gt;"", INDEX(nor[Restriction],MATCH(Infra[[#This Row],[nor existence]],nor[Full path],0)),"")))</f>
        <v/>
      </c>
      <c r="U173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7" spans="1:21" x14ac:dyDescent="0.25">
      <c r="A1737"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v>
      </c>
      <c r="B173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7" s="24" t="s">
        <v>1253</v>
      </c>
      <c r="E1737" s="17" t="s">
        <v>1254</v>
      </c>
      <c r="F1737" s="7"/>
      <c r="G1737" s="9"/>
      <c r="H1737" s="9" t="s">
        <v>29</v>
      </c>
      <c r="I1737" s="35"/>
      <c r="J1737" s="8"/>
      <c r="K1737" s="7"/>
      <c r="L1737" s="7"/>
      <c r="M1737" s="29"/>
      <c r="N173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3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37" s="7" t="str">
        <f>IF(Infra[[#This Row],[railml 2.4 existence]]=TRUE, INDEX(core[Constraints],MATCH(Infra[[#This Row],[Full path]],core[Full path],0)),
IF(Infra[[#This Row],[nor existence]]&lt;&gt;"",INDEX(nor[Constraints],MATCH(Infra[[#This Row],[nor existence]],nor[Full path],0)),""))</f>
        <v>optional</v>
      </c>
      <c r="Q173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37" s="7" t="str">
        <f>IF(ISBLANK(Infra[[#This Row],[Attribute]]),"",
IF(Infra[[#This Row],[railml 2.4 existence]]=TRUE, INDEX(core[Excel type],MATCH(Infra[[#This Row],[Full path]],core[Full path],0)),
IF(Infra[[#This Row],[nor existence]]&lt;&gt;"", INDEX(nor[Excel type],MATCH(Infra[[#This Row],[nor existence]],nor[Full path],0)),"")))</f>
        <v/>
      </c>
      <c r="S1737" s="7" t="str">
        <f>IF(AND(NOT(ISBLANK(Infra[[#This Row],[Attribute]])),LEFT(Infra[[#This Row],[Value]],1)="[",OR(Infra[[#This Row],[railml 2.4 existence]]=TRUE,Infra[[#This Row],[nor existence]]=TRUE)),IF(Infra[[#This Row],[Value]]=Infra[[#This Row],[type]],"OK","Wrong type"),"")</f>
        <v/>
      </c>
      <c r="T1737" s="7" t="str">
        <f>IF(ISBLANK(Infra[[#This Row],[Attribute]]),"",
IF(Infra[[#This Row],[railml 2.4 existence]]=TRUE, INDEX(core[Restriction],MATCH(Infra[[#This Row],[Full path]],core[Full path],0)),
IF(Infra[[#This Row],[nor existence]]&lt;&gt;"", INDEX(nor[Restriction],MATCH(Infra[[#This Row],[nor existence]],nor[Full path],0)),"")))</f>
        <v/>
      </c>
      <c r="U173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8" spans="1:21" ht="30" x14ac:dyDescent="0.25">
      <c r="A1738"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infrastructureVisualizations/visualization/lineVis/trackVis/trackElementVis/@nor:change</v>
      </c>
      <c r="B173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8" s="23" t="s">
        <v>1253</v>
      </c>
      <c r="E1738" s="49" t="s">
        <v>1254</v>
      </c>
      <c r="F1738" s="7" t="s">
        <v>36</v>
      </c>
      <c r="G1738" s="9" t="s">
        <v>37</v>
      </c>
      <c r="H1738" s="9" t="s">
        <v>29</v>
      </c>
      <c r="I1738" s="32"/>
      <c r="J1738" s="8" t="s">
        <v>38</v>
      </c>
      <c r="K1738" s="29"/>
      <c r="L1738" s="29"/>
      <c r="M1738" s="57"/>
      <c r="N1738"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3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38" s="7" t="str">
        <f>IF(Infra[[#This Row],[railml 2.4 existence]]=TRUE, INDEX(core[Constraints],MATCH(Infra[[#This Row],[Full path]],core[Full path],0)),
IF(Infra[[#This Row],[nor existence]]&lt;&gt;"",INDEX(nor[Constraints],MATCH(Infra[[#This Row],[nor existence]],nor[Full path],0)),""))</f>
        <v>optional</v>
      </c>
      <c r="Q173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38" s="9" t="str">
        <f>IF(ISBLANK(Infra[[#This Row],[Attribute]]),"",
IF(Infra[[#This Row],[railml 2.4 existence]]=TRUE, INDEX(core[Excel type],MATCH(Infra[[#This Row],[Full path]],core[Full path],0)),
IF(Infra[[#This Row],[nor existence]]&lt;&gt;"", INDEX(nor[Excel type],MATCH(Infra[[#This Row],[nor existence]],nor[Full path],0)),"")))</f>
        <v>[enum]</v>
      </c>
      <c r="S1738" s="7" t="str">
        <f>IF(AND(NOT(ISBLANK(Infra[[#This Row],[Attribute]])),LEFT(Infra[[#This Row],[Value]],1)="[",OR(Infra[[#This Row],[railml 2.4 existence]]=TRUE,Infra[[#This Row],[nor existence]]=TRUE)),IF(Infra[[#This Row],[Value]]=Infra[[#This Row],[type]],"OK","Wrong type"),"")</f>
        <v/>
      </c>
      <c r="T1738" s="7" t="str">
        <f>IF(ISBLANK(Infra[[#This Row],[Attribute]]),"",
IF(Infra[[#This Row],[railml 2.4 existence]]=TRUE, INDEX(core[Restriction],MATCH(Infra[[#This Row],[Full path]],core[Full path],0)),
IF(Infra[[#This Row],[nor existence]]&lt;&gt;"", INDEX(nor[Restriction],MATCH(Infra[[#This Row],[nor existence]],nor[Full path],0)),"")))</f>
        <v>"new", "modified", "removed"</v>
      </c>
      <c r="U173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39" spans="1:21" ht="30" x14ac:dyDescent="0.25">
      <c r="A1739"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infrastructureVisualizations/visualization/lineVis/trackVis/trackElementVis/@nor:change</v>
      </c>
      <c r="B173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3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39" s="23" t="s">
        <v>1253</v>
      </c>
      <c r="E1739" s="49" t="s">
        <v>1254</v>
      </c>
      <c r="F1739" s="7" t="s">
        <v>36</v>
      </c>
      <c r="G1739" s="9" t="s">
        <v>39</v>
      </c>
      <c r="H1739" s="9"/>
      <c r="I1739" s="32"/>
      <c r="J1739" s="8" t="s">
        <v>40</v>
      </c>
      <c r="K1739" s="29"/>
      <c r="L1739" s="29"/>
      <c r="M1739" s="57"/>
      <c r="N1739"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3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39" s="7" t="str">
        <f>IF(Infra[[#This Row],[railml 2.4 existence]]=TRUE, INDEX(core[Constraints],MATCH(Infra[[#This Row],[Full path]],core[Full path],0)),
IF(Infra[[#This Row],[nor existence]]&lt;&gt;"",INDEX(nor[Constraints],MATCH(Infra[[#This Row],[nor existence]],nor[Full path],0)),""))</f>
        <v>optional</v>
      </c>
      <c r="Q173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39" s="9" t="str">
        <f>IF(ISBLANK(Infra[[#This Row],[Attribute]]),"",
IF(Infra[[#This Row],[railml 2.4 existence]]=TRUE, INDEX(core[Excel type],MATCH(Infra[[#This Row],[Full path]],core[Full path],0)),
IF(Infra[[#This Row],[nor existence]]&lt;&gt;"", INDEX(nor[Excel type],MATCH(Infra[[#This Row],[nor existence]],nor[Full path],0)),"")))</f>
        <v>[enum]</v>
      </c>
      <c r="S1739" s="7" t="str">
        <f>IF(AND(NOT(ISBLANK(Infra[[#This Row],[Attribute]])),LEFT(Infra[[#This Row],[Value]],1)="[",OR(Infra[[#This Row],[railml 2.4 existence]]=TRUE,Infra[[#This Row],[nor existence]]=TRUE)),IF(Infra[[#This Row],[Value]]=Infra[[#This Row],[type]],"OK","Wrong type"),"")</f>
        <v/>
      </c>
      <c r="T1739" s="7" t="str">
        <f>IF(ISBLANK(Infra[[#This Row],[Attribute]]),"",
IF(Infra[[#This Row],[railml 2.4 existence]]=TRUE, INDEX(core[Restriction],MATCH(Infra[[#This Row],[Full path]],core[Full path],0)),
IF(Infra[[#This Row],[nor existence]]&lt;&gt;"", INDEX(nor[Restriction],MATCH(Infra[[#This Row],[nor existence]],nor[Full path],0)),"")))</f>
        <v>"new", "modified", "removed"</v>
      </c>
      <c r="U173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0" spans="1:21" ht="30" x14ac:dyDescent="0.25">
      <c r="A1740"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infrastructureVisualizations/visualization/lineVis/trackVis/trackElementVis/@nor:change</v>
      </c>
      <c r="B174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0" s="23" t="s">
        <v>1253</v>
      </c>
      <c r="E1740" s="49" t="s">
        <v>1254</v>
      </c>
      <c r="F1740" s="7" t="s">
        <v>36</v>
      </c>
      <c r="G1740" s="9" t="s">
        <v>41</v>
      </c>
      <c r="H1740" s="9"/>
      <c r="I1740" s="32"/>
      <c r="J1740" s="8" t="s">
        <v>42</v>
      </c>
      <c r="K1740" s="29"/>
      <c r="L1740" s="29"/>
      <c r="M1740" s="57"/>
      <c r="N1740"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4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40" s="7" t="str">
        <f>IF(Infra[[#This Row],[railml 2.4 existence]]=TRUE, INDEX(core[Constraints],MATCH(Infra[[#This Row],[Full path]],core[Full path],0)),
IF(Infra[[#This Row],[nor existence]]&lt;&gt;"",INDEX(nor[Constraints],MATCH(Infra[[#This Row],[nor existence]],nor[Full path],0)),""))</f>
        <v>optional</v>
      </c>
      <c r="Q174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40" s="9" t="str">
        <f>IF(ISBLANK(Infra[[#This Row],[Attribute]]),"",
IF(Infra[[#This Row],[railml 2.4 existence]]=TRUE, INDEX(core[Excel type],MATCH(Infra[[#This Row],[Full path]],core[Full path],0)),
IF(Infra[[#This Row],[nor existence]]&lt;&gt;"", INDEX(nor[Excel type],MATCH(Infra[[#This Row],[nor existence]],nor[Full path],0)),"")))</f>
        <v>[enum]</v>
      </c>
      <c r="S1740" s="7" t="str">
        <f>IF(AND(NOT(ISBLANK(Infra[[#This Row],[Attribute]])),LEFT(Infra[[#This Row],[Value]],1)="[",OR(Infra[[#This Row],[railml 2.4 existence]]=TRUE,Infra[[#This Row],[nor existence]]=TRUE)),IF(Infra[[#This Row],[Value]]=Infra[[#This Row],[type]],"OK","Wrong type"),"")</f>
        <v/>
      </c>
      <c r="T1740" s="7" t="str">
        <f>IF(ISBLANK(Infra[[#This Row],[Attribute]]),"",
IF(Infra[[#This Row],[railml 2.4 existence]]=TRUE, INDEX(core[Restriction],MATCH(Infra[[#This Row],[Full path]],core[Full path],0)),
IF(Infra[[#This Row],[nor existence]]&lt;&gt;"", INDEX(nor[Restriction],MATCH(Infra[[#This Row],[nor existence]],nor[Full path],0)),"")))</f>
        <v>"new", "modified", "removed"</v>
      </c>
      <c r="U174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1" spans="1:21" x14ac:dyDescent="0.25">
      <c r="A1741"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infrastructureVisualizations/visualization/lineVis/trackVis/trackElementVis/@nor:change</v>
      </c>
      <c r="B174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1"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1" s="23" t="s">
        <v>1253</v>
      </c>
      <c r="E1741" s="49" t="s">
        <v>1254</v>
      </c>
      <c r="F1741" s="7" t="s">
        <v>36</v>
      </c>
      <c r="G1741" s="9" t="s">
        <v>43</v>
      </c>
      <c r="H1741" s="9"/>
      <c r="I1741" s="32"/>
      <c r="J1741" s="8" t="s">
        <v>44</v>
      </c>
      <c r="K1741" s="29"/>
      <c r="L1741" s="29"/>
      <c r="M1741" s="57"/>
      <c r="N1741"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4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//~*/@nor:change</v>
      </c>
      <c r="P1741" s="7" t="str">
        <f>IF(Infra[[#This Row],[railml 2.4 existence]]=TRUE, INDEX(core[Constraints],MATCH(Infra[[#This Row],[Full path]],core[Full path],0)),
IF(Infra[[#This Row],[nor existence]]&lt;&gt;"",INDEX(nor[Constraints],MATCH(Infra[[#This Row],[nor existence]],nor[Full path],0)),""))</f>
        <v>optional</v>
      </c>
      <c r="Q174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
      </c>
      <c r="R1741" s="9" t="str">
        <f>IF(ISBLANK(Infra[[#This Row],[Attribute]]),"",
IF(Infra[[#This Row],[railml 2.4 existence]]=TRUE, INDEX(core[Excel type],MATCH(Infra[[#This Row],[Full path]],core[Full path],0)),
IF(Infra[[#This Row],[nor existence]]&lt;&gt;"", INDEX(nor[Excel type],MATCH(Infra[[#This Row],[nor existence]],nor[Full path],0)),"")))</f>
        <v>[enum]</v>
      </c>
      <c r="S1741" s="7" t="str">
        <f>IF(AND(NOT(ISBLANK(Infra[[#This Row],[Attribute]])),LEFT(Infra[[#This Row],[Value]],1)="[",OR(Infra[[#This Row],[railml 2.4 existence]]=TRUE,Infra[[#This Row],[nor existence]]=TRUE)),IF(Infra[[#This Row],[Value]]=Infra[[#This Row],[type]],"OK","Wrong type"),"")</f>
        <v/>
      </c>
      <c r="T1741" s="7" t="str">
        <f>IF(ISBLANK(Infra[[#This Row],[Attribute]]),"",
IF(Infra[[#This Row],[railml 2.4 existence]]=TRUE, INDEX(core[Restriction],MATCH(Infra[[#This Row],[Full path]],core[Full path],0)),
IF(Infra[[#This Row],[nor existence]]&lt;&gt;"", INDEX(nor[Restriction],MATCH(Infra[[#This Row],[nor existence]],nor[Full path],0)),"")))</f>
        <v>"new", "modified", "removed"</v>
      </c>
      <c r="U1741"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2" spans="1:21" x14ac:dyDescent="0.25">
      <c r="A1742"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infrastructureVisualizations/visualization/lineVis/trackVis/trackElementVis/@nor:ruleRef</v>
      </c>
      <c r="B174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2" s="23" t="s">
        <v>1253</v>
      </c>
      <c r="E1742" s="49" t="s">
        <v>1254</v>
      </c>
      <c r="F1742" s="7" t="s">
        <v>45</v>
      </c>
      <c r="G1742" s="9" t="s">
        <v>46</v>
      </c>
      <c r="H1742" s="9" t="s">
        <v>29</v>
      </c>
      <c r="I1742" s="33"/>
      <c r="J1742" s="8" t="s">
        <v>47</v>
      </c>
      <c r="K1742" s="29"/>
      <c r="L1742" s="29"/>
      <c r="M1742" s="57"/>
      <c r="N1742" s="7" t="str">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Allowed</v>
      </c>
      <c r="O174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//~*/@nor:ruleRef</v>
      </c>
      <c r="P1742" s="7" t="str">
        <f>IF(Infra[[#This Row],[railml 2.4 existence]]=TRUE, INDEX(core[Constraints],MATCH(Infra[[#This Row],[Full path]],core[Full path],0)),
IF(Infra[[#This Row],[nor existence]]&lt;&gt;"",INDEX(nor[Constraints],MATCH(Infra[[#This Row],[nor existence]],nor[Full path],0)),""))</f>
        <v>optional</v>
      </c>
      <c r="Q174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2" s="9" t="str">
        <f>IF(ISBLANK(Infra[[#This Row],[Attribute]]),"",
IF(Infra[[#This Row],[railml 2.4 existence]]=TRUE, INDEX(core[Excel type],MATCH(Infra[[#This Row],[Full path]],core[Full path],0)),
IF(Infra[[#This Row],[nor existence]]&lt;&gt;"", INDEX(nor[Excel type],MATCH(Infra[[#This Row],[nor existence]],nor[Full path],0)),"")))</f>
        <v>[reference]</v>
      </c>
      <c r="S1742" s="7" t="str">
        <f>IF(AND(NOT(ISBLANK(Infra[[#This Row],[Attribute]])),LEFT(Infra[[#This Row],[Value]],1)="[",OR(Infra[[#This Row],[railml 2.4 existence]]=TRUE,Infra[[#This Row],[nor existence]]=TRUE)),IF(Infra[[#This Row],[Value]]=Infra[[#This Row],[type]],"OK","Wrong type"),"")</f>
        <v/>
      </c>
      <c r="T1742" s="7" t="str">
        <f>IF(ISBLANK(Infra[[#This Row],[Attribute]]),"",
IF(Infra[[#This Row],[railml 2.4 existence]]=TRUE, INDEX(core[Restriction],MATCH(Infra[[#This Row],[Full path]],core[Full path],0)),
IF(Infra[[#This Row],[nor existence]]&lt;&gt;"", INDEX(nor[Restriction],MATCH(Infra[[#This Row],[nor existence]],nor[Full path],0)),"")))</f>
        <v/>
      </c>
      <c r="U174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3" spans="1:21" x14ac:dyDescent="0.25">
      <c r="A1743"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infrastructureVisualizations/visualization/lineVis/trackVis/trackElementVis/@ref</v>
      </c>
      <c r="B174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3" s="24" t="s">
        <v>1253</v>
      </c>
      <c r="E1743" s="17" t="s">
        <v>1254</v>
      </c>
      <c r="F1743" s="7" t="s">
        <v>120</v>
      </c>
      <c r="G1743" s="9" t="s">
        <v>46</v>
      </c>
      <c r="H1743" s="9" t="s">
        <v>23</v>
      </c>
      <c r="I1743" s="35"/>
      <c r="J1743" s="8"/>
      <c r="K1743" s="7"/>
      <c r="L1743" s="7"/>
      <c r="M1743" s="29"/>
      <c r="N174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4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43" s="7" t="str">
        <f>IF(Infra[[#This Row],[railml 2.4 existence]]=TRUE, INDEX(core[Constraints],MATCH(Infra[[#This Row],[Full path]],core[Full path],0)),
IF(Infra[[#This Row],[nor existence]]&lt;&gt;"",INDEX(nor[Constraints],MATCH(Infra[[#This Row],[nor existence]],nor[Full path],0)),""))</f>
        <v>mandatory</v>
      </c>
      <c r="Q174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3" s="7" t="str">
        <f>IF(ISBLANK(Infra[[#This Row],[Attribute]]),"",
IF(Infra[[#This Row],[railml 2.4 existence]]=TRUE, INDEX(core[Excel type],MATCH(Infra[[#This Row],[Full path]],core[Full path],0)),
IF(Infra[[#This Row],[nor existence]]&lt;&gt;"", INDEX(nor[Excel type],MATCH(Infra[[#This Row],[nor existence]],nor[Full path],0)),"")))</f>
        <v>[reference]</v>
      </c>
      <c r="S1743" s="7" t="str">
        <f>IF(AND(NOT(ISBLANK(Infra[[#This Row],[Attribute]])),LEFT(Infra[[#This Row],[Value]],1)="[",OR(Infra[[#This Row],[railml 2.4 existence]]=TRUE,Infra[[#This Row],[nor existence]]=TRUE)),IF(Infra[[#This Row],[Value]]=Infra[[#This Row],[type]],"OK","Wrong type"),"")</f>
        <v>OK</v>
      </c>
      <c r="T1743" s="7" t="str">
        <f>IF(ISBLANK(Infra[[#This Row],[Attribute]]),"",
IF(Infra[[#This Row],[railml 2.4 existence]]=TRUE, INDEX(core[Restriction],MATCH(Infra[[#This Row],[Full path]],core[Full path],0)),
IF(Infra[[#This Row],[nor existence]]&lt;&gt;"", INDEX(nor[Restriction],MATCH(Infra[[#This Row],[nor existence]],nor[Full path],0)),"")))</f>
        <v/>
      </c>
      <c r="U174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4" spans="1:21" x14ac:dyDescent="0.25">
      <c r="A1744"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infrastructureVisualizations/visualization/lineVis/trackVis/trackElementVis/position</v>
      </c>
      <c r="B174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4" s="24" t="s">
        <v>1255</v>
      </c>
      <c r="E1744" s="17" t="s">
        <v>738</v>
      </c>
      <c r="F1744" s="7"/>
      <c r="G1744" s="9"/>
      <c r="H1744" s="9" t="s">
        <v>23</v>
      </c>
      <c r="I1744" s="35"/>
      <c r="J1744" s="8"/>
      <c r="K1744" s="7"/>
      <c r="L1744" s="7"/>
      <c r="M1744" s="29"/>
      <c r="N174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4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44" s="7" t="str">
        <f>IF(Infra[[#This Row],[railml 2.4 existence]]=TRUE, INDEX(core[Constraints],MATCH(Infra[[#This Row],[Full path]],core[Full path],0)),
IF(Infra[[#This Row],[nor existence]]&lt;&gt;"",INDEX(nor[Constraints],MATCH(Infra[[#This Row],[nor existence]],nor[Full path],0)),""))</f>
        <v>mandatory</v>
      </c>
      <c r="Q174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4" s="7" t="str">
        <f>IF(ISBLANK(Infra[[#This Row],[Attribute]]),"",
IF(Infra[[#This Row],[railml 2.4 existence]]=TRUE, INDEX(core[Excel type],MATCH(Infra[[#This Row],[Full path]],core[Full path],0)),
IF(Infra[[#This Row],[nor existence]]&lt;&gt;"", INDEX(nor[Excel type],MATCH(Infra[[#This Row],[nor existence]],nor[Full path],0)),"")))</f>
        <v/>
      </c>
      <c r="S1744" s="7" t="str">
        <f>IF(AND(NOT(ISBLANK(Infra[[#This Row],[Attribute]])),LEFT(Infra[[#This Row],[Value]],1)="[",OR(Infra[[#This Row],[railml 2.4 existence]]=TRUE,Infra[[#This Row],[nor existence]]=TRUE)),IF(Infra[[#This Row],[Value]]=Infra[[#This Row],[type]],"OK","Wrong type"),"")</f>
        <v/>
      </c>
      <c r="T1744" s="7" t="str">
        <f>IF(ISBLANK(Infra[[#This Row],[Attribute]]),"",
IF(Infra[[#This Row],[railml 2.4 existence]]=TRUE, INDEX(core[Restriction],MATCH(Infra[[#This Row],[Full path]],core[Full path],0)),
IF(Infra[[#This Row],[nor existence]]&lt;&gt;"", INDEX(nor[Restriction],MATCH(Infra[[#This Row],[nor existence]],nor[Full path],0)),"")))</f>
        <v/>
      </c>
      <c r="U174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5" spans="1:21" x14ac:dyDescent="0.25">
      <c r="A1745"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infrastructureVisualizations/visualization/lineVis/trackVis/trackElementVis/position/@x</v>
      </c>
      <c r="B174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5" s="24" t="s">
        <v>1255</v>
      </c>
      <c r="E1745" s="17" t="s">
        <v>738</v>
      </c>
      <c r="F1745" s="7" t="s">
        <v>1256</v>
      </c>
      <c r="G1745" s="9" t="s">
        <v>1106</v>
      </c>
      <c r="H1745" s="9" t="s">
        <v>23</v>
      </c>
      <c r="I1745" s="35"/>
      <c r="J1745" s="8"/>
      <c r="K1745" s="7"/>
      <c r="L1745" s="7"/>
      <c r="M1745" s="29"/>
      <c r="N174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4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45" s="7" t="str">
        <f>IF(Infra[[#This Row],[railml 2.4 existence]]=TRUE, INDEX(core[Constraints],MATCH(Infra[[#This Row],[Full path]],core[Full path],0)),
IF(Infra[[#This Row],[nor existence]]&lt;&gt;"",INDEX(nor[Constraints],MATCH(Infra[[#This Row],[nor existence]],nor[Full path],0)),""))</f>
        <v>mandatory</v>
      </c>
      <c r="Q174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5" s="7" t="str">
        <f>IF(ISBLANK(Infra[[#This Row],[Attribute]]),"",
IF(Infra[[#This Row],[railml 2.4 existence]]=TRUE, INDEX(core[Excel type],MATCH(Infra[[#This Row],[Full path]],core[Full path],0)),
IF(Infra[[#This Row],[nor existence]]&lt;&gt;"", INDEX(nor[Excel type],MATCH(Infra[[#This Row],[nor existence]],nor[Full path],0)),"")))</f>
        <v>[double]</v>
      </c>
      <c r="S1745" s="7" t="str">
        <f>IF(AND(NOT(ISBLANK(Infra[[#This Row],[Attribute]])),LEFT(Infra[[#This Row],[Value]],1)="[",OR(Infra[[#This Row],[railml 2.4 existence]]=TRUE,Infra[[#This Row],[nor existence]]=TRUE)),IF(Infra[[#This Row],[Value]]=Infra[[#This Row],[type]],"OK","Wrong type"),"")</f>
        <v>OK</v>
      </c>
      <c r="T1745" s="7" t="str">
        <f>IF(ISBLANK(Infra[[#This Row],[Attribute]]),"",
IF(Infra[[#This Row],[railml 2.4 existence]]=TRUE, INDEX(core[Restriction],MATCH(Infra[[#This Row],[Full path]],core[Full path],0)),
IF(Infra[[#This Row],[nor existence]]&lt;&gt;"", INDEX(nor[Restriction],MATCH(Infra[[#This Row],[nor existence]],nor[Full path],0)),"")))</f>
        <v/>
      </c>
      <c r="U174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6" spans="1:21" x14ac:dyDescent="0.25">
      <c r="A1746"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infrastructureVisualizations/visualization/lineVis/trackVis/trackElementVis/position/@y</v>
      </c>
      <c r="B1746"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6"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6" s="24" t="s">
        <v>1255</v>
      </c>
      <c r="E1746" s="17" t="s">
        <v>738</v>
      </c>
      <c r="F1746" s="7" t="s">
        <v>1257</v>
      </c>
      <c r="G1746" s="9" t="s">
        <v>1106</v>
      </c>
      <c r="H1746" s="9" t="s">
        <v>23</v>
      </c>
      <c r="I1746" s="35"/>
      <c r="J1746" s="8"/>
      <c r="K1746" s="7"/>
      <c r="L1746" s="7"/>
      <c r="M1746" s="29"/>
      <c r="N1746"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46"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46" s="7" t="str">
        <f>IF(Infra[[#This Row],[railml 2.4 existence]]=TRUE, INDEX(core[Constraints],MATCH(Infra[[#This Row],[Full path]],core[Full path],0)),
IF(Infra[[#This Row],[nor existence]]&lt;&gt;"",INDEX(nor[Constraints],MATCH(Infra[[#This Row],[nor existence]],nor[Full path],0)),""))</f>
        <v>mandatory</v>
      </c>
      <c r="Q1746"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6" s="7" t="str">
        <f>IF(ISBLANK(Infra[[#This Row],[Attribute]]),"",
IF(Infra[[#This Row],[railml 2.4 existence]]=TRUE, INDEX(core[Excel type],MATCH(Infra[[#This Row],[Full path]],core[Full path],0)),
IF(Infra[[#This Row],[nor existence]]&lt;&gt;"", INDEX(nor[Excel type],MATCH(Infra[[#This Row],[nor existence]],nor[Full path],0)),"")))</f>
        <v>[double]</v>
      </c>
      <c r="S1746" s="7" t="str">
        <f>IF(AND(NOT(ISBLANK(Infra[[#This Row],[Attribute]])),LEFT(Infra[[#This Row],[Value]],1)="[",OR(Infra[[#This Row],[railml 2.4 existence]]=TRUE,Infra[[#This Row],[nor existence]]=TRUE)),IF(Infra[[#This Row],[Value]]=Infra[[#This Row],[type]],"OK","Wrong type"),"")</f>
        <v>OK</v>
      </c>
      <c r="T1746" s="7" t="str">
        <f>IF(ISBLANK(Infra[[#This Row],[Attribute]]),"",
IF(Infra[[#This Row],[railml 2.4 existence]]=TRUE, INDEX(core[Restriction],MATCH(Infra[[#This Row],[Full path]],core[Full path],0)),
IF(Infra[[#This Row],[nor existence]]&lt;&gt;"", INDEX(nor[Restriction],MATCH(Infra[[#This Row],[nor existence]],nor[Full path],0)),"")))</f>
        <v/>
      </c>
      <c r="U1746"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7" spans="1:21" x14ac:dyDescent="0.25">
      <c r="A1747"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infrastructureVisualizations/visualization/ocpVis/position</v>
      </c>
      <c r="B1747"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7"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7" s="24" t="s">
        <v>1258</v>
      </c>
      <c r="E1747" s="17" t="s">
        <v>738</v>
      </c>
      <c r="F1747" s="7"/>
      <c r="G1747" s="9"/>
      <c r="H1747" s="9" t="s">
        <v>23</v>
      </c>
      <c r="I1747" s="35"/>
      <c r="J1747" s="8"/>
      <c r="K1747" s="7"/>
      <c r="L1747" s="7"/>
      <c r="M1747" s="29"/>
      <c r="N1747"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47"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47" s="7" t="str">
        <f>IF(Infra[[#This Row],[railml 2.4 existence]]=TRUE, INDEX(core[Constraints],MATCH(Infra[[#This Row],[Full path]],core[Full path],0)),
IF(Infra[[#This Row],[nor existence]]&lt;&gt;"",INDEX(nor[Constraints],MATCH(Infra[[#This Row],[nor existence]],nor[Full path],0)),""))</f>
        <v>mandatory</v>
      </c>
      <c r="Q1747"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7" s="7" t="str">
        <f>IF(ISBLANK(Infra[[#This Row],[Attribute]]),"",
IF(Infra[[#This Row],[railml 2.4 existence]]=TRUE, INDEX(core[Excel type],MATCH(Infra[[#This Row],[Full path]],core[Full path],0)),
IF(Infra[[#This Row],[nor existence]]&lt;&gt;"", INDEX(nor[Excel type],MATCH(Infra[[#This Row],[nor existence]],nor[Full path],0)),"")))</f>
        <v/>
      </c>
      <c r="S1747" s="7" t="str">
        <f>IF(AND(NOT(ISBLANK(Infra[[#This Row],[Attribute]])),LEFT(Infra[[#This Row],[Value]],1)="[",OR(Infra[[#This Row],[railml 2.4 existence]]=TRUE,Infra[[#This Row],[nor existence]]=TRUE)),IF(Infra[[#This Row],[Value]]=Infra[[#This Row],[type]],"OK","Wrong type"),"")</f>
        <v/>
      </c>
      <c r="T1747" s="7" t="str">
        <f>IF(ISBLANK(Infra[[#This Row],[Attribute]]),"",
IF(Infra[[#This Row],[railml 2.4 existence]]=TRUE, INDEX(core[Restriction],MATCH(Infra[[#This Row],[Full path]],core[Full path],0)),
IF(Infra[[#This Row],[nor existence]]&lt;&gt;"", INDEX(nor[Restriction],MATCH(Infra[[#This Row],[nor existence]],nor[Full path],0)),"")))</f>
        <v/>
      </c>
      <c r="U1747"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8" spans="1:21" x14ac:dyDescent="0.25">
      <c r="A1748"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infrastructureVisualizations/visualization/ocpVis/position/@x</v>
      </c>
      <c r="B1748"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8"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8" s="24" t="s">
        <v>1258</v>
      </c>
      <c r="E1748" s="17" t="s">
        <v>738</v>
      </c>
      <c r="F1748" s="7" t="s">
        <v>1256</v>
      </c>
      <c r="G1748" s="9" t="s">
        <v>1106</v>
      </c>
      <c r="H1748" s="9" t="s">
        <v>23</v>
      </c>
      <c r="I1748" s="35"/>
      <c r="J1748" s="8"/>
      <c r="K1748" s="7"/>
      <c r="L1748" s="7"/>
      <c r="M1748" s="29"/>
      <c r="N1748"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48"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48" s="7" t="str">
        <f>IF(Infra[[#This Row],[railml 2.4 existence]]=TRUE, INDEX(core[Constraints],MATCH(Infra[[#This Row],[Full path]],core[Full path],0)),
IF(Infra[[#This Row],[nor existence]]&lt;&gt;"",INDEX(nor[Constraints],MATCH(Infra[[#This Row],[nor existence]],nor[Full path],0)),""))</f>
        <v>mandatory</v>
      </c>
      <c r="Q1748"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8" s="7" t="str">
        <f>IF(ISBLANK(Infra[[#This Row],[Attribute]]),"",
IF(Infra[[#This Row],[railml 2.4 existence]]=TRUE, INDEX(core[Excel type],MATCH(Infra[[#This Row],[Full path]],core[Full path],0)),
IF(Infra[[#This Row],[nor existence]]&lt;&gt;"", INDEX(nor[Excel type],MATCH(Infra[[#This Row],[nor existence]],nor[Full path],0)),"")))</f>
        <v>[double]</v>
      </c>
      <c r="S1748" s="7" t="str">
        <f>IF(AND(NOT(ISBLANK(Infra[[#This Row],[Attribute]])),LEFT(Infra[[#This Row],[Value]],1)="[",OR(Infra[[#This Row],[railml 2.4 existence]]=TRUE,Infra[[#This Row],[nor existence]]=TRUE)),IF(Infra[[#This Row],[Value]]=Infra[[#This Row],[type]],"OK","Wrong type"),"")</f>
        <v>OK</v>
      </c>
      <c r="T1748" s="7" t="str">
        <f>IF(ISBLANK(Infra[[#This Row],[Attribute]]),"",
IF(Infra[[#This Row],[railml 2.4 existence]]=TRUE, INDEX(core[Restriction],MATCH(Infra[[#This Row],[Full path]],core[Full path],0)),
IF(Infra[[#This Row],[nor existence]]&lt;&gt;"", INDEX(nor[Restriction],MATCH(Infra[[#This Row],[nor existence]],nor[Full path],0)),"")))</f>
        <v/>
      </c>
      <c r="U1748"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49" spans="1:21" x14ac:dyDescent="0.25">
      <c r="A1749" s="23" t="str">
        <f>IF(Infra[[#This Row],[Element hierarchy (XPATH)]]="/railml/","",Infra[[#This Row],[Element hierarchy (XPATH)]])&amp;IF(ISERROR(FIND(",",Infra[[#This Row],[Element]])),Infra[[#This Row],[Element]],"*")&amp;IF(OR(ISBLANK(Infra[[#This Row],[Attribute]]),Infra[[#This Row],[Attribute]]="See top of document"),"","/@"&amp;Infra[[#This Row],[Attribute]])</f>
        <v>infrastructureVisualizations/visualization/ocpVis/position/@y</v>
      </c>
      <c r="B1749"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49"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49" s="24" t="s">
        <v>1258</v>
      </c>
      <c r="E1749" s="17" t="s">
        <v>738</v>
      </c>
      <c r="F1749" s="7" t="s">
        <v>1257</v>
      </c>
      <c r="G1749" s="9" t="s">
        <v>1106</v>
      </c>
      <c r="H1749" s="9" t="s">
        <v>23</v>
      </c>
      <c r="I1749" s="35"/>
      <c r="J1749" s="8"/>
      <c r="K1749" s="7"/>
      <c r="L1749" s="7"/>
      <c r="M1749" s="29"/>
      <c r="N1749"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49"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49" s="7" t="str">
        <f>IF(Infra[[#This Row],[railml 2.4 existence]]=TRUE, INDEX(core[Constraints],MATCH(Infra[[#This Row],[Full path]],core[Full path],0)),
IF(Infra[[#This Row],[nor existence]]&lt;&gt;"",INDEX(nor[Constraints],MATCH(Infra[[#This Row],[nor existence]],nor[Full path],0)),""))</f>
        <v>mandatory</v>
      </c>
      <c r="Q1749"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49" s="7" t="str">
        <f>IF(ISBLANK(Infra[[#This Row],[Attribute]]),"",
IF(Infra[[#This Row],[railml 2.4 existence]]=TRUE, INDEX(core[Excel type],MATCH(Infra[[#This Row],[Full path]],core[Full path],0)),
IF(Infra[[#This Row],[nor existence]]&lt;&gt;"", INDEX(nor[Excel type],MATCH(Infra[[#This Row],[nor existence]],nor[Full path],0)),"")))</f>
        <v>[double]</v>
      </c>
      <c r="S1749" s="7" t="str">
        <f>IF(AND(NOT(ISBLANK(Infra[[#This Row],[Attribute]])),LEFT(Infra[[#This Row],[Value]],1)="[",OR(Infra[[#This Row],[railml 2.4 existence]]=TRUE,Infra[[#This Row],[nor existence]]=TRUE)),IF(Infra[[#This Row],[Value]]=Infra[[#This Row],[type]],"OK","Wrong type"),"")</f>
        <v>OK</v>
      </c>
      <c r="T1749" s="7" t="str">
        <f>IF(ISBLANK(Infra[[#This Row],[Attribute]]),"",
IF(Infra[[#This Row],[railml 2.4 existence]]=TRUE, INDEX(core[Restriction],MATCH(Infra[[#This Row],[Full path]],core[Full path],0)),
IF(Infra[[#This Row],[nor existence]]&lt;&gt;"", INDEX(nor[Restriction],MATCH(Infra[[#This Row],[nor existence]],nor[Full path],0)),"")))</f>
        <v/>
      </c>
      <c r="U1749"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50" spans="1:21" x14ac:dyDescent="0.25">
      <c r="A1750" s="23" t="str">
        <f>IF(Infra[[#This Row],[Element hierarchy (XPATH)]]="/railml/","",Infra[[#This Row],[Element hierarchy (XPATH)]])&amp;IF(ISERROR(FIND(",",Infra[[#This Row],[Element]])),Infra[[#This Row],[Element]],"*")&amp;IF(OR(ISBLANK(Infra[[#This Row],[Attribute]]),Infra[[#This Row],[Attribute]]="See top of document"),"","/@"&amp;Infra[[#This Row],[Attribute]])</f>
        <v>metadata/dc:creator</v>
      </c>
      <c r="B1750"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50"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50" s="23" t="s">
        <v>1259</v>
      </c>
      <c r="E1750" s="10" t="s">
        <v>1260</v>
      </c>
      <c r="F1750" s="7"/>
      <c r="G1750" s="7" t="s">
        <v>25</v>
      </c>
      <c r="H1750" s="9" t="s">
        <v>29</v>
      </c>
      <c r="I1750" s="33"/>
      <c r="J1750" s="8" t="s">
        <v>1261</v>
      </c>
      <c r="K1750" s="29"/>
      <c r="L1750" s="7"/>
      <c r="M1750" s="7" t="s">
        <v>1262</v>
      </c>
      <c r="N1750"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50"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50" s="7" t="str">
        <f>IF(Infra[[#This Row],[railml 2.4 existence]]=TRUE, INDEX(core[Constraints],MATCH(Infra[[#This Row],[Full path]],core[Full path],0)),
IF(Infra[[#This Row],[nor existence]]&lt;&gt;"",INDEX(nor[Constraints],MATCH(Infra[[#This Row],[nor existence]],nor[Full path],0)),""))</f>
        <v>optional</v>
      </c>
      <c r="Q1750"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50" s="7" t="str">
        <f>IF(ISBLANK(Infra[[#This Row],[Attribute]]),"",
IF(Infra[[#This Row],[railml 2.4 existence]]=TRUE, INDEX(core[Excel type],MATCH(Infra[[#This Row],[Full path]],core[Full path],0)),
IF(Infra[[#This Row],[nor existence]]&lt;&gt;"", INDEX(nor[Excel type],MATCH(Infra[[#This Row],[nor existence]],nor[Full path],0)),"")))</f>
        <v/>
      </c>
      <c r="S1750" s="7" t="str">
        <f>IF(AND(NOT(ISBLANK(Infra[[#This Row],[Attribute]])),LEFT(Infra[[#This Row],[Value]],1)="[",OR(Infra[[#This Row],[railml 2.4 existence]]=TRUE,Infra[[#This Row],[nor existence]]=TRUE)),IF(Infra[[#This Row],[Value]]=Infra[[#This Row],[type]],"OK","Wrong type"),"")</f>
        <v/>
      </c>
      <c r="T1750" s="7" t="str">
        <f>IF(ISBLANK(Infra[[#This Row],[Attribute]]),"",
IF(Infra[[#This Row],[railml 2.4 existence]]=TRUE, INDEX(core[Restriction],MATCH(Infra[[#This Row],[Full path]],core[Full path],0)),
IF(Infra[[#This Row],[nor existence]]&lt;&gt;"", INDEX(nor[Restriction],MATCH(Infra[[#This Row],[nor existence]],nor[Full path],0)),"")))</f>
        <v/>
      </c>
      <c r="U1750"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51" spans="1:21" ht="30" x14ac:dyDescent="0.25">
      <c r="A1751" s="23" t="str">
        <f>IF(Infra[[#This Row],[Element hierarchy (XPATH)]]="/railml/","",Infra[[#This Row],[Element hierarchy (XPATH)]])&amp;IF(ISERROR(FIND(",",Infra[[#This Row],[Element]])),Infra[[#This Row],[Element]],"*")&amp;IF(OR(ISBLANK(Infra[[#This Row],[Attribute]]),Infra[[#This Row],[Attribute]]="See top of document"),"","/@"&amp;Infra[[#This Row],[Attribute]])</f>
        <v>metadata/dc:date</v>
      </c>
      <c r="B1751"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51" s="14"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51" s="23" t="s">
        <v>1259</v>
      </c>
      <c r="E1751" s="10" t="s">
        <v>1263</v>
      </c>
      <c r="F1751" s="7"/>
      <c r="G1751" s="7" t="s">
        <v>1264</v>
      </c>
      <c r="H1751" s="9" t="s">
        <v>23</v>
      </c>
      <c r="I1751" s="33"/>
      <c r="J1751" s="8" t="s">
        <v>1265</v>
      </c>
      <c r="K1751" s="7"/>
      <c r="L1751" s="7"/>
      <c r="M1751" s="7"/>
      <c r="N1751"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51"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51" s="7" t="str">
        <f>IF(Infra[[#This Row],[railml 2.4 existence]]=TRUE, INDEX(core[Constraints],MATCH(Infra[[#This Row],[Full path]],core[Full path],0)),
IF(Infra[[#This Row],[nor existence]]&lt;&gt;"",INDEX(nor[Constraints],MATCH(Infra[[#This Row],[nor existence]],nor[Full path],0)),""))</f>
        <v>optional</v>
      </c>
      <c r="Q1751"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51" s="14" t="str">
        <f>IF(ISBLANK(Infra[[#This Row],[Attribute]]),"",
IF(Infra[[#This Row],[railml 2.4 existence]]=TRUE, INDEX(core[Excel type],MATCH(Infra[[#This Row],[Full path]],core[Full path],0)),
IF(Infra[[#This Row],[nor existence]]&lt;&gt;"", INDEX(nor[Excel type],MATCH(Infra[[#This Row],[nor existence]],nor[Full path],0)),"")))</f>
        <v/>
      </c>
      <c r="S1751" s="14" t="str">
        <f>IF(AND(NOT(ISBLANK(Infra[[#This Row],[Attribute]])),LEFT(Infra[[#This Row],[Value]],1)="[",OR(Infra[[#This Row],[railml 2.4 existence]]=TRUE,Infra[[#This Row],[nor existence]]=TRUE)),IF(Infra[[#This Row],[Value]]=Infra[[#This Row],[type]],"OK","Wrong type"),"")</f>
        <v/>
      </c>
      <c r="T1751" s="14" t="str">
        <f>IF(ISBLANK(Infra[[#This Row],[Attribute]]),"",
IF(Infra[[#This Row],[railml 2.4 existence]]=TRUE, INDEX(core[Restriction],MATCH(Infra[[#This Row],[Full path]],core[Full path],0)),
IF(Infra[[#This Row],[nor existence]]&lt;&gt;"", INDEX(nor[Restriction],MATCH(Infra[[#This Row],[nor existence]],nor[Full path],0)),"")))</f>
        <v/>
      </c>
      <c r="U1751" s="14"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52" spans="1:21" x14ac:dyDescent="0.25">
      <c r="A1752" s="23" t="str">
        <f>IF(Infra[[#This Row],[Element hierarchy (XPATH)]]="/railml/","",Infra[[#This Row],[Element hierarchy (XPATH)]])&amp;IF(ISERROR(FIND(",",Infra[[#This Row],[Element]])),Infra[[#This Row],[Element]],"*")&amp;IF(OR(ISBLANK(Infra[[#This Row],[Attribute]]),Infra[[#This Row],[Attribute]]="See top of document"),"","/@"&amp;Infra[[#This Row],[Attribute]])</f>
        <v>metadata/dc:description</v>
      </c>
      <c r="B1752"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52"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52" s="23" t="s">
        <v>1259</v>
      </c>
      <c r="E1752" s="10" t="s">
        <v>1266</v>
      </c>
      <c r="F1752" s="7"/>
      <c r="G1752" s="7" t="s">
        <v>25</v>
      </c>
      <c r="H1752" s="9" t="s">
        <v>29</v>
      </c>
      <c r="I1752" s="37"/>
      <c r="J1752" s="8" t="s">
        <v>1267</v>
      </c>
      <c r="K1752" s="38" t="s">
        <v>1268</v>
      </c>
      <c r="L1752" s="7"/>
      <c r="M1752" s="7"/>
      <c r="N1752"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52"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52" s="7" t="str">
        <f>IF(Infra[[#This Row],[railml 2.4 existence]]=TRUE, INDEX(core[Constraints],MATCH(Infra[[#This Row],[Full path]],core[Full path],0)),
IF(Infra[[#This Row],[nor existence]]&lt;&gt;"",INDEX(nor[Constraints],MATCH(Infra[[#This Row],[nor existence]],nor[Full path],0)),""))</f>
        <v>optional</v>
      </c>
      <c r="Q1752"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52" s="7" t="str">
        <f>IF(ISBLANK(Infra[[#This Row],[Attribute]]),"",
IF(Infra[[#This Row],[railml 2.4 existence]]=TRUE, INDEX(core[Excel type],MATCH(Infra[[#This Row],[Full path]],core[Full path],0)),
IF(Infra[[#This Row],[nor existence]]&lt;&gt;"", INDEX(nor[Excel type],MATCH(Infra[[#This Row],[nor existence]],nor[Full path],0)),"")))</f>
        <v/>
      </c>
      <c r="S1752" s="7" t="str">
        <f>IF(AND(NOT(ISBLANK(Infra[[#This Row],[Attribute]])),LEFT(Infra[[#This Row],[Value]],1)="[",OR(Infra[[#This Row],[railml 2.4 existence]]=TRUE,Infra[[#This Row],[nor existence]]=TRUE)),IF(Infra[[#This Row],[Value]]=Infra[[#This Row],[type]],"OK","Wrong type"),"")</f>
        <v/>
      </c>
      <c r="T1752" s="7" t="str">
        <f>IF(ISBLANK(Infra[[#This Row],[Attribute]]),"",
IF(Infra[[#This Row],[railml 2.4 existence]]=TRUE, INDEX(core[Restriction],MATCH(Infra[[#This Row],[Full path]],core[Full path],0)),
IF(Infra[[#This Row],[nor existence]]&lt;&gt;"", INDEX(nor[Restriction],MATCH(Infra[[#This Row],[nor existence]],nor[Full path],0)),"")))</f>
        <v/>
      </c>
      <c r="U1752"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53" spans="1:21" ht="45" x14ac:dyDescent="0.25">
      <c r="A1753" s="23" t="str">
        <f>IF(Infra[[#This Row],[Element hierarchy (XPATH)]]="/railml/","",Infra[[#This Row],[Element hierarchy (XPATH)]])&amp;IF(ISERROR(FIND(",",Infra[[#This Row],[Element]])),Infra[[#This Row],[Element]],"*")&amp;IF(OR(ISBLANK(Infra[[#This Row],[Attribute]]),Infra[[#This Row],[Attribute]]="See top of document"),"","/@"&amp;Infra[[#This Row],[Attribute]])</f>
        <v>metadata/dc:language</v>
      </c>
      <c r="B1753"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53"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53" s="23" t="s">
        <v>1259</v>
      </c>
      <c r="E1753" s="10" t="s">
        <v>1269</v>
      </c>
      <c r="F1753" s="7"/>
      <c r="G1753" s="7" t="s">
        <v>25</v>
      </c>
      <c r="H1753" s="9" t="s">
        <v>29</v>
      </c>
      <c r="I1753" s="37"/>
      <c r="J1753" s="8" t="s">
        <v>1270</v>
      </c>
      <c r="K1753" s="38" t="s">
        <v>1271</v>
      </c>
      <c r="L1753" s="7"/>
      <c r="M1753" s="7"/>
      <c r="N1753"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53"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53" s="7" t="str">
        <f>IF(Infra[[#This Row],[railml 2.4 existence]]=TRUE, INDEX(core[Constraints],MATCH(Infra[[#This Row],[Full path]],core[Full path],0)),
IF(Infra[[#This Row],[nor existence]]&lt;&gt;"",INDEX(nor[Constraints],MATCH(Infra[[#This Row],[nor existence]],nor[Full path],0)),""))</f>
        <v>optional</v>
      </c>
      <c r="Q1753"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53" s="7" t="str">
        <f>IF(ISBLANK(Infra[[#This Row],[Attribute]]),"",
IF(Infra[[#This Row],[railml 2.4 existence]]=TRUE, INDEX(core[Excel type],MATCH(Infra[[#This Row],[Full path]],core[Full path],0)),
IF(Infra[[#This Row],[nor existence]]&lt;&gt;"", INDEX(nor[Excel type],MATCH(Infra[[#This Row],[nor existence]],nor[Full path],0)),"")))</f>
        <v/>
      </c>
      <c r="S1753" s="7" t="str">
        <f>IF(AND(NOT(ISBLANK(Infra[[#This Row],[Attribute]])),LEFT(Infra[[#This Row],[Value]],1)="[",OR(Infra[[#This Row],[railml 2.4 existence]]=TRUE,Infra[[#This Row],[nor existence]]=TRUE)),IF(Infra[[#This Row],[Value]]=Infra[[#This Row],[type]],"OK","Wrong type"),"")</f>
        <v/>
      </c>
      <c r="T1753" s="7" t="str">
        <f>IF(ISBLANK(Infra[[#This Row],[Attribute]]),"",
IF(Infra[[#This Row],[railml 2.4 existence]]=TRUE, INDEX(core[Restriction],MATCH(Infra[[#This Row],[Full path]],core[Full path],0)),
IF(Infra[[#This Row],[nor existence]]&lt;&gt;"", INDEX(nor[Restriction],MATCH(Infra[[#This Row],[nor existence]],nor[Full path],0)),"")))</f>
        <v/>
      </c>
      <c r="U1753"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54" spans="1:21" ht="90" x14ac:dyDescent="0.25">
      <c r="A1754" s="23" t="str">
        <f>IF(Infra[[#This Row],[Element hierarchy (XPATH)]]="/railml/","",Infra[[#This Row],[Element hierarchy (XPATH)]])&amp;IF(ISERROR(FIND(",",Infra[[#This Row],[Element]])),Infra[[#This Row],[Element]],"*")&amp;IF(OR(ISBLANK(Infra[[#This Row],[Attribute]]),Infra[[#This Row],[Attribute]]="See top of document"),"","/@"&amp;Infra[[#This Row],[Attribute]])</f>
        <v>metadata/dc:source</v>
      </c>
      <c r="B1754"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54"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54" s="23" t="s">
        <v>1259</v>
      </c>
      <c r="E1754" s="10" t="s">
        <v>1272</v>
      </c>
      <c r="F1754" s="7"/>
      <c r="G1754" s="7" t="s">
        <v>25</v>
      </c>
      <c r="H1754" s="9" t="s">
        <v>23</v>
      </c>
      <c r="I1754" s="35"/>
      <c r="J1754" s="8" t="s">
        <v>1273</v>
      </c>
      <c r="K1754" s="7"/>
      <c r="L1754" s="7"/>
      <c r="M1754" s="7"/>
      <c r="N1754"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54"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54" s="7" t="str">
        <f>IF(Infra[[#This Row],[railml 2.4 existence]]=TRUE, INDEX(core[Constraints],MATCH(Infra[[#This Row],[Full path]],core[Full path],0)),
IF(Infra[[#This Row],[nor existence]]&lt;&gt;"",INDEX(nor[Constraints],MATCH(Infra[[#This Row],[nor existence]],nor[Full path],0)),""))</f>
        <v>optional</v>
      </c>
      <c r="Q1754"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54" s="7" t="str">
        <f>IF(ISBLANK(Infra[[#This Row],[Attribute]]),"",
IF(Infra[[#This Row],[railml 2.4 existence]]=TRUE, INDEX(core[Excel type],MATCH(Infra[[#This Row],[Full path]],core[Full path],0)),
IF(Infra[[#This Row],[nor existence]]&lt;&gt;"", INDEX(nor[Excel type],MATCH(Infra[[#This Row],[nor existence]],nor[Full path],0)),"")))</f>
        <v/>
      </c>
      <c r="S1754" s="7" t="str">
        <f>IF(AND(NOT(ISBLANK(Infra[[#This Row],[Attribute]])),LEFT(Infra[[#This Row],[Value]],1)="[",OR(Infra[[#This Row],[railml 2.4 existence]]=TRUE,Infra[[#This Row],[nor existence]]=TRUE)),IF(Infra[[#This Row],[Value]]=Infra[[#This Row],[type]],"OK","Wrong type"),"")</f>
        <v/>
      </c>
      <c r="T1754" s="7" t="str">
        <f>IF(ISBLANK(Infra[[#This Row],[Attribute]]),"",
IF(Infra[[#This Row],[railml 2.4 existence]]=TRUE, INDEX(core[Restriction],MATCH(Infra[[#This Row],[Full path]],core[Full path],0)),
IF(Infra[[#This Row],[nor existence]]&lt;&gt;"", INDEX(nor[Restriction],MATCH(Infra[[#This Row],[nor existence]],nor[Full path],0)),"")))</f>
        <v/>
      </c>
      <c r="U1754"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row r="1755" spans="1:21" ht="30" x14ac:dyDescent="0.25">
      <c r="A1755" s="23" t="str">
        <f>IF(Infra[[#This Row],[Element hierarchy (XPATH)]]="/railml/","",Infra[[#This Row],[Element hierarchy (XPATH)]])&amp;IF(ISERROR(FIND(",",Infra[[#This Row],[Element]])),Infra[[#This Row],[Element]],"*")&amp;IF(OR(ISBLANK(Infra[[#This Row],[Attribute]]),Infra[[#This Row],[Attribute]]="See top of document"),"","/@"&amp;Infra[[#This Row],[Attribute]])</f>
        <v>metadata/dc:title</v>
      </c>
      <c r="B1755" s="23" t="str">
        <f>IF(LEFT(Infra[[#This Row],[Element hierarchy (XPATH)]],1)="/","",
IF(ISERROR(MATCH(LEFT(Infra[[#This Row],[Element hierarchy (XPATH)]],LEN(Infra[[#This Row],[Element hierarchy (XPATH)]])-1),Infra[Full path],0)),"Parent missing",
IF(AND(NOT(ISBLANK(Infra[[#This Row],[Attribute]])),ISERROR(MATCH(Infra[[#This Row],[Element hierarchy (XPATH)]]&amp;Infra[[#This Row],[Element]],Infra[Full path],0))),"Element missing","OK")))</f>
        <v>OK</v>
      </c>
      <c r="C1755" s="7" t="str">
        <f>IFERROR(IF(ISERROR(Infra[[#This Row],[railml 2.4 existence]]),"Failed existing in 2.4",
IF(ISERROR(Infra[[#This Row],[nor existence]]),"Failed existing in nor",
IF(AND(Infra[[#This Row],[Use check]]&lt;&gt;"OK",Infra[[#This Row],[Use check]]&lt;&gt;""),"Failed use",
IF(AND(Infra[[#This Row],[Type check]]&lt;&gt;"OK",Infra[[#This Row],[Type check]]&lt;&gt;""),"Failed type",
IF(AND(Infra[[#This Row],[Value check]]&lt;&gt;"OK",Infra[[#This Row],[Value check]]&lt;&gt;""),"Failed value","OK"))))),"Unknown error")</f>
        <v>OK</v>
      </c>
      <c r="D1755" s="23" t="s">
        <v>1259</v>
      </c>
      <c r="E1755" s="10" t="s">
        <v>1274</v>
      </c>
      <c r="F1755" s="7"/>
      <c r="G1755" s="7" t="s">
        <v>25</v>
      </c>
      <c r="H1755" s="9" t="s">
        <v>29</v>
      </c>
      <c r="I1755" s="37"/>
      <c r="J1755" s="8" t="s">
        <v>1275</v>
      </c>
      <c r="K1755" s="53"/>
      <c r="L1755" s="7"/>
      <c r="M1755" s="29"/>
      <c r="N1755" s="7" t="b">
        <f>IF(ISERROR(FIND(",",Infra[[#This Row],[Element]])),IF(ISERROR(FIND("/nor:",Infra[[#This Row],[Element hierarchy (XPATH)]])),
IF(LEFT(Infra[[#This Row],[Element]],4)="nor:", IF(ISBLANK(Infra[[#This Row],[Attribute]]),IF(MATCH(Infra[[#This Row],[Element hierarchy (XPATH)]]&amp;"xs:any",core[Full path],0)&gt;0,"Allowed"),"nor"),
IF(LEFT(Infra[[#This Row],[Attribute]],4)="nor:",IF(MATCH(IF(Infra[[#This Row],[Element hierarchy (XPATH)]]="/railml/","",Infra[[#This Row],[Element hierarchy (XPATH)]])&amp;Infra[[#This Row],[Element]]&amp;"/@xs:anyAttribute",core[Full path],0)&gt;0,"Allowed"),
MATCH(Infra[[#This Row],[Full path]],core[Full path],0)&gt;0)),
"nor"),"Multiple elements")</f>
        <v>1</v>
      </c>
      <c r="O1755" s="7" t="str">
        <f>IF(OR(Infra[[#This Row],[railml 2.4 existence]]="nor",Infra[[#This Row],[railml 2.4 existence]]="Allowed"),
IF(NOT(ISERROR(MATCH(Infra[[#This Row],[Full path]],nor[Full path],0))),Infra[[#This Row],[Full path]],
IF(NOT(ISERROR(MATCH("//"&amp;Infra[[#This Row],[Element]]&amp;"/@"&amp;Infra[[#This Row],[Attribute]],nor[Full path],0))),"//"&amp;Infra[[#This Row],[Element]]&amp;"/@"&amp;Infra[[#This Row],[Attribute]],
IF(MATCH("//~*/@"&amp;Infra[[#This Row],[Attribute]],nor[Full path],0)&gt;0,"//~*/@"&amp;Infra[[#This Row],[Attribute]]))),"")</f>
        <v/>
      </c>
      <c r="P1755" s="7" t="str">
        <f>IF(Infra[[#This Row],[railml 2.4 existence]]=TRUE, INDEX(core[Constraints],MATCH(Infra[[#This Row],[Full path]],core[Full path],0)),
IF(Infra[[#This Row],[nor existence]]&lt;&gt;"",INDEX(nor[Constraints],MATCH(Infra[[#This Row],[nor existence]],nor[Full path],0)),""))</f>
        <v>optional</v>
      </c>
      <c r="Q1755" s="7" t="str">
        <f>IF(OR(ISBLANK(Infra[[#This Row],[Attribute]]),LEFT(Infra[[#This Row],[Value]],1)="["),IF(AND(Infra[[#This Row],[use]]="mandatory",Infra[[#This Row],[Constraints]]&lt;&gt;Infra[[#This Row],[use]]),"Illegal",
IF(ISBLANK(Infra[[#This Row],[Constraints]]),"Missing",
IF(AND(LEFT(Infra[[#This Row],[Element]],4)="nor:",IF(ISBLANK(Infra[[#This Row],[Attribute]]),NOT(ISERROR(FIND("/nor:",Infra[[#This Row],[Element hierarchy (XPATH)]]))),LEFT(Infra[[#This Row],[Attribute]],4)="nor:"),Infra[[#This Row],[Constraints]]&lt;&gt;Infra[[#This Row],[use]]),"Mismatch","OK"))),"")</f>
        <v>OK</v>
      </c>
      <c r="R1755" s="7" t="str">
        <f>IF(ISBLANK(Infra[[#This Row],[Attribute]]),"",
IF(Infra[[#This Row],[railml 2.4 existence]]=TRUE, INDEX(core[Excel type],MATCH(Infra[[#This Row],[Full path]],core[Full path],0)),
IF(Infra[[#This Row],[nor existence]]&lt;&gt;"", INDEX(nor[Excel type],MATCH(Infra[[#This Row],[nor existence]],nor[Full path],0)),"")))</f>
        <v/>
      </c>
      <c r="S1755" s="7" t="str">
        <f>IF(AND(NOT(ISBLANK(Infra[[#This Row],[Attribute]])),LEFT(Infra[[#This Row],[Value]],1)="[",OR(Infra[[#This Row],[railml 2.4 existence]]=TRUE,Infra[[#This Row],[nor existence]]=TRUE)),IF(Infra[[#This Row],[Value]]=Infra[[#This Row],[type]],"OK","Wrong type"),"")</f>
        <v/>
      </c>
      <c r="T1755" s="7" t="str">
        <f>IF(ISBLANK(Infra[[#This Row],[Attribute]]),"",
IF(Infra[[#This Row],[railml 2.4 existence]]=TRUE, INDEX(core[Restriction],MATCH(Infra[[#This Row],[Full path]],core[Full path],0)),
IF(Infra[[#This Row],[nor existence]]&lt;&gt;"", INDEX(nor[Restriction],MATCH(Infra[[#This Row],[nor existence]],nor[Full path],0)),"")))</f>
        <v/>
      </c>
      <c r="U1755" s="7" t="str">
        <f>IF(OR(Infra[[#This Row],[type]]="",LEFT(Infra[[#This Row],[Value]],1)="[",AND(Infra[[#This Row],[railml 2.4 existence]]&lt;&gt;TRUE,Infra[[#This Row],[nor existence]]&lt;&gt;TRUE)),"",IF(Infra[[#This Row],[type]]="[string]","OK",
IF(OR(Infra[[#This Row],[type]]='Type mapping'!$E$18,Infra[[#This Row],[type]]='Type mapping'!$E$19),
IF(ISERROR(FIND(""""&amp;IF(LEFT(Infra[[#This Row],[Value]],6)="other:","other:*",Infra[[#This Row],[Value]])&amp;"""",Infra[[#This Row],[values]] )), "Illegal", "OK"),
"Can only check strings")))</f>
        <v/>
      </c>
    </row>
  </sheetData>
  <conditionalFormatting sqref="H611:H631 H787:H793 H825:H828 H2:H10 H74:H92 H12:H72 H94:H114 H117:H131 H214:H220 H250:H267 H269:H275 H277:H327 H329:H346 H348:H371 H373:H381 H383:H400 H402:H412 H414:H419 H421:H429 H431:H444 H446:H460 H462:H495 H497:H507 H509:H546 H548:H561 H587:H596 H598:H609 H634:H643 H645:H680 H682:H711 H138:H212 H222:H248 H563:H585 R2:R1755">
    <cfRule type="containsText" dxfId="426" priority="487" operator="containsText" text="forum">
      <formula>NOT(ISERROR(SEARCH("forum",H2)))</formula>
    </cfRule>
  </conditionalFormatting>
  <conditionalFormatting sqref="B2:C62 C94 B64:C93 C63 B232:C238 B95:C96 B240:C1755 B98:C230">
    <cfRule type="expression" dxfId="425" priority="388">
      <formula>AND(B2&lt;&gt;"",B2&lt;&gt;"OK")</formula>
    </cfRule>
  </conditionalFormatting>
  <conditionalFormatting sqref="O2:O1755">
    <cfRule type="containsErrors" dxfId="424" priority="488">
      <formula>ISERROR(O2)</formula>
    </cfRule>
  </conditionalFormatting>
  <conditionalFormatting sqref="G674 G441:G444 G463:G467 G542:G546 G558:G561 G611:G631 G368:G371 G470:G495 G2:G10 G787:G793 G676:G680 G106:G113 G117:G131 G74:G92 G12:G72 G94:G104 G214:G220 G250:G267 G269:G275 G277:G327 G329:G346 G348:G366 G373:G381 G383:G400 G402:G412 G414:G419 G421:G429 G431:G439 G446:G460 G497:G507 G509:G523 G548:G556 G587:G596 G598:G609 G634:G643 G645:G672 G682:G711 G138:G212 G222:G248 G563:G585 S2:S1755 G526:G531 G538:G540 K532:K537">
    <cfRule type="expression" dxfId="423" priority="375">
      <formula>AND($S2&lt;&gt;"",$S2&lt;&gt;"OK")</formula>
    </cfRule>
  </conditionalFormatting>
  <conditionalFormatting sqref="G674 G441:G444 G463:G467 G542:G546 G558:G561 G611:G631 G368:G371 G470:G495 G2:G10 G787:G793 G676:G680 G106:G113 G117:G131 G74:G92 G12:G72 G94:G104 G214:G220 G250:G267 G269:G275 G277:G327 G329:G346 G348:G366 G373:G381 G383:G400 G402:G412 G414:G419 G421:G429 G431:G439 G446:G460 G497:G507 G509:G523 G548:G556 G587:G596 G598:G609 G634:G643 G645:G672 G682:G711 G138:G212 G222:G248 G563:G585 U2:U1755 G526:G531 G538:G540 K532:K537">
    <cfRule type="expression" dxfId="422" priority="374">
      <formula>AND($U2&lt;&gt;"",$U2&lt;&gt;"OK")</formula>
    </cfRule>
  </conditionalFormatting>
  <conditionalFormatting sqref="H787:H794 H825:H828 H611:H631 H2:H10 H74:H92 H12:H72 H94:H114 H117:H131 H214:H220 H250:H267 H269:H275 H277:H327 H329:H346 H348:H371 H373:H381 H383:H400 H402:H412 H414:H419 H421:H429 H431:H444 H446:H460 H462:H495 H497:H507 H509:H546 H548:H561 H587:H596 H598:H609 H634:H643 H645:H680 H682:H711 H138:H212 H222:H248 H563:H585 Q2:Q1755">
    <cfRule type="expression" dxfId="421" priority="373">
      <formula>AND($Q2&lt;&gt;"OK",$Q2&lt;&gt;"")</formula>
    </cfRule>
  </conditionalFormatting>
  <conditionalFormatting sqref="G675">
    <cfRule type="expression" dxfId="420" priority="372">
      <formula>AND($S675&lt;&gt;"",$S675&lt;&gt;"OK")</formula>
    </cfRule>
  </conditionalFormatting>
  <conditionalFormatting sqref="G675">
    <cfRule type="expression" dxfId="419" priority="371">
      <formula>AND($U675&lt;&gt;"",$U675&lt;&gt;"OK")</formula>
    </cfRule>
  </conditionalFormatting>
  <conditionalFormatting sqref="G673">
    <cfRule type="expression" dxfId="418" priority="370">
      <formula>AND($S673&lt;&gt;"",$S673&lt;&gt;"OK")</formula>
    </cfRule>
  </conditionalFormatting>
  <conditionalFormatting sqref="G673">
    <cfRule type="expression" dxfId="417" priority="369">
      <formula>AND($U673&lt;&gt;"",$U673&lt;&gt;"OK")</formula>
    </cfRule>
  </conditionalFormatting>
  <conditionalFormatting sqref="G114">
    <cfRule type="containsText" dxfId="416" priority="367" operator="containsText" text="forum">
      <formula>NOT(ISERROR(SEARCH("forum",G114)))</formula>
    </cfRule>
  </conditionalFormatting>
  <conditionalFormatting sqref="G462">
    <cfRule type="containsText" dxfId="415" priority="363" operator="containsText" text="forum">
      <formula>NOT(ISERROR(SEARCH("forum",G462)))</formula>
    </cfRule>
  </conditionalFormatting>
  <conditionalFormatting sqref="G557">
    <cfRule type="expression" dxfId="414" priority="350">
      <formula>AND($S557&lt;&gt;"",$S557&lt;&gt;"OK")</formula>
    </cfRule>
  </conditionalFormatting>
  <conditionalFormatting sqref="G557">
    <cfRule type="expression" dxfId="413" priority="349">
      <formula>AND($U557&lt;&gt;"",$U557&lt;&gt;"OK")</formula>
    </cfRule>
  </conditionalFormatting>
  <conditionalFormatting sqref="G541">
    <cfRule type="expression" dxfId="412" priority="348">
      <formula>AND($S541&lt;&gt;"",$S541&lt;&gt;"OK")</formula>
    </cfRule>
  </conditionalFormatting>
  <conditionalFormatting sqref="G541">
    <cfRule type="expression" dxfId="411" priority="347">
      <formula>AND($U541&lt;&gt;"",$U541&lt;&gt;"OK")</formula>
    </cfRule>
  </conditionalFormatting>
  <conditionalFormatting sqref="G525">
    <cfRule type="expression" dxfId="410" priority="346">
      <formula>AND($S525&lt;&gt;"",$S525&lt;&gt;"OK")</formula>
    </cfRule>
  </conditionalFormatting>
  <conditionalFormatting sqref="G525">
    <cfRule type="expression" dxfId="409" priority="345">
      <formula>AND($U525&lt;&gt;"",$U525&lt;&gt;"OK")</formula>
    </cfRule>
  </conditionalFormatting>
  <conditionalFormatting sqref="G524">
    <cfRule type="expression" dxfId="408" priority="344">
      <formula>AND($S524&lt;&gt;"",$S524&lt;&gt;"OK")</formula>
    </cfRule>
  </conditionalFormatting>
  <conditionalFormatting sqref="G524">
    <cfRule type="expression" dxfId="407" priority="343">
      <formula>AND($U524&lt;&gt;"",$U524&lt;&gt;"OK")</formula>
    </cfRule>
  </conditionalFormatting>
  <conditionalFormatting sqref="G469">
    <cfRule type="expression" dxfId="406" priority="342">
      <formula>AND($S469&lt;&gt;"",$S469&lt;&gt;"OK")</formula>
    </cfRule>
  </conditionalFormatting>
  <conditionalFormatting sqref="G469">
    <cfRule type="expression" dxfId="405" priority="341">
      <formula>AND($U469&lt;&gt;"",$U469&lt;&gt;"OK")</formula>
    </cfRule>
  </conditionalFormatting>
  <conditionalFormatting sqref="G468">
    <cfRule type="expression" dxfId="404" priority="340">
      <formula>AND($S468&lt;&gt;"",$S468&lt;&gt;"OK")</formula>
    </cfRule>
  </conditionalFormatting>
  <conditionalFormatting sqref="G468">
    <cfRule type="expression" dxfId="403" priority="339">
      <formula>AND($U468&lt;&gt;"",$U468&lt;&gt;"OK")</formula>
    </cfRule>
  </conditionalFormatting>
  <conditionalFormatting sqref="G105">
    <cfRule type="expression" dxfId="402" priority="333">
      <formula>AND($U105&lt;&gt;"",$U105&lt;&gt;"OK")</formula>
    </cfRule>
  </conditionalFormatting>
  <conditionalFormatting sqref="G440">
    <cfRule type="expression" dxfId="401" priority="338">
      <formula>AND($S440&lt;&gt;"",$S440&lt;&gt;"OK")</formula>
    </cfRule>
  </conditionalFormatting>
  <conditionalFormatting sqref="G440">
    <cfRule type="expression" dxfId="400" priority="337">
      <formula>AND($U440&lt;&gt;"",$U440&lt;&gt;"OK")</formula>
    </cfRule>
  </conditionalFormatting>
  <conditionalFormatting sqref="G367">
    <cfRule type="expression" dxfId="399" priority="336">
      <formula>AND($S367&lt;&gt;"",$S367&lt;&gt;"OK")</formula>
    </cfRule>
  </conditionalFormatting>
  <conditionalFormatting sqref="G367">
    <cfRule type="expression" dxfId="398" priority="335">
      <formula>AND($U367&lt;&gt;"",$U367&lt;&gt;"OK")</formula>
    </cfRule>
  </conditionalFormatting>
  <conditionalFormatting sqref="G105">
    <cfRule type="expression" dxfId="397" priority="334">
      <formula>AND($S105&lt;&gt;"",$S105&lt;&gt;"OK")</formula>
    </cfRule>
  </conditionalFormatting>
  <conditionalFormatting sqref="H610">
    <cfRule type="containsText" dxfId="396" priority="332" operator="containsText" text="forum">
      <formula>NOT(ISERROR(SEARCH("forum",H610)))</formula>
    </cfRule>
  </conditionalFormatting>
  <conditionalFormatting sqref="G610">
    <cfRule type="expression" dxfId="395" priority="331">
      <formula>AND($S610&lt;&gt;"",$S610&lt;&gt;"OK")</formula>
    </cfRule>
  </conditionalFormatting>
  <conditionalFormatting sqref="G610">
    <cfRule type="expression" dxfId="394" priority="330">
      <formula>AND($U610&lt;&gt;"",$U610&lt;&gt;"OK")</formula>
    </cfRule>
  </conditionalFormatting>
  <conditionalFormatting sqref="H610">
    <cfRule type="expression" dxfId="393" priority="329">
      <formula>AND($Q610&lt;&gt;"OK")</formula>
    </cfRule>
  </conditionalFormatting>
  <conditionalFormatting sqref="H1041 H1012 H967 H918 H894 H876 H856 H774 H758 H738 H718 H794">
    <cfRule type="containsText" dxfId="392" priority="328" operator="containsText" text="forum">
      <formula>NOT(ISERROR(SEARCH("forum",H718)))</formula>
    </cfRule>
  </conditionalFormatting>
  <conditionalFormatting sqref="H1041 H1012 H967 H918 H894 H876 H856 H774 H758 H738 H718">
    <cfRule type="expression" dxfId="391" priority="327">
      <formula>AND($Q718&lt;&gt;"OK",$Q718&lt;&gt;"")</formula>
    </cfRule>
  </conditionalFormatting>
  <conditionalFormatting sqref="B231:C231">
    <cfRule type="expression" dxfId="390" priority="325">
      <formula>AND(B231&lt;&gt;"",B231&lt;&gt;"OK")</formula>
    </cfRule>
  </conditionalFormatting>
  <conditionalFormatting sqref="B239:C239">
    <cfRule type="expression" dxfId="389" priority="324">
      <formula>AND(B239&lt;&gt;"",B239&lt;&gt;"OK")</formula>
    </cfRule>
  </conditionalFormatting>
  <conditionalFormatting sqref="H132:H137">
    <cfRule type="containsText" dxfId="388" priority="323" operator="containsText" text="forum">
      <formula>NOT(ISERROR(SEARCH("forum",H132)))</formula>
    </cfRule>
  </conditionalFormatting>
  <conditionalFormatting sqref="G132:G137">
    <cfRule type="expression" dxfId="387" priority="322">
      <formula>AND($S132&lt;&gt;"",$S132&lt;&gt;"OK")</formula>
    </cfRule>
  </conditionalFormatting>
  <conditionalFormatting sqref="G132:G137">
    <cfRule type="expression" dxfId="386" priority="321">
      <formula>AND($U132&lt;&gt;"",$U132&lt;&gt;"OK")</formula>
    </cfRule>
  </conditionalFormatting>
  <conditionalFormatting sqref="H132:H137">
    <cfRule type="expression" dxfId="385" priority="320">
      <formula>AND($Q132&lt;&gt;"OK",$Q132&lt;&gt;"")</formula>
    </cfRule>
  </conditionalFormatting>
  <conditionalFormatting sqref="H73">
    <cfRule type="containsText" dxfId="384" priority="319" operator="containsText" text="forum">
      <formula>NOT(ISERROR(SEARCH("forum",H73)))</formula>
    </cfRule>
  </conditionalFormatting>
  <conditionalFormatting sqref="G73">
    <cfRule type="expression" dxfId="383" priority="318">
      <formula>AND($S73&lt;&gt;"",$S73&lt;&gt;"OK")</formula>
    </cfRule>
  </conditionalFormatting>
  <conditionalFormatting sqref="G73">
    <cfRule type="expression" dxfId="382" priority="317">
      <formula>AND($U73&lt;&gt;"",$U73&lt;&gt;"OK")</formula>
    </cfRule>
  </conditionalFormatting>
  <conditionalFormatting sqref="H73">
    <cfRule type="expression" dxfId="381" priority="316">
      <formula>AND($Q73&lt;&gt;"OK",$Q73&lt;&gt;"")</formula>
    </cfRule>
  </conditionalFormatting>
  <conditionalFormatting sqref="H11">
    <cfRule type="containsText" dxfId="380" priority="315" operator="containsText" text="forum">
      <formula>NOT(ISERROR(SEARCH("forum",H11)))</formula>
    </cfRule>
  </conditionalFormatting>
  <conditionalFormatting sqref="G11">
    <cfRule type="expression" dxfId="379" priority="314">
      <formula>AND($S11&lt;&gt;"",$S11&lt;&gt;"OK")</formula>
    </cfRule>
  </conditionalFormatting>
  <conditionalFormatting sqref="G11">
    <cfRule type="expression" dxfId="378" priority="313">
      <formula>AND($U11&lt;&gt;"",$U11&lt;&gt;"OK")</formula>
    </cfRule>
  </conditionalFormatting>
  <conditionalFormatting sqref="H11">
    <cfRule type="expression" dxfId="377" priority="312">
      <formula>AND($Q11&lt;&gt;"OK",$Q11&lt;&gt;"")</formula>
    </cfRule>
  </conditionalFormatting>
  <conditionalFormatting sqref="H93">
    <cfRule type="containsText" dxfId="376" priority="311" operator="containsText" text="forum">
      <formula>NOT(ISERROR(SEARCH("forum",H93)))</formula>
    </cfRule>
  </conditionalFormatting>
  <conditionalFormatting sqref="G93">
    <cfRule type="expression" dxfId="375" priority="310">
      <formula>AND($S93&lt;&gt;"",$S93&lt;&gt;"OK")</formula>
    </cfRule>
  </conditionalFormatting>
  <conditionalFormatting sqref="G93">
    <cfRule type="expression" dxfId="374" priority="309">
      <formula>AND($U93&lt;&gt;"",$U93&lt;&gt;"OK")</formula>
    </cfRule>
  </conditionalFormatting>
  <conditionalFormatting sqref="H93">
    <cfRule type="expression" dxfId="373" priority="308">
      <formula>AND($Q93&lt;&gt;"OK",$Q93&lt;&gt;"")</formula>
    </cfRule>
  </conditionalFormatting>
  <conditionalFormatting sqref="H115:H116">
    <cfRule type="containsText" dxfId="372" priority="307" operator="containsText" text="forum">
      <formula>NOT(ISERROR(SEARCH("forum",H115)))</formula>
    </cfRule>
  </conditionalFormatting>
  <conditionalFormatting sqref="G115:G116">
    <cfRule type="expression" dxfId="371" priority="306">
      <formula>AND($S115&lt;&gt;"",$S115&lt;&gt;"OK")</formula>
    </cfRule>
  </conditionalFormatting>
  <conditionalFormatting sqref="G115:G116">
    <cfRule type="expression" dxfId="370" priority="305">
      <formula>AND($U115&lt;&gt;"",$U115&lt;&gt;"OK")</formula>
    </cfRule>
  </conditionalFormatting>
  <conditionalFormatting sqref="H115:H116">
    <cfRule type="expression" dxfId="369" priority="304">
      <formula>AND($Q115&lt;&gt;"OK",$Q115&lt;&gt;"")</formula>
    </cfRule>
  </conditionalFormatting>
  <conditionalFormatting sqref="H213">
    <cfRule type="containsText" dxfId="368" priority="303" operator="containsText" text="forum">
      <formula>NOT(ISERROR(SEARCH("forum",H213)))</formula>
    </cfRule>
  </conditionalFormatting>
  <conditionalFormatting sqref="G213">
    <cfRule type="expression" dxfId="367" priority="302">
      <formula>AND($S213&lt;&gt;"",$S213&lt;&gt;"OK")</formula>
    </cfRule>
  </conditionalFormatting>
  <conditionalFormatting sqref="G213">
    <cfRule type="expression" dxfId="366" priority="301">
      <formula>AND($U213&lt;&gt;"",$U213&lt;&gt;"OK")</formula>
    </cfRule>
  </conditionalFormatting>
  <conditionalFormatting sqref="H213">
    <cfRule type="expression" dxfId="365" priority="300">
      <formula>AND($Q213&lt;&gt;"OK",$Q213&lt;&gt;"")</formula>
    </cfRule>
  </conditionalFormatting>
  <conditionalFormatting sqref="H249">
    <cfRule type="containsText" dxfId="364" priority="299" operator="containsText" text="forum">
      <formula>NOT(ISERROR(SEARCH("forum",H249)))</formula>
    </cfRule>
  </conditionalFormatting>
  <conditionalFormatting sqref="G249">
    <cfRule type="expression" dxfId="363" priority="298">
      <formula>AND($S249&lt;&gt;"",$S249&lt;&gt;"OK")</formula>
    </cfRule>
  </conditionalFormatting>
  <conditionalFormatting sqref="G249">
    <cfRule type="expression" dxfId="362" priority="297">
      <formula>AND($U249&lt;&gt;"",$U249&lt;&gt;"OK")</formula>
    </cfRule>
  </conditionalFormatting>
  <conditionalFormatting sqref="H249">
    <cfRule type="expression" dxfId="361" priority="296">
      <formula>AND($Q249&lt;&gt;"OK",$Q249&lt;&gt;"")</formula>
    </cfRule>
  </conditionalFormatting>
  <conditionalFormatting sqref="H268">
    <cfRule type="containsText" dxfId="360" priority="295" operator="containsText" text="forum">
      <formula>NOT(ISERROR(SEARCH("forum",H268)))</formula>
    </cfRule>
  </conditionalFormatting>
  <conditionalFormatting sqref="G268">
    <cfRule type="expression" dxfId="359" priority="294">
      <formula>AND($S268&lt;&gt;"",$S268&lt;&gt;"OK")</formula>
    </cfRule>
  </conditionalFormatting>
  <conditionalFormatting sqref="G268">
    <cfRule type="expression" dxfId="358" priority="293">
      <formula>AND($U268&lt;&gt;"",$U268&lt;&gt;"OK")</formula>
    </cfRule>
  </conditionalFormatting>
  <conditionalFormatting sqref="H268">
    <cfRule type="expression" dxfId="357" priority="292">
      <formula>AND($Q268&lt;&gt;"OK",$Q268&lt;&gt;"")</formula>
    </cfRule>
  </conditionalFormatting>
  <conditionalFormatting sqref="H276">
    <cfRule type="containsText" dxfId="356" priority="291" operator="containsText" text="forum">
      <formula>NOT(ISERROR(SEARCH("forum",H276)))</formula>
    </cfRule>
  </conditionalFormatting>
  <conditionalFormatting sqref="G276">
    <cfRule type="expression" dxfId="355" priority="290">
      <formula>AND($S276&lt;&gt;"",$S276&lt;&gt;"OK")</formula>
    </cfRule>
  </conditionalFormatting>
  <conditionalFormatting sqref="G276">
    <cfRule type="expression" dxfId="354" priority="289">
      <formula>AND($U276&lt;&gt;"",$U276&lt;&gt;"OK")</formula>
    </cfRule>
  </conditionalFormatting>
  <conditionalFormatting sqref="H276">
    <cfRule type="expression" dxfId="353" priority="288">
      <formula>AND($Q276&lt;&gt;"OK",$Q276&lt;&gt;"")</formula>
    </cfRule>
  </conditionalFormatting>
  <conditionalFormatting sqref="H328">
    <cfRule type="containsText" dxfId="352" priority="287" operator="containsText" text="forum">
      <formula>NOT(ISERROR(SEARCH("forum",H328)))</formula>
    </cfRule>
  </conditionalFormatting>
  <conditionalFormatting sqref="G328">
    <cfRule type="expression" dxfId="351" priority="286">
      <formula>AND($S328&lt;&gt;"",$S328&lt;&gt;"OK")</formula>
    </cfRule>
  </conditionalFormatting>
  <conditionalFormatting sqref="G328">
    <cfRule type="expression" dxfId="350" priority="285">
      <formula>AND($U328&lt;&gt;"",$U328&lt;&gt;"OK")</formula>
    </cfRule>
  </conditionalFormatting>
  <conditionalFormatting sqref="H328">
    <cfRule type="expression" dxfId="349" priority="284">
      <formula>AND($Q328&lt;&gt;"OK",$Q328&lt;&gt;"")</formula>
    </cfRule>
  </conditionalFormatting>
  <conditionalFormatting sqref="H347">
    <cfRule type="containsText" dxfId="348" priority="283" operator="containsText" text="forum">
      <formula>NOT(ISERROR(SEARCH("forum",H347)))</formula>
    </cfRule>
  </conditionalFormatting>
  <conditionalFormatting sqref="G347">
    <cfRule type="expression" dxfId="347" priority="282">
      <formula>AND($S347&lt;&gt;"",$S347&lt;&gt;"OK")</formula>
    </cfRule>
  </conditionalFormatting>
  <conditionalFormatting sqref="G347">
    <cfRule type="expression" dxfId="346" priority="281">
      <formula>AND($U347&lt;&gt;"",$U347&lt;&gt;"OK")</formula>
    </cfRule>
  </conditionalFormatting>
  <conditionalFormatting sqref="H347">
    <cfRule type="expression" dxfId="345" priority="280">
      <formula>AND($Q347&lt;&gt;"OK",$Q347&lt;&gt;"")</formula>
    </cfRule>
  </conditionalFormatting>
  <conditionalFormatting sqref="H372">
    <cfRule type="containsText" dxfId="344" priority="279" operator="containsText" text="forum">
      <formula>NOT(ISERROR(SEARCH("forum",H372)))</formula>
    </cfRule>
  </conditionalFormatting>
  <conditionalFormatting sqref="G372">
    <cfRule type="expression" dxfId="343" priority="278">
      <formula>AND($S372&lt;&gt;"",$S372&lt;&gt;"OK")</formula>
    </cfRule>
  </conditionalFormatting>
  <conditionalFormatting sqref="G372">
    <cfRule type="expression" dxfId="342" priority="277">
      <formula>AND($U372&lt;&gt;"",$U372&lt;&gt;"OK")</formula>
    </cfRule>
  </conditionalFormatting>
  <conditionalFormatting sqref="H372">
    <cfRule type="expression" dxfId="341" priority="276">
      <formula>AND($Q372&lt;&gt;"OK",$Q372&lt;&gt;"")</formula>
    </cfRule>
  </conditionalFormatting>
  <conditionalFormatting sqref="H382">
    <cfRule type="containsText" dxfId="340" priority="275" operator="containsText" text="forum">
      <formula>NOT(ISERROR(SEARCH("forum",H382)))</formula>
    </cfRule>
  </conditionalFormatting>
  <conditionalFormatting sqref="G382">
    <cfRule type="expression" dxfId="339" priority="274">
      <formula>AND($S382&lt;&gt;"",$S382&lt;&gt;"OK")</formula>
    </cfRule>
  </conditionalFormatting>
  <conditionalFormatting sqref="G382">
    <cfRule type="expression" dxfId="338" priority="273">
      <formula>AND($U382&lt;&gt;"",$U382&lt;&gt;"OK")</formula>
    </cfRule>
  </conditionalFormatting>
  <conditionalFormatting sqref="H382">
    <cfRule type="expression" dxfId="337" priority="272">
      <formula>AND($Q382&lt;&gt;"OK",$Q382&lt;&gt;"")</formula>
    </cfRule>
  </conditionalFormatting>
  <conditionalFormatting sqref="H401">
    <cfRule type="containsText" dxfId="336" priority="271" operator="containsText" text="forum">
      <formula>NOT(ISERROR(SEARCH("forum",H401)))</formula>
    </cfRule>
  </conditionalFormatting>
  <conditionalFormatting sqref="G401">
    <cfRule type="expression" dxfId="335" priority="270">
      <formula>AND($S401&lt;&gt;"",$S401&lt;&gt;"OK")</formula>
    </cfRule>
  </conditionalFormatting>
  <conditionalFormatting sqref="G401">
    <cfRule type="expression" dxfId="334" priority="269">
      <formula>AND($U401&lt;&gt;"",$U401&lt;&gt;"OK")</formula>
    </cfRule>
  </conditionalFormatting>
  <conditionalFormatting sqref="H401">
    <cfRule type="expression" dxfId="333" priority="268">
      <formula>AND($Q401&lt;&gt;"OK",$Q401&lt;&gt;"")</formula>
    </cfRule>
  </conditionalFormatting>
  <conditionalFormatting sqref="H413">
    <cfRule type="containsText" dxfId="332" priority="267" operator="containsText" text="forum">
      <formula>NOT(ISERROR(SEARCH("forum",H413)))</formula>
    </cfRule>
  </conditionalFormatting>
  <conditionalFormatting sqref="G413">
    <cfRule type="expression" dxfId="331" priority="266">
      <formula>AND($S413&lt;&gt;"",$S413&lt;&gt;"OK")</formula>
    </cfRule>
  </conditionalFormatting>
  <conditionalFormatting sqref="G413">
    <cfRule type="expression" dxfId="330" priority="265">
      <formula>AND($U413&lt;&gt;"",$U413&lt;&gt;"OK")</formula>
    </cfRule>
  </conditionalFormatting>
  <conditionalFormatting sqref="H413">
    <cfRule type="expression" dxfId="329" priority="264">
      <formula>AND($Q413&lt;&gt;"OK",$Q413&lt;&gt;"")</formula>
    </cfRule>
  </conditionalFormatting>
  <conditionalFormatting sqref="H420">
    <cfRule type="containsText" dxfId="328" priority="263" operator="containsText" text="forum">
      <formula>NOT(ISERROR(SEARCH("forum",H420)))</formula>
    </cfRule>
  </conditionalFormatting>
  <conditionalFormatting sqref="G420">
    <cfRule type="expression" dxfId="327" priority="262">
      <formula>AND($S420&lt;&gt;"",$S420&lt;&gt;"OK")</formula>
    </cfRule>
  </conditionalFormatting>
  <conditionalFormatting sqref="G420">
    <cfRule type="expression" dxfId="326" priority="261">
      <formula>AND($U420&lt;&gt;"",$U420&lt;&gt;"OK")</formula>
    </cfRule>
  </conditionalFormatting>
  <conditionalFormatting sqref="H420">
    <cfRule type="expression" dxfId="325" priority="260">
      <formula>AND($Q420&lt;&gt;"OK",$Q420&lt;&gt;"")</formula>
    </cfRule>
  </conditionalFormatting>
  <conditionalFormatting sqref="H430">
    <cfRule type="containsText" dxfId="324" priority="259" operator="containsText" text="forum">
      <formula>NOT(ISERROR(SEARCH("forum",H430)))</formula>
    </cfRule>
  </conditionalFormatting>
  <conditionalFormatting sqref="G430">
    <cfRule type="expression" dxfId="323" priority="258">
      <formula>AND($S430&lt;&gt;"",$S430&lt;&gt;"OK")</formula>
    </cfRule>
  </conditionalFormatting>
  <conditionalFormatting sqref="G430">
    <cfRule type="expression" dxfId="322" priority="257">
      <formula>AND($U430&lt;&gt;"",$U430&lt;&gt;"OK")</formula>
    </cfRule>
  </conditionalFormatting>
  <conditionalFormatting sqref="H430">
    <cfRule type="expression" dxfId="321" priority="256">
      <formula>AND($Q430&lt;&gt;"OK",$Q430&lt;&gt;"")</formula>
    </cfRule>
  </conditionalFormatting>
  <conditionalFormatting sqref="H445">
    <cfRule type="containsText" dxfId="320" priority="255" operator="containsText" text="forum">
      <formula>NOT(ISERROR(SEARCH("forum",H445)))</formula>
    </cfRule>
  </conditionalFormatting>
  <conditionalFormatting sqref="G445">
    <cfRule type="expression" dxfId="319" priority="254">
      <formula>AND($S445&lt;&gt;"",$S445&lt;&gt;"OK")</formula>
    </cfRule>
  </conditionalFormatting>
  <conditionalFormatting sqref="G445">
    <cfRule type="expression" dxfId="318" priority="253">
      <formula>AND($U445&lt;&gt;"",$U445&lt;&gt;"OK")</formula>
    </cfRule>
  </conditionalFormatting>
  <conditionalFormatting sqref="H445">
    <cfRule type="expression" dxfId="317" priority="252">
      <formula>AND($Q445&lt;&gt;"OK",$Q445&lt;&gt;"")</formula>
    </cfRule>
  </conditionalFormatting>
  <conditionalFormatting sqref="H461">
    <cfRule type="containsText" dxfId="316" priority="251" operator="containsText" text="forum">
      <formula>NOT(ISERROR(SEARCH("forum",H461)))</formula>
    </cfRule>
  </conditionalFormatting>
  <conditionalFormatting sqref="G461">
    <cfRule type="expression" dxfId="315" priority="250">
      <formula>AND($S461&lt;&gt;"",$S461&lt;&gt;"OK")</formula>
    </cfRule>
  </conditionalFormatting>
  <conditionalFormatting sqref="G461">
    <cfRule type="expression" dxfId="314" priority="249">
      <formula>AND($U461&lt;&gt;"",$U461&lt;&gt;"OK")</formula>
    </cfRule>
  </conditionalFormatting>
  <conditionalFormatting sqref="H461">
    <cfRule type="expression" dxfId="313" priority="248">
      <formula>AND($Q461&lt;&gt;"OK",$Q461&lt;&gt;"")</formula>
    </cfRule>
  </conditionalFormatting>
  <conditionalFormatting sqref="H496">
    <cfRule type="containsText" dxfId="312" priority="247" operator="containsText" text="forum">
      <formula>NOT(ISERROR(SEARCH("forum",H496)))</formula>
    </cfRule>
  </conditionalFormatting>
  <conditionalFormatting sqref="G496">
    <cfRule type="expression" dxfId="311" priority="246">
      <formula>AND($S496&lt;&gt;"",$S496&lt;&gt;"OK")</formula>
    </cfRule>
  </conditionalFormatting>
  <conditionalFormatting sqref="G496">
    <cfRule type="expression" dxfId="310" priority="245">
      <formula>AND($U496&lt;&gt;"",$U496&lt;&gt;"OK")</formula>
    </cfRule>
  </conditionalFormatting>
  <conditionalFormatting sqref="H496">
    <cfRule type="expression" dxfId="309" priority="244">
      <formula>AND($Q496&lt;&gt;"OK",$Q496&lt;&gt;"")</formula>
    </cfRule>
  </conditionalFormatting>
  <conditionalFormatting sqref="H508">
    <cfRule type="containsText" dxfId="308" priority="243" operator="containsText" text="forum">
      <formula>NOT(ISERROR(SEARCH("forum",H508)))</formula>
    </cfRule>
  </conditionalFormatting>
  <conditionalFormatting sqref="G508">
    <cfRule type="expression" dxfId="307" priority="242">
      <formula>AND($S508&lt;&gt;"",$S508&lt;&gt;"OK")</formula>
    </cfRule>
  </conditionalFormatting>
  <conditionalFormatting sqref="G508">
    <cfRule type="expression" dxfId="306" priority="241">
      <formula>AND($U508&lt;&gt;"",$U508&lt;&gt;"OK")</formula>
    </cfRule>
  </conditionalFormatting>
  <conditionalFormatting sqref="H508">
    <cfRule type="expression" dxfId="305" priority="240">
      <formula>AND($Q508&lt;&gt;"OK",$Q508&lt;&gt;"")</formula>
    </cfRule>
  </conditionalFormatting>
  <conditionalFormatting sqref="H547">
    <cfRule type="containsText" dxfId="304" priority="239" operator="containsText" text="forum">
      <formula>NOT(ISERROR(SEARCH("forum",H547)))</formula>
    </cfRule>
  </conditionalFormatting>
  <conditionalFormatting sqref="G547">
    <cfRule type="expression" dxfId="303" priority="238">
      <formula>AND($S547&lt;&gt;"",$S547&lt;&gt;"OK")</formula>
    </cfRule>
  </conditionalFormatting>
  <conditionalFormatting sqref="G547">
    <cfRule type="expression" dxfId="302" priority="237">
      <formula>AND($U547&lt;&gt;"",$U547&lt;&gt;"OK")</formula>
    </cfRule>
  </conditionalFormatting>
  <conditionalFormatting sqref="H547">
    <cfRule type="expression" dxfId="301" priority="236">
      <formula>AND($Q547&lt;&gt;"OK",$Q547&lt;&gt;"")</formula>
    </cfRule>
  </conditionalFormatting>
  <conditionalFormatting sqref="H562">
    <cfRule type="containsText" dxfId="300" priority="235" operator="containsText" text="forum">
      <formula>NOT(ISERROR(SEARCH("forum",H562)))</formula>
    </cfRule>
  </conditionalFormatting>
  <conditionalFormatting sqref="G562">
    <cfRule type="expression" dxfId="299" priority="234">
      <formula>AND($S562&lt;&gt;"",$S562&lt;&gt;"OK")</formula>
    </cfRule>
  </conditionalFormatting>
  <conditionalFormatting sqref="G562">
    <cfRule type="expression" dxfId="298" priority="233">
      <formula>AND($U562&lt;&gt;"",$U562&lt;&gt;"OK")</formula>
    </cfRule>
  </conditionalFormatting>
  <conditionalFormatting sqref="H562">
    <cfRule type="expression" dxfId="297" priority="232">
      <formula>AND($Q562&lt;&gt;"OK",$Q562&lt;&gt;"")</formula>
    </cfRule>
  </conditionalFormatting>
  <conditionalFormatting sqref="H586">
    <cfRule type="containsText" dxfId="296" priority="231" operator="containsText" text="forum">
      <formula>NOT(ISERROR(SEARCH("forum",H586)))</formula>
    </cfRule>
  </conditionalFormatting>
  <conditionalFormatting sqref="G586">
    <cfRule type="expression" dxfId="295" priority="230">
      <formula>AND($S586&lt;&gt;"",$S586&lt;&gt;"OK")</formula>
    </cfRule>
  </conditionalFormatting>
  <conditionalFormatting sqref="G586">
    <cfRule type="expression" dxfId="294" priority="229">
      <formula>AND($U586&lt;&gt;"",$U586&lt;&gt;"OK")</formula>
    </cfRule>
  </conditionalFormatting>
  <conditionalFormatting sqref="H586">
    <cfRule type="expression" dxfId="293" priority="228">
      <formula>AND($Q586&lt;&gt;"OK",$Q586&lt;&gt;"")</formula>
    </cfRule>
  </conditionalFormatting>
  <conditionalFormatting sqref="H597">
    <cfRule type="containsText" dxfId="292" priority="227" operator="containsText" text="forum">
      <formula>NOT(ISERROR(SEARCH("forum",H597)))</formula>
    </cfRule>
  </conditionalFormatting>
  <conditionalFormatting sqref="G597">
    <cfRule type="expression" dxfId="291" priority="226">
      <formula>AND($S597&lt;&gt;"",$S597&lt;&gt;"OK")</formula>
    </cfRule>
  </conditionalFormatting>
  <conditionalFormatting sqref="G597">
    <cfRule type="expression" dxfId="290" priority="225">
      <formula>AND($U597&lt;&gt;"",$U597&lt;&gt;"OK")</formula>
    </cfRule>
  </conditionalFormatting>
  <conditionalFormatting sqref="H597">
    <cfRule type="expression" dxfId="289" priority="224">
      <formula>AND($Q597&lt;&gt;"OK",$Q597&lt;&gt;"")</formula>
    </cfRule>
  </conditionalFormatting>
  <conditionalFormatting sqref="H632:H633">
    <cfRule type="containsText" dxfId="288" priority="223" operator="containsText" text="forum">
      <formula>NOT(ISERROR(SEARCH("forum",H632)))</formula>
    </cfRule>
  </conditionalFormatting>
  <conditionalFormatting sqref="G632">
    <cfRule type="expression" dxfId="287" priority="222">
      <formula>AND($S632&lt;&gt;"",$S632&lt;&gt;"OK")</formula>
    </cfRule>
  </conditionalFormatting>
  <conditionalFormatting sqref="G632">
    <cfRule type="expression" dxfId="286" priority="221">
      <formula>AND($U632&lt;&gt;"",$U632&lt;&gt;"OK")</formula>
    </cfRule>
  </conditionalFormatting>
  <conditionalFormatting sqref="H632:H633">
    <cfRule type="expression" dxfId="285" priority="220">
      <formula>AND($Q632&lt;&gt;"OK",$Q632&lt;&gt;"")</formula>
    </cfRule>
  </conditionalFormatting>
  <conditionalFormatting sqref="H644">
    <cfRule type="containsText" dxfId="284" priority="219" operator="containsText" text="forum">
      <formula>NOT(ISERROR(SEARCH("forum",H644)))</formula>
    </cfRule>
  </conditionalFormatting>
  <conditionalFormatting sqref="G644">
    <cfRule type="expression" dxfId="283" priority="218">
      <formula>AND($S644&lt;&gt;"",$S644&lt;&gt;"OK")</formula>
    </cfRule>
  </conditionalFormatting>
  <conditionalFormatting sqref="G644">
    <cfRule type="expression" dxfId="282" priority="217">
      <formula>AND($U644&lt;&gt;"",$U644&lt;&gt;"OK")</formula>
    </cfRule>
  </conditionalFormatting>
  <conditionalFormatting sqref="H644">
    <cfRule type="expression" dxfId="281" priority="216">
      <formula>AND($Q644&lt;&gt;"OK",$Q644&lt;&gt;"")</formula>
    </cfRule>
  </conditionalFormatting>
  <conditionalFormatting sqref="H681">
    <cfRule type="containsText" dxfId="280" priority="215" operator="containsText" text="forum">
      <formula>NOT(ISERROR(SEARCH("forum",H681)))</formula>
    </cfRule>
  </conditionalFormatting>
  <conditionalFormatting sqref="G681">
    <cfRule type="expression" dxfId="279" priority="214">
      <formula>AND($S681&lt;&gt;"",$S681&lt;&gt;"OK")</formula>
    </cfRule>
  </conditionalFormatting>
  <conditionalFormatting sqref="G681">
    <cfRule type="expression" dxfId="278" priority="213">
      <formula>AND($U681&lt;&gt;"",$U681&lt;&gt;"OK")</formula>
    </cfRule>
  </conditionalFormatting>
  <conditionalFormatting sqref="H681">
    <cfRule type="expression" dxfId="277" priority="212">
      <formula>AND($Q681&lt;&gt;"OK",$Q681&lt;&gt;"")</formula>
    </cfRule>
  </conditionalFormatting>
  <conditionalFormatting sqref="H807">
    <cfRule type="containsText" dxfId="276" priority="211" operator="containsText" text="forum">
      <formula>NOT(ISERROR(SEARCH("forum",H807)))</formula>
    </cfRule>
  </conditionalFormatting>
  <conditionalFormatting sqref="G807">
    <cfRule type="expression" dxfId="275" priority="210">
      <formula>AND($S807&lt;&gt;"",$S807&lt;&gt;"OK")</formula>
    </cfRule>
  </conditionalFormatting>
  <conditionalFormatting sqref="G807">
    <cfRule type="expression" dxfId="274" priority="209">
      <formula>AND($U807&lt;&gt;"",$U807&lt;&gt;"OK")</formula>
    </cfRule>
  </conditionalFormatting>
  <conditionalFormatting sqref="H807">
    <cfRule type="expression" dxfId="273" priority="208">
      <formula>AND($Q807&lt;&gt;"OK",$Q807&lt;&gt;"")</formula>
    </cfRule>
  </conditionalFormatting>
  <conditionalFormatting sqref="H821">
    <cfRule type="containsText" dxfId="272" priority="207" operator="containsText" text="forum">
      <formula>NOT(ISERROR(SEARCH("forum",H821)))</formula>
    </cfRule>
  </conditionalFormatting>
  <conditionalFormatting sqref="G821">
    <cfRule type="expression" dxfId="271" priority="206">
      <formula>AND($S821&lt;&gt;"",$S821&lt;&gt;"OK")</formula>
    </cfRule>
  </conditionalFormatting>
  <conditionalFormatting sqref="G821">
    <cfRule type="expression" dxfId="270" priority="205">
      <formula>AND($U821&lt;&gt;"",$U821&lt;&gt;"OK")</formula>
    </cfRule>
  </conditionalFormatting>
  <conditionalFormatting sqref="H821">
    <cfRule type="expression" dxfId="269" priority="204">
      <formula>AND($Q821&lt;&gt;"OK",$Q821&lt;&gt;"")</formula>
    </cfRule>
  </conditionalFormatting>
  <conditionalFormatting sqref="H834">
    <cfRule type="containsText" dxfId="268" priority="203" operator="containsText" text="forum">
      <formula>NOT(ISERROR(SEARCH("forum",H834)))</formula>
    </cfRule>
  </conditionalFormatting>
  <conditionalFormatting sqref="G834">
    <cfRule type="expression" dxfId="267" priority="202">
      <formula>AND($S834&lt;&gt;"",$S834&lt;&gt;"OK")</formula>
    </cfRule>
  </conditionalFormatting>
  <conditionalFormatting sqref="G834">
    <cfRule type="expression" dxfId="266" priority="201">
      <formula>AND($U834&lt;&gt;"",$U834&lt;&gt;"OK")</formula>
    </cfRule>
  </conditionalFormatting>
  <conditionalFormatting sqref="H834">
    <cfRule type="expression" dxfId="265" priority="200">
      <formula>AND($Q834&lt;&gt;"OK",$Q834&lt;&gt;"")</formula>
    </cfRule>
  </conditionalFormatting>
  <conditionalFormatting sqref="H844">
    <cfRule type="containsText" dxfId="264" priority="199" operator="containsText" text="forum">
      <formula>NOT(ISERROR(SEARCH("forum",H844)))</formula>
    </cfRule>
  </conditionalFormatting>
  <conditionalFormatting sqref="G844">
    <cfRule type="expression" dxfId="263" priority="198">
      <formula>AND($S844&lt;&gt;"",$S844&lt;&gt;"OK")</formula>
    </cfRule>
  </conditionalFormatting>
  <conditionalFormatting sqref="G844">
    <cfRule type="expression" dxfId="262" priority="197">
      <formula>AND($U844&lt;&gt;"",$U844&lt;&gt;"OK")</formula>
    </cfRule>
  </conditionalFormatting>
  <conditionalFormatting sqref="H844">
    <cfRule type="expression" dxfId="261" priority="196">
      <formula>AND($Q844&lt;&gt;"OK",$Q844&lt;&gt;"")</formula>
    </cfRule>
  </conditionalFormatting>
  <conditionalFormatting sqref="H875">
    <cfRule type="containsText" dxfId="260" priority="195" operator="containsText" text="forum">
      <formula>NOT(ISERROR(SEARCH("forum",H875)))</formula>
    </cfRule>
  </conditionalFormatting>
  <conditionalFormatting sqref="G875">
    <cfRule type="expression" dxfId="259" priority="194">
      <formula>AND($S875&lt;&gt;"",$S875&lt;&gt;"OK")</formula>
    </cfRule>
  </conditionalFormatting>
  <conditionalFormatting sqref="G875">
    <cfRule type="expression" dxfId="258" priority="193">
      <formula>AND($U875&lt;&gt;"",$U875&lt;&gt;"OK")</formula>
    </cfRule>
  </conditionalFormatting>
  <conditionalFormatting sqref="H875">
    <cfRule type="expression" dxfId="257" priority="192">
      <formula>AND($Q875&lt;&gt;"OK",$Q875&lt;&gt;"")</formula>
    </cfRule>
  </conditionalFormatting>
  <conditionalFormatting sqref="H889">
    <cfRule type="containsText" dxfId="256" priority="191" operator="containsText" text="forum">
      <formula>NOT(ISERROR(SEARCH("forum",H889)))</formula>
    </cfRule>
  </conditionalFormatting>
  <conditionalFormatting sqref="G889">
    <cfRule type="expression" dxfId="255" priority="190">
      <formula>AND($S889&lt;&gt;"",$S889&lt;&gt;"OK")</formula>
    </cfRule>
  </conditionalFormatting>
  <conditionalFormatting sqref="G889">
    <cfRule type="expression" dxfId="254" priority="189">
      <formula>AND($U889&lt;&gt;"",$U889&lt;&gt;"OK")</formula>
    </cfRule>
  </conditionalFormatting>
  <conditionalFormatting sqref="H889">
    <cfRule type="expression" dxfId="253" priority="188">
      <formula>AND($Q889&lt;&gt;"OK",$Q889&lt;&gt;"")</formula>
    </cfRule>
  </conditionalFormatting>
  <conditionalFormatting sqref="H910">
    <cfRule type="containsText" dxfId="252" priority="187" operator="containsText" text="forum">
      <formula>NOT(ISERROR(SEARCH("forum",H910)))</formula>
    </cfRule>
  </conditionalFormatting>
  <conditionalFormatting sqref="G910">
    <cfRule type="expression" dxfId="251" priority="186">
      <formula>AND($S910&lt;&gt;"",$S910&lt;&gt;"OK")</formula>
    </cfRule>
  </conditionalFormatting>
  <conditionalFormatting sqref="G910">
    <cfRule type="expression" dxfId="250" priority="185">
      <formula>AND($U910&lt;&gt;"",$U910&lt;&gt;"OK")</formula>
    </cfRule>
  </conditionalFormatting>
  <conditionalFormatting sqref="H910">
    <cfRule type="expression" dxfId="249" priority="184">
      <formula>AND($Q910&lt;&gt;"OK",$Q910&lt;&gt;"")</formula>
    </cfRule>
  </conditionalFormatting>
  <conditionalFormatting sqref="H923">
    <cfRule type="containsText" dxfId="248" priority="183" operator="containsText" text="forum">
      <formula>NOT(ISERROR(SEARCH("forum",H923)))</formula>
    </cfRule>
  </conditionalFormatting>
  <conditionalFormatting sqref="G923">
    <cfRule type="expression" dxfId="247" priority="182">
      <formula>AND($S923&lt;&gt;"",$S923&lt;&gt;"OK")</formula>
    </cfRule>
  </conditionalFormatting>
  <conditionalFormatting sqref="G923">
    <cfRule type="expression" dxfId="246" priority="181">
      <formula>AND($U923&lt;&gt;"",$U923&lt;&gt;"OK")</formula>
    </cfRule>
  </conditionalFormatting>
  <conditionalFormatting sqref="H923">
    <cfRule type="expression" dxfId="245" priority="180">
      <formula>AND($Q923&lt;&gt;"OK",$Q923&lt;&gt;"")</formula>
    </cfRule>
  </conditionalFormatting>
  <conditionalFormatting sqref="H934">
    <cfRule type="containsText" dxfId="244" priority="179" operator="containsText" text="forum">
      <formula>NOT(ISERROR(SEARCH("forum",H934)))</formula>
    </cfRule>
  </conditionalFormatting>
  <conditionalFormatting sqref="G934">
    <cfRule type="expression" dxfId="243" priority="178">
      <formula>AND($S934&lt;&gt;"",$S934&lt;&gt;"OK")</formula>
    </cfRule>
  </conditionalFormatting>
  <conditionalFormatting sqref="G934">
    <cfRule type="expression" dxfId="242" priority="177">
      <formula>AND($U934&lt;&gt;"",$U934&lt;&gt;"OK")</formula>
    </cfRule>
  </conditionalFormatting>
  <conditionalFormatting sqref="H934">
    <cfRule type="expression" dxfId="241" priority="176">
      <formula>AND($Q934&lt;&gt;"OK",$Q934&lt;&gt;"")</formula>
    </cfRule>
  </conditionalFormatting>
  <conditionalFormatting sqref="H953">
    <cfRule type="containsText" dxfId="240" priority="175" operator="containsText" text="forum">
      <formula>NOT(ISERROR(SEARCH("forum",H953)))</formula>
    </cfRule>
  </conditionalFormatting>
  <conditionalFormatting sqref="G953">
    <cfRule type="expression" dxfId="239" priority="174">
      <formula>AND($S953&lt;&gt;"",$S953&lt;&gt;"OK")</formula>
    </cfRule>
  </conditionalFormatting>
  <conditionalFormatting sqref="G953">
    <cfRule type="expression" dxfId="238" priority="173">
      <formula>AND($U953&lt;&gt;"",$U953&lt;&gt;"OK")</formula>
    </cfRule>
  </conditionalFormatting>
  <conditionalFormatting sqref="H953">
    <cfRule type="expression" dxfId="237" priority="172">
      <formula>AND($Q953&lt;&gt;"OK",$Q953&lt;&gt;"")</formula>
    </cfRule>
  </conditionalFormatting>
  <conditionalFormatting sqref="H972">
    <cfRule type="containsText" dxfId="236" priority="171" operator="containsText" text="forum">
      <formula>NOT(ISERROR(SEARCH("forum",H972)))</formula>
    </cfRule>
  </conditionalFormatting>
  <conditionalFormatting sqref="G972">
    <cfRule type="expression" dxfId="235" priority="170">
      <formula>AND($S972&lt;&gt;"",$S972&lt;&gt;"OK")</formula>
    </cfRule>
  </conditionalFormatting>
  <conditionalFormatting sqref="G972">
    <cfRule type="expression" dxfId="234" priority="169">
      <formula>AND($U972&lt;&gt;"",$U972&lt;&gt;"OK")</formula>
    </cfRule>
  </conditionalFormatting>
  <conditionalFormatting sqref="H972">
    <cfRule type="expression" dxfId="233" priority="168">
      <formula>AND($Q972&lt;&gt;"OK",$Q972&lt;&gt;"")</formula>
    </cfRule>
  </conditionalFormatting>
  <conditionalFormatting sqref="H1019">
    <cfRule type="containsText" dxfId="232" priority="167" operator="containsText" text="forum">
      <formula>NOT(ISERROR(SEARCH("forum",H1019)))</formula>
    </cfRule>
  </conditionalFormatting>
  <conditionalFormatting sqref="G1019">
    <cfRule type="expression" dxfId="231" priority="166">
      <formula>AND($S1019&lt;&gt;"",$S1019&lt;&gt;"OK")</formula>
    </cfRule>
  </conditionalFormatting>
  <conditionalFormatting sqref="G1019">
    <cfRule type="expression" dxfId="230" priority="165">
      <formula>AND($U1019&lt;&gt;"",$U1019&lt;&gt;"OK")</formula>
    </cfRule>
  </conditionalFormatting>
  <conditionalFormatting sqref="H1019">
    <cfRule type="expression" dxfId="229" priority="164">
      <formula>AND($Q1019&lt;&gt;"OK",$Q1019&lt;&gt;"")</formula>
    </cfRule>
  </conditionalFormatting>
  <conditionalFormatting sqref="H1044">
    <cfRule type="containsText" dxfId="228" priority="163" operator="containsText" text="forum">
      <formula>NOT(ISERROR(SEARCH("forum",H1044)))</formula>
    </cfRule>
  </conditionalFormatting>
  <conditionalFormatting sqref="G1044">
    <cfRule type="expression" dxfId="227" priority="162">
      <formula>AND($S1044&lt;&gt;"",$S1044&lt;&gt;"OK")</formula>
    </cfRule>
  </conditionalFormatting>
  <conditionalFormatting sqref="G1044">
    <cfRule type="expression" dxfId="226" priority="161">
      <formula>AND($U1044&lt;&gt;"",$U1044&lt;&gt;"OK")</formula>
    </cfRule>
  </conditionalFormatting>
  <conditionalFormatting sqref="H1044">
    <cfRule type="expression" dxfId="225" priority="160">
      <formula>AND($Q1044&lt;&gt;"OK",$Q1044&lt;&gt;"")</formula>
    </cfRule>
  </conditionalFormatting>
  <conditionalFormatting sqref="H1070">
    <cfRule type="containsText" dxfId="224" priority="159" operator="containsText" text="forum">
      <formula>NOT(ISERROR(SEARCH("forum",H1070)))</formula>
    </cfRule>
  </conditionalFormatting>
  <conditionalFormatting sqref="G1070">
    <cfRule type="expression" dxfId="223" priority="158">
      <formula>AND($S1070&lt;&gt;"",$S1070&lt;&gt;"OK")</formula>
    </cfRule>
  </conditionalFormatting>
  <conditionalFormatting sqref="G1070">
    <cfRule type="expression" dxfId="222" priority="157">
      <formula>AND($U1070&lt;&gt;"",$U1070&lt;&gt;"OK")</formula>
    </cfRule>
  </conditionalFormatting>
  <conditionalFormatting sqref="H1070">
    <cfRule type="expression" dxfId="221" priority="156">
      <formula>AND($Q1070&lt;&gt;"OK",$Q1070&lt;&gt;"")</formula>
    </cfRule>
  </conditionalFormatting>
  <conditionalFormatting sqref="H1084">
    <cfRule type="containsText" dxfId="220" priority="155" operator="containsText" text="forum">
      <formula>NOT(ISERROR(SEARCH("forum",H1084)))</formula>
    </cfRule>
  </conditionalFormatting>
  <conditionalFormatting sqref="G1084">
    <cfRule type="expression" dxfId="219" priority="154">
      <formula>AND($S1084&lt;&gt;"",$S1084&lt;&gt;"OK")</formula>
    </cfRule>
  </conditionalFormatting>
  <conditionalFormatting sqref="G1084">
    <cfRule type="expression" dxfId="218" priority="153">
      <formula>AND($U1084&lt;&gt;"",$U1084&lt;&gt;"OK")</formula>
    </cfRule>
  </conditionalFormatting>
  <conditionalFormatting sqref="H1084">
    <cfRule type="expression" dxfId="217" priority="152">
      <formula>AND($Q1084&lt;&gt;"OK",$Q1084&lt;&gt;"")</formula>
    </cfRule>
  </conditionalFormatting>
  <conditionalFormatting sqref="H1111">
    <cfRule type="containsText" dxfId="216" priority="151" operator="containsText" text="forum">
      <formula>NOT(ISERROR(SEARCH("forum",H1111)))</formula>
    </cfRule>
  </conditionalFormatting>
  <conditionalFormatting sqref="G1111">
    <cfRule type="expression" dxfId="215" priority="150">
      <formula>AND($S1111&lt;&gt;"",$S1111&lt;&gt;"OK")</formula>
    </cfRule>
  </conditionalFormatting>
  <conditionalFormatting sqref="G1111">
    <cfRule type="expression" dxfId="214" priority="149">
      <formula>AND($U1111&lt;&gt;"",$U1111&lt;&gt;"OK")</formula>
    </cfRule>
  </conditionalFormatting>
  <conditionalFormatting sqref="H1111">
    <cfRule type="expression" dxfId="213" priority="148">
      <formula>AND($Q1111&lt;&gt;"OK",$Q1111&lt;&gt;"")</formula>
    </cfRule>
  </conditionalFormatting>
  <conditionalFormatting sqref="H1130">
    <cfRule type="containsText" dxfId="212" priority="147" operator="containsText" text="forum">
      <formula>NOT(ISERROR(SEARCH("forum",H1130)))</formula>
    </cfRule>
  </conditionalFormatting>
  <conditionalFormatting sqref="G1130">
    <cfRule type="expression" dxfId="211" priority="146">
      <formula>AND($S1130&lt;&gt;"",$S1130&lt;&gt;"OK")</formula>
    </cfRule>
  </conditionalFormatting>
  <conditionalFormatting sqref="G1130">
    <cfRule type="expression" dxfId="210" priority="145">
      <formula>AND($U1130&lt;&gt;"",$U1130&lt;&gt;"OK")</formula>
    </cfRule>
  </conditionalFormatting>
  <conditionalFormatting sqref="H1130">
    <cfRule type="expression" dxfId="209" priority="144">
      <formula>AND($Q1130&lt;&gt;"OK",$Q1130&lt;&gt;"")</formula>
    </cfRule>
  </conditionalFormatting>
  <conditionalFormatting sqref="H1144">
    <cfRule type="containsText" dxfId="208" priority="143" operator="containsText" text="forum">
      <formula>NOT(ISERROR(SEARCH("forum",H1144)))</formula>
    </cfRule>
  </conditionalFormatting>
  <conditionalFormatting sqref="G1144">
    <cfRule type="expression" dxfId="207" priority="142">
      <formula>AND($S1144&lt;&gt;"",$S1144&lt;&gt;"OK")</formula>
    </cfRule>
  </conditionalFormatting>
  <conditionalFormatting sqref="G1144">
    <cfRule type="expression" dxfId="206" priority="141">
      <formula>AND($U1144&lt;&gt;"",$U1144&lt;&gt;"OK")</formula>
    </cfRule>
  </conditionalFormatting>
  <conditionalFormatting sqref="H1144">
    <cfRule type="expression" dxfId="205" priority="140">
      <formula>AND($Q1144&lt;&gt;"OK",$Q1144&lt;&gt;"")</formula>
    </cfRule>
  </conditionalFormatting>
  <conditionalFormatting sqref="H1168">
    <cfRule type="containsText" dxfId="204" priority="139" operator="containsText" text="forum">
      <formula>NOT(ISERROR(SEARCH("forum",H1168)))</formula>
    </cfRule>
  </conditionalFormatting>
  <conditionalFormatting sqref="G1168">
    <cfRule type="expression" dxfId="203" priority="138">
      <formula>AND($S1168&lt;&gt;"",$S1168&lt;&gt;"OK")</formula>
    </cfRule>
  </conditionalFormatting>
  <conditionalFormatting sqref="G1168">
    <cfRule type="expression" dxfId="202" priority="137">
      <formula>AND($U1168&lt;&gt;"",$U1168&lt;&gt;"OK")</formula>
    </cfRule>
  </conditionalFormatting>
  <conditionalFormatting sqref="H1168">
    <cfRule type="expression" dxfId="201" priority="136">
      <formula>AND($Q1168&lt;&gt;"OK",$Q1168&lt;&gt;"")</formula>
    </cfRule>
  </conditionalFormatting>
  <conditionalFormatting sqref="H1194">
    <cfRule type="containsText" dxfId="200" priority="135" operator="containsText" text="forum">
      <formula>NOT(ISERROR(SEARCH("forum",H1194)))</formula>
    </cfRule>
  </conditionalFormatting>
  <conditionalFormatting sqref="G1194">
    <cfRule type="expression" dxfId="199" priority="134">
      <formula>AND($S1194&lt;&gt;"",$S1194&lt;&gt;"OK")</formula>
    </cfRule>
  </conditionalFormatting>
  <conditionalFormatting sqref="G1194">
    <cfRule type="expression" dxfId="198" priority="133">
      <formula>AND($U1194&lt;&gt;"",$U1194&lt;&gt;"OK")</formula>
    </cfRule>
  </conditionalFormatting>
  <conditionalFormatting sqref="H1194">
    <cfRule type="expression" dxfId="197" priority="132">
      <formula>AND($Q1194&lt;&gt;"OK",$Q1194&lt;&gt;"")</formula>
    </cfRule>
  </conditionalFormatting>
  <conditionalFormatting sqref="H1216">
    <cfRule type="containsText" dxfId="196" priority="131" operator="containsText" text="forum">
      <formula>NOT(ISERROR(SEARCH("forum",H1216)))</formula>
    </cfRule>
  </conditionalFormatting>
  <conditionalFormatting sqref="G1216">
    <cfRule type="expression" dxfId="195" priority="130">
      <formula>AND($S1216&lt;&gt;"",$S1216&lt;&gt;"OK")</formula>
    </cfRule>
  </conditionalFormatting>
  <conditionalFormatting sqref="G1216">
    <cfRule type="expression" dxfId="194" priority="129">
      <formula>AND($U1216&lt;&gt;"",$U1216&lt;&gt;"OK")</formula>
    </cfRule>
  </conditionalFormatting>
  <conditionalFormatting sqref="H1216">
    <cfRule type="expression" dxfId="193" priority="128">
      <formula>AND($Q1216&lt;&gt;"OK",$Q1216&lt;&gt;"")</formula>
    </cfRule>
  </conditionalFormatting>
  <conditionalFormatting sqref="H1231">
    <cfRule type="containsText" dxfId="192" priority="127" operator="containsText" text="forum">
      <formula>NOT(ISERROR(SEARCH("forum",H1231)))</formula>
    </cfRule>
  </conditionalFormatting>
  <conditionalFormatting sqref="G1231">
    <cfRule type="expression" dxfId="191" priority="126">
      <formula>AND($S1231&lt;&gt;"",$S1231&lt;&gt;"OK")</formula>
    </cfRule>
  </conditionalFormatting>
  <conditionalFormatting sqref="G1231">
    <cfRule type="expression" dxfId="190" priority="125">
      <formula>AND($U1231&lt;&gt;"",$U1231&lt;&gt;"OK")</formula>
    </cfRule>
  </conditionalFormatting>
  <conditionalFormatting sqref="H1231">
    <cfRule type="expression" dxfId="189" priority="124">
      <formula>AND($Q1231&lt;&gt;"OK",$Q1231&lt;&gt;"")</formula>
    </cfRule>
  </conditionalFormatting>
  <conditionalFormatting sqref="H1256">
    <cfRule type="containsText" dxfId="188" priority="123" operator="containsText" text="forum">
      <formula>NOT(ISERROR(SEARCH("forum",H1256)))</formula>
    </cfRule>
  </conditionalFormatting>
  <conditionalFormatting sqref="G1256">
    <cfRule type="expression" dxfId="187" priority="122">
      <formula>AND($S1256&lt;&gt;"",$S1256&lt;&gt;"OK")</formula>
    </cfRule>
  </conditionalFormatting>
  <conditionalFormatting sqref="G1256">
    <cfRule type="expression" dxfId="186" priority="121">
      <formula>AND($U1256&lt;&gt;"",$U1256&lt;&gt;"OK")</formula>
    </cfRule>
  </conditionalFormatting>
  <conditionalFormatting sqref="H1256">
    <cfRule type="expression" dxfId="185" priority="120">
      <formula>AND($Q1256&lt;&gt;"OK",$Q1256&lt;&gt;"")</formula>
    </cfRule>
  </conditionalFormatting>
  <conditionalFormatting sqref="H1268">
    <cfRule type="containsText" dxfId="184" priority="119" operator="containsText" text="forum">
      <formula>NOT(ISERROR(SEARCH("forum",H1268)))</formula>
    </cfRule>
  </conditionalFormatting>
  <conditionalFormatting sqref="G1268">
    <cfRule type="expression" dxfId="183" priority="118">
      <formula>AND($S1268&lt;&gt;"",$S1268&lt;&gt;"OK")</formula>
    </cfRule>
  </conditionalFormatting>
  <conditionalFormatting sqref="G1268">
    <cfRule type="expression" dxfId="182" priority="117">
      <formula>AND($U1268&lt;&gt;"",$U1268&lt;&gt;"OK")</formula>
    </cfRule>
  </conditionalFormatting>
  <conditionalFormatting sqref="H1268">
    <cfRule type="expression" dxfId="181" priority="116">
      <formula>AND($Q1268&lt;&gt;"OK",$Q1268&lt;&gt;"")</formula>
    </cfRule>
  </conditionalFormatting>
  <conditionalFormatting sqref="H1294">
    <cfRule type="containsText" dxfId="180" priority="115" operator="containsText" text="forum">
      <formula>NOT(ISERROR(SEARCH("forum",H1294)))</formula>
    </cfRule>
  </conditionalFormatting>
  <conditionalFormatting sqref="G1294">
    <cfRule type="expression" dxfId="179" priority="114">
      <formula>AND($S1294&lt;&gt;"",$S1294&lt;&gt;"OK")</formula>
    </cfRule>
  </conditionalFormatting>
  <conditionalFormatting sqref="G1294">
    <cfRule type="expression" dxfId="178" priority="113">
      <formula>AND($U1294&lt;&gt;"",$U1294&lt;&gt;"OK")</formula>
    </cfRule>
  </conditionalFormatting>
  <conditionalFormatting sqref="H1294">
    <cfRule type="expression" dxfId="177" priority="112">
      <formula>AND($Q1294&lt;&gt;"OK",$Q1294&lt;&gt;"")</formula>
    </cfRule>
  </conditionalFormatting>
  <conditionalFormatting sqref="H1309">
    <cfRule type="containsText" dxfId="176" priority="111" operator="containsText" text="forum">
      <formula>NOT(ISERROR(SEARCH("forum",H1309)))</formula>
    </cfRule>
  </conditionalFormatting>
  <conditionalFormatting sqref="G1309">
    <cfRule type="expression" dxfId="175" priority="110">
      <formula>AND($S1309&lt;&gt;"",$S1309&lt;&gt;"OK")</formula>
    </cfRule>
  </conditionalFormatting>
  <conditionalFormatting sqref="G1309">
    <cfRule type="expression" dxfId="174" priority="109">
      <formula>AND($U1309&lt;&gt;"",$U1309&lt;&gt;"OK")</formula>
    </cfRule>
  </conditionalFormatting>
  <conditionalFormatting sqref="H1309">
    <cfRule type="expression" dxfId="173" priority="108">
      <formula>AND($Q1309&lt;&gt;"OK",$Q1309&lt;&gt;"")</formula>
    </cfRule>
  </conditionalFormatting>
  <conditionalFormatting sqref="H1338">
    <cfRule type="containsText" dxfId="172" priority="107" operator="containsText" text="forum">
      <formula>NOT(ISERROR(SEARCH("forum",H1338)))</formula>
    </cfRule>
  </conditionalFormatting>
  <conditionalFormatting sqref="G1338">
    <cfRule type="expression" dxfId="171" priority="106">
      <formula>AND($S1338&lt;&gt;"",$S1338&lt;&gt;"OK")</formula>
    </cfRule>
  </conditionalFormatting>
  <conditionalFormatting sqref="G1338">
    <cfRule type="expression" dxfId="170" priority="105">
      <formula>AND($U1338&lt;&gt;"",$U1338&lt;&gt;"OK")</formula>
    </cfRule>
  </conditionalFormatting>
  <conditionalFormatting sqref="H1338">
    <cfRule type="expression" dxfId="169" priority="104">
      <formula>AND($Q1338&lt;&gt;"OK",$Q1338&lt;&gt;"")</formula>
    </cfRule>
  </conditionalFormatting>
  <conditionalFormatting sqref="H1352">
    <cfRule type="containsText" dxfId="168" priority="103" operator="containsText" text="forum">
      <formula>NOT(ISERROR(SEARCH("forum",H1352)))</formula>
    </cfRule>
  </conditionalFormatting>
  <conditionalFormatting sqref="G1352">
    <cfRule type="expression" dxfId="167" priority="102">
      <formula>AND($S1352&lt;&gt;"",$S1352&lt;&gt;"OK")</formula>
    </cfRule>
  </conditionalFormatting>
  <conditionalFormatting sqref="G1352">
    <cfRule type="expression" dxfId="166" priority="101">
      <formula>AND($U1352&lt;&gt;"",$U1352&lt;&gt;"OK")</formula>
    </cfRule>
  </conditionalFormatting>
  <conditionalFormatting sqref="H1352">
    <cfRule type="expression" dxfId="165" priority="100">
      <formula>AND($Q1352&lt;&gt;"OK",$Q1352&lt;&gt;"")</formula>
    </cfRule>
  </conditionalFormatting>
  <conditionalFormatting sqref="H1371">
    <cfRule type="containsText" dxfId="164" priority="99" operator="containsText" text="forum">
      <formula>NOT(ISERROR(SEARCH("forum",H1371)))</formula>
    </cfRule>
  </conditionalFormatting>
  <conditionalFormatting sqref="G1371">
    <cfRule type="expression" dxfId="163" priority="98">
      <formula>AND($S1371&lt;&gt;"",$S1371&lt;&gt;"OK")</formula>
    </cfRule>
  </conditionalFormatting>
  <conditionalFormatting sqref="G1371">
    <cfRule type="expression" dxfId="162" priority="97">
      <formula>AND($U1371&lt;&gt;"",$U1371&lt;&gt;"OK")</formula>
    </cfRule>
  </conditionalFormatting>
  <conditionalFormatting sqref="H1371">
    <cfRule type="expression" dxfId="161" priority="96">
      <formula>AND($Q1371&lt;&gt;"OK",$Q1371&lt;&gt;"")</formula>
    </cfRule>
  </conditionalFormatting>
  <conditionalFormatting sqref="H1388">
    <cfRule type="containsText" dxfId="160" priority="95" operator="containsText" text="forum">
      <formula>NOT(ISERROR(SEARCH("forum",H1388)))</formula>
    </cfRule>
  </conditionalFormatting>
  <conditionalFormatting sqref="G1388">
    <cfRule type="expression" dxfId="159" priority="94">
      <formula>AND($S1388&lt;&gt;"",$S1388&lt;&gt;"OK")</formula>
    </cfRule>
  </conditionalFormatting>
  <conditionalFormatting sqref="G1388">
    <cfRule type="expression" dxfId="158" priority="93">
      <formula>AND($U1388&lt;&gt;"",$U1388&lt;&gt;"OK")</formula>
    </cfRule>
  </conditionalFormatting>
  <conditionalFormatting sqref="H1388">
    <cfRule type="expression" dxfId="157" priority="92">
      <formula>AND($Q1388&lt;&gt;"OK",$Q1388&lt;&gt;"")</formula>
    </cfRule>
  </conditionalFormatting>
  <conditionalFormatting sqref="H1411">
    <cfRule type="containsText" dxfId="156" priority="91" operator="containsText" text="forum">
      <formula>NOT(ISERROR(SEARCH("forum",H1411)))</formula>
    </cfRule>
  </conditionalFormatting>
  <conditionalFormatting sqref="G1411">
    <cfRule type="expression" dxfId="155" priority="90">
      <formula>AND($S1411&lt;&gt;"",$S1411&lt;&gt;"OK")</formula>
    </cfRule>
  </conditionalFormatting>
  <conditionalFormatting sqref="G1411">
    <cfRule type="expression" dxfId="154" priority="89">
      <formula>AND($U1411&lt;&gt;"",$U1411&lt;&gt;"OK")</formula>
    </cfRule>
  </conditionalFormatting>
  <conditionalFormatting sqref="H1411">
    <cfRule type="expression" dxfId="153" priority="88">
      <formula>AND($Q1411&lt;&gt;"OK",$Q1411&lt;&gt;"")</formula>
    </cfRule>
  </conditionalFormatting>
  <conditionalFormatting sqref="H1422">
    <cfRule type="containsText" dxfId="152" priority="87" operator="containsText" text="forum">
      <formula>NOT(ISERROR(SEARCH("forum",H1422)))</formula>
    </cfRule>
  </conditionalFormatting>
  <conditionalFormatting sqref="G1422">
    <cfRule type="expression" dxfId="151" priority="86">
      <formula>AND($S1422&lt;&gt;"",$S1422&lt;&gt;"OK")</formula>
    </cfRule>
  </conditionalFormatting>
  <conditionalFormatting sqref="G1422">
    <cfRule type="expression" dxfId="150" priority="85">
      <formula>AND($U1422&lt;&gt;"",$U1422&lt;&gt;"OK")</formula>
    </cfRule>
  </conditionalFormatting>
  <conditionalFormatting sqref="H1422">
    <cfRule type="expression" dxfId="149" priority="84">
      <formula>AND($Q1422&lt;&gt;"OK",$Q1422&lt;&gt;"")</formula>
    </cfRule>
  </conditionalFormatting>
  <conditionalFormatting sqref="H1460">
    <cfRule type="containsText" dxfId="148" priority="83" operator="containsText" text="forum">
      <formula>NOT(ISERROR(SEARCH("forum",H1460)))</formula>
    </cfRule>
  </conditionalFormatting>
  <conditionalFormatting sqref="G1460">
    <cfRule type="expression" dxfId="147" priority="82">
      <formula>AND($S1460&lt;&gt;"",$S1460&lt;&gt;"OK")</formula>
    </cfRule>
  </conditionalFormatting>
  <conditionalFormatting sqref="G1460">
    <cfRule type="expression" dxfId="146" priority="81">
      <formula>AND($U1460&lt;&gt;"",$U1460&lt;&gt;"OK")</formula>
    </cfRule>
  </conditionalFormatting>
  <conditionalFormatting sqref="H1460">
    <cfRule type="expression" dxfId="145" priority="80">
      <formula>AND($Q1460&lt;&gt;"OK",$Q1460&lt;&gt;"")</formula>
    </cfRule>
  </conditionalFormatting>
  <conditionalFormatting sqref="H1473">
    <cfRule type="containsText" dxfId="144" priority="79" operator="containsText" text="forum">
      <formula>NOT(ISERROR(SEARCH("forum",H1473)))</formula>
    </cfRule>
  </conditionalFormatting>
  <conditionalFormatting sqref="G1473">
    <cfRule type="expression" dxfId="143" priority="78">
      <formula>AND($S1473&lt;&gt;"",$S1473&lt;&gt;"OK")</formula>
    </cfRule>
  </conditionalFormatting>
  <conditionalFormatting sqref="G1473">
    <cfRule type="expression" dxfId="142" priority="77">
      <formula>AND($U1473&lt;&gt;"",$U1473&lt;&gt;"OK")</formula>
    </cfRule>
  </conditionalFormatting>
  <conditionalFormatting sqref="H1473">
    <cfRule type="expression" dxfId="141" priority="76">
      <formula>AND($Q1473&lt;&gt;"OK",$Q1473&lt;&gt;"")</formula>
    </cfRule>
  </conditionalFormatting>
  <conditionalFormatting sqref="H1500">
    <cfRule type="containsText" dxfId="140" priority="75" operator="containsText" text="forum">
      <formula>NOT(ISERROR(SEARCH("forum",H1500)))</formula>
    </cfRule>
  </conditionalFormatting>
  <conditionalFormatting sqref="G1500">
    <cfRule type="expression" dxfId="139" priority="74">
      <formula>AND($S1500&lt;&gt;"",$S1500&lt;&gt;"OK")</formula>
    </cfRule>
  </conditionalFormatting>
  <conditionalFormatting sqref="G1500">
    <cfRule type="expression" dxfId="138" priority="73">
      <formula>AND($U1500&lt;&gt;"",$U1500&lt;&gt;"OK")</formula>
    </cfRule>
  </conditionalFormatting>
  <conditionalFormatting sqref="H1500">
    <cfRule type="expression" dxfId="137" priority="72">
      <formula>AND($Q1500&lt;&gt;"OK",$Q1500&lt;&gt;"")</formula>
    </cfRule>
  </conditionalFormatting>
  <conditionalFormatting sqref="H1533">
    <cfRule type="containsText" dxfId="136" priority="71" operator="containsText" text="forum">
      <formula>NOT(ISERROR(SEARCH("forum",H1533)))</formula>
    </cfRule>
  </conditionalFormatting>
  <conditionalFormatting sqref="G1533">
    <cfRule type="expression" dxfId="135" priority="70">
      <formula>AND($S1533&lt;&gt;"",$S1533&lt;&gt;"OK")</formula>
    </cfRule>
  </conditionalFormatting>
  <conditionalFormatting sqref="G1533">
    <cfRule type="expression" dxfId="134" priority="69">
      <formula>AND($U1533&lt;&gt;"",$U1533&lt;&gt;"OK")</formula>
    </cfRule>
  </conditionalFormatting>
  <conditionalFormatting sqref="H1533">
    <cfRule type="expression" dxfId="133" priority="68">
      <formula>AND($Q1533&lt;&gt;"OK",$Q1533&lt;&gt;"")</formula>
    </cfRule>
  </conditionalFormatting>
  <conditionalFormatting sqref="H1567">
    <cfRule type="containsText" dxfId="132" priority="67" operator="containsText" text="forum">
      <formula>NOT(ISERROR(SEARCH("forum",H1567)))</formula>
    </cfRule>
  </conditionalFormatting>
  <conditionalFormatting sqref="G1567">
    <cfRule type="expression" dxfId="131" priority="66">
      <formula>AND($S1567&lt;&gt;"",$S1567&lt;&gt;"OK")</formula>
    </cfRule>
  </conditionalFormatting>
  <conditionalFormatting sqref="G1567">
    <cfRule type="expression" dxfId="130" priority="65">
      <formula>AND($U1567&lt;&gt;"",$U1567&lt;&gt;"OK")</formula>
    </cfRule>
  </conditionalFormatting>
  <conditionalFormatting sqref="H1567">
    <cfRule type="expression" dxfId="129" priority="64">
      <formula>AND($Q1567&lt;&gt;"OK",$Q1567&lt;&gt;"")</formula>
    </cfRule>
  </conditionalFormatting>
  <conditionalFormatting sqref="H1599">
    <cfRule type="containsText" dxfId="128" priority="63" operator="containsText" text="forum">
      <formula>NOT(ISERROR(SEARCH("forum",H1599)))</formula>
    </cfRule>
  </conditionalFormatting>
  <conditionalFormatting sqref="G1599">
    <cfRule type="expression" dxfId="127" priority="62">
      <formula>AND($S1599&lt;&gt;"",$S1599&lt;&gt;"OK")</formula>
    </cfRule>
  </conditionalFormatting>
  <conditionalFormatting sqref="G1599">
    <cfRule type="expression" dxfId="126" priority="61">
      <formula>AND($U1599&lt;&gt;"",$U1599&lt;&gt;"OK")</formula>
    </cfRule>
  </conditionalFormatting>
  <conditionalFormatting sqref="H1599">
    <cfRule type="expression" dxfId="125" priority="60">
      <formula>AND($Q1599&lt;&gt;"OK",$Q1599&lt;&gt;"")</formula>
    </cfRule>
  </conditionalFormatting>
  <conditionalFormatting sqref="H1618">
    <cfRule type="containsText" dxfId="124" priority="59" operator="containsText" text="forum">
      <formula>NOT(ISERROR(SEARCH("forum",H1618)))</formula>
    </cfRule>
  </conditionalFormatting>
  <conditionalFormatting sqref="G1618">
    <cfRule type="expression" dxfId="123" priority="58">
      <formula>AND($S1618&lt;&gt;"",$S1618&lt;&gt;"OK")</formula>
    </cfRule>
  </conditionalFormatting>
  <conditionalFormatting sqref="G1618">
    <cfRule type="expression" dxfId="122" priority="57">
      <formula>AND($U1618&lt;&gt;"",$U1618&lt;&gt;"OK")</formula>
    </cfRule>
  </conditionalFormatting>
  <conditionalFormatting sqref="H1618">
    <cfRule type="expression" dxfId="121" priority="56">
      <formula>AND($Q1618&lt;&gt;"OK",$Q1618&lt;&gt;"")</formula>
    </cfRule>
  </conditionalFormatting>
  <conditionalFormatting sqref="H1638">
    <cfRule type="containsText" dxfId="120" priority="55" operator="containsText" text="forum">
      <formula>NOT(ISERROR(SEARCH("forum",H1638)))</formula>
    </cfRule>
  </conditionalFormatting>
  <conditionalFormatting sqref="G1638">
    <cfRule type="expression" dxfId="119" priority="54">
      <formula>AND($S1638&lt;&gt;"",$S1638&lt;&gt;"OK")</formula>
    </cfRule>
  </conditionalFormatting>
  <conditionalFormatting sqref="G1638">
    <cfRule type="expression" dxfId="118" priority="53">
      <formula>AND($U1638&lt;&gt;"",$U1638&lt;&gt;"OK")</formula>
    </cfRule>
  </conditionalFormatting>
  <conditionalFormatting sqref="H1638">
    <cfRule type="expression" dxfId="117" priority="52">
      <formula>AND($Q1638&lt;&gt;"OK",$Q1638&lt;&gt;"")</formula>
    </cfRule>
  </conditionalFormatting>
  <conditionalFormatting sqref="H1659">
    <cfRule type="containsText" dxfId="116" priority="51" operator="containsText" text="forum">
      <formula>NOT(ISERROR(SEARCH("forum",H1659)))</formula>
    </cfRule>
  </conditionalFormatting>
  <conditionalFormatting sqref="G1659">
    <cfRule type="expression" dxfId="115" priority="50">
      <formula>AND($S1659&lt;&gt;"",$S1659&lt;&gt;"OK")</formula>
    </cfRule>
  </conditionalFormatting>
  <conditionalFormatting sqref="G1659">
    <cfRule type="expression" dxfId="114" priority="49">
      <formula>AND($U1659&lt;&gt;"",$U1659&lt;&gt;"OK")</formula>
    </cfRule>
  </conditionalFormatting>
  <conditionalFormatting sqref="H1659">
    <cfRule type="expression" dxfId="113" priority="48">
      <formula>AND($Q1659&lt;&gt;"OK",$Q1659&lt;&gt;"")</formula>
    </cfRule>
  </conditionalFormatting>
  <conditionalFormatting sqref="H1672">
    <cfRule type="containsText" dxfId="112" priority="47" operator="containsText" text="forum">
      <formula>NOT(ISERROR(SEARCH("forum",H1672)))</formula>
    </cfRule>
  </conditionalFormatting>
  <conditionalFormatting sqref="G1672">
    <cfRule type="expression" dxfId="111" priority="46">
      <formula>AND($S1672&lt;&gt;"",$S1672&lt;&gt;"OK")</formula>
    </cfRule>
  </conditionalFormatting>
  <conditionalFormatting sqref="G1672">
    <cfRule type="expression" dxfId="110" priority="45">
      <formula>AND($U1672&lt;&gt;"",$U1672&lt;&gt;"OK")</formula>
    </cfRule>
  </conditionalFormatting>
  <conditionalFormatting sqref="H1672">
    <cfRule type="expression" dxfId="109" priority="44">
      <formula>AND($Q1672&lt;&gt;"OK",$Q1672&lt;&gt;"")</formula>
    </cfRule>
  </conditionalFormatting>
  <conditionalFormatting sqref="H1687">
    <cfRule type="containsText" dxfId="108" priority="43" operator="containsText" text="forum">
      <formula>NOT(ISERROR(SEARCH("forum",H1687)))</formula>
    </cfRule>
  </conditionalFormatting>
  <conditionalFormatting sqref="G1687">
    <cfRule type="expression" dxfId="107" priority="42">
      <formula>AND($S1687&lt;&gt;"",$S1687&lt;&gt;"OK")</formula>
    </cfRule>
  </conditionalFormatting>
  <conditionalFormatting sqref="G1687">
    <cfRule type="expression" dxfId="106" priority="41">
      <formula>AND($U1687&lt;&gt;"",$U1687&lt;&gt;"OK")</formula>
    </cfRule>
  </conditionalFormatting>
  <conditionalFormatting sqref="H1687">
    <cfRule type="expression" dxfId="105" priority="40">
      <formula>AND($Q1687&lt;&gt;"OK",$Q1687&lt;&gt;"")</formula>
    </cfRule>
  </conditionalFormatting>
  <conditionalFormatting sqref="H1696">
    <cfRule type="containsText" dxfId="104" priority="39" operator="containsText" text="forum">
      <formula>NOT(ISERROR(SEARCH("forum",H1696)))</formula>
    </cfRule>
  </conditionalFormatting>
  <conditionalFormatting sqref="G1696">
    <cfRule type="expression" dxfId="103" priority="38">
      <formula>AND($S1696&lt;&gt;"",$S1696&lt;&gt;"OK")</formula>
    </cfRule>
  </conditionalFormatting>
  <conditionalFormatting sqref="G1696">
    <cfRule type="expression" dxfId="102" priority="37">
      <formula>AND($U1696&lt;&gt;"",$U1696&lt;&gt;"OK")</formula>
    </cfRule>
  </conditionalFormatting>
  <conditionalFormatting sqref="H1696">
    <cfRule type="expression" dxfId="101" priority="36">
      <formula>AND($Q1696&lt;&gt;"OK",$Q1696&lt;&gt;"")</formula>
    </cfRule>
  </conditionalFormatting>
  <conditionalFormatting sqref="H1711">
    <cfRule type="containsText" dxfId="100" priority="35" operator="containsText" text="forum">
      <formula>NOT(ISERROR(SEARCH("forum",H1711)))</formula>
    </cfRule>
  </conditionalFormatting>
  <conditionalFormatting sqref="G1711">
    <cfRule type="expression" dxfId="99" priority="34">
      <formula>AND($S1711&lt;&gt;"",$S1711&lt;&gt;"OK")</formula>
    </cfRule>
  </conditionalFormatting>
  <conditionalFormatting sqref="G1711">
    <cfRule type="expression" dxfId="98" priority="33">
      <formula>AND($U1711&lt;&gt;"",$U1711&lt;&gt;"OK")</formula>
    </cfRule>
  </conditionalFormatting>
  <conditionalFormatting sqref="H1711">
    <cfRule type="expression" dxfId="97" priority="32">
      <formula>AND($Q1711&lt;&gt;"OK",$Q1711&lt;&gt;"")</formula>
    </cfRule>
  </conditionalFormatting>
  <conditionalFormatting sqref="H1721">
    <cfRule type="containsText" dxfId="96" priority="31" operator="containsText" text="forum">
      <formula>NOT(ISERROR(SEARCH("forum",H1721)))</formula>
    </cfRule>
  </conditionalFormatting>
  <conditionalFormatting sqref="G1721">
    <cfRule type="expression" dxfId="95" priority="30">
      <formula>AND($S1721&lt;&gt;"",$S1721&lt;&gt;"OK")</formula>
    </cfRule>
  </conditionalFormatting>
  <conditionalFormatting sqref="G1721">
    <cfRule type="expression" dxfId="94" priority="29">
      <formula>AND($U1721&lt;&gt;"",$U1721&lt;&gt;"OK")</formula>
    </cfRule>
  </conditionalFormatting>
  <conditionalFormatting sqref="H1721">
    <cfRule type="expression" dxfId="93" priority="28">
      <formula>AND($Q1721&lt;&gt;"OK",$Q1721&lt;&gt;"")</formula>
    </cfRule>
  </conditionalFormatting>
  <conditionalFormatting sqref="H1728">
    <cfRule type="containsText" dxfId="92" priority="27" operator="containsText" text="forum">
      <formula>NOT(ISERROR(SEARCH("forum",H1728)))</formula>
    </cfRule>
  </conditionalFormatting>
  <conditionalFormatting sqref="G1728">
    <cfRule type="expression" dxfId="91" priority="26">
      <formula>AND($S1728&lt;&gt;"",$S1728&lt;&gt;"OK")</formula>
    </cfRule>
  </conditionalFormatting>
  <conditionalFormatting sqref="G1728">
    <cfRule type="expression" dxfId="90" priority="25">
      <formula>AND($U1728&lt;&gt;"",$U1728&lt;&gt;"OK")</formula>
    </cfRule>
  </conditionalFormatting>
  <conditionalFormatting sqref="H1728">
    <cfRule type="expression" dxfId="89" priority="24">
      <formula>AND($Q1728&lt;&gt;"OK",$Q1728&lt;&gt;"")</formula>
    </cfRule>
  </conditionalFormatting>
  <conditionalFormatting sqref="H1735">
    <cfRule type="containsText" dxfId="88" priority="23" operator="containsText" text="forum">
      <formula>NOT(ISERROR(SEARCH("forum",H1735)))</formula>
    </cfRule>
  </conditionalFormatting>
  <conditionalFormatting sqref="G1735">
    <cfRule type="expression" dxfId="87" priority="22">
      <formula>AND($S1735&lt;&gt;"",$S1735&lt;&gt;"OK")</formula>
    </cfRule>
  </conditionalFormatting>
  <conditionalFormatting sqref="G1735">
    <cfRule type="expression" dxfId="86" priority="21">
      <formula>AND($U1735&lt;&gt;"",$U1735&lt;&gt;"OK")</formula>
    </cfRule>
  </conditionalFormatting>
  <conditionalFormatting sqref="H1735">
    <cfRule type="expression" dxfId="85" priority="20">
      <formula>AND($Q1735&lt;&gt;"OK",$Q1735&lt;&gt;"")</formula>
    </cfRule>
  </conditionalFormatting>
  <conditionalFormatting sqref="H1742">
    <cfRule type="containsText" dxfId="84" priority="19" operator="containsText" text="forum">
      <formula>NOT(ISERROR(SEARCH("forum",H1742)))</formula>
    </cfRule>
  </conditionalFormatting>
  <conditionalFormatting sqref="G1742">
    <cfRule type="expression" dxfId="83" priority="18">
      <formula>AND($S1742&lt;&gt;"",$S1742&lt;&gt;"OK")</formula>
    </cfRule>
  </conditionalFormatting>
  <conditionalFormatting sqref="G1742">
    <cfRule type="expression" dxfId="82" priority="17">
      <formula>AND($U1742&lt;&gt;"",$U1742&lt;&gt;"OK")</formula>
    </cfRule>
  </conditionalFormatting>
  <conditionalFormatting sqref="H1742">
    <cfRule type="expression" dxfId="81" priority="16">
      <formula>AND($Q1742&lt;&gt;"OK",$Q1742&lt;&gt;"")</formula>
    </cfRule>
  </conditionalFormatting>
  <conditionalFormatting sqref="H985:H989">
    <cfRule type="containsText" dxfId="80" priority="11" operator="containsText" text="forum">
      <formula>NOT(ISERROR(SEARCH("forum",H985)))</formula>
    </cfRule>
  </conditionalFormatting>
  <conditionalFormatting sqref="G985:G989">
    <cfRule type="expression" dxfId="79" priority="10">
      <formula>AND($S985&lt;&gt;"",$S985&lt;&gt;"OK")</formula>
    </cfRule>
  </conditionalFormatting>
  <conditionalFormatting sqref="G985:G989">
    <cfRule type="expression" dxfId="78" priority="9">
      <formula>AND($U985&lt;&gt;"",$U985&lt;&gt;"OK")</formula>
    </cfRule>
  </conditionalFormatting>
  <conditionalFormatting sqref="H985:H989">
    <cfRule type="expression" dxfId="77" priority="8">
      <formula>AND($Q985&lt;&gt;"OK",$Q985&lt;&gt;"")</formula>
    </cfRule>
  </conditionalFormatting>
  <conditionalFormatting sqref="H221">
    <cfRule type="containsText" dxfId="76" priority="7" operator="containsText" text="forum">
      <formula>NOT(ISERROR(SEARCH("forum",H221)))</formula>
    </cfRule>
  </conditionalFormatting>
  <conditionalFormatting sqref="G221">
    <cfRule type="expression" dxfId="75" priority="6">
      <formula>AND($S221&lt;&gt;"",$S221&lt;&gt;"OK")</formula>
    </cfRule>
  </conditionalFormatting>
  <conditionalFormatting sqref="G221">
    <cfRule type="expression" dxfId="74" priority="5">
      <formula>AND($U221&lt;&gt;"",$U221&lt;&gt;"OK")</formula>
    </cfRule>
  </conditionalFormatting>
  <conditionalFormatting sqref="H221">
    <cfRule type="expression" dxfId="73" priority="4">
      <formula>AND($Q221&lt;&gt;"OK",$Q221&lt;&gt;"")</formula>
    </cfRule>
  </conditionalFormatting>
  <conditionalFormatting sqref="G633">
    <cfRule type="expression" dxfId="72" priority="3">
      <formula>AND($S633&lt;&gt;"",$S633&lt;&gt;"OK")</formula>
    </cfRule>
  </conditionalFormatting>
  <conditionalFormatting sqref="G633">
    <cfRule type="expression" dxfId="71" priority="2">
      <formula>AND($U633&lt;&gt;"",$U633&lt;&gt;"OK")</formula>
    </cfRule>
  </conditionalFormatting>
  <conditionalFormatting sqref="B97:C97">
    <cfRule type="expression" dxfId="70" priority="1">
      <formula>AND(B97&lt;&gt;"",B97&lt;&gt;"OK")</formula>
    </cfRule>
  </conditionalFormatting>
  <pageMargins left="0.23622047244094491" right="0.23622047244094491" top="0.74803149606299213" bottom="0.74803149606299213" header="0.31496062992125984" footer="0.31496062992125984"/>
  <pageSetup paperSize="8" scale="7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B2D39-20E1-4B17-9532-272A21A06349}">
  <dimension ref="A1:V4"/>
  <sheetViews>
    <sheetView workbookViewId="0"/>
  </sheetViews>
  <sheetFormatPr baseColWidth="10" defaultColWidth="9.42578125" defaultRowHeight="15" x14ac:dyDescent="0.25"/>
  <cols>
    <col min="2" max="2" width="13.42578125" bestFit="1" customWidth="1"/>
    <col min="3" max="3" width="9.5703125" bestFit="1" customWidth="1"/>
    <col min="4" max="4" width="25.42578125" bestFit="1" customWidth="1"/>
    <col min="8" max="8" width="11" bestFit="1" customWidth="1"/>
    <col min="9" max="9" width="15" bestFit="1" customWidth="1"/>
    <col min="10" max="10" width="8.42578125" bestFit="1" customWidth="1"/>
    <col min="13" max="13" width="13.42578125" bestFit="1" customWidth="1"/>
    <col min="14" max="14" width="8.5703125" bestFit="1" customWidth="1"/>
    <col min="15" max="15" width="18.42578125" bestFit="1" customWidth="1"/>
    <col min="16" max="16" width="13.42578125" bestFit="1" customWidth="1"/>
    <col min="17" max="17" width="4.42578125" bestFit="1" customWidth="1"/>
    <col min="20" max="20" width="10.5703125" bestFit="1" customWidth="1"/>
    <col min="21" max="21" width="6.5703125" bestFit="1" customWidth="1"/>
    <col min="22" max="22" width="11.5703125" bestFit="1" customWidth="1"/>
  </cols>
  <sheetData>
    <row r="1" spans="1:22" ht="30" x14ac:dyDescent="0.25">
      <c r="A1" s="41" t="s">
        <v>0</v>
      </c>
      <c r="B1" s="42" t="s">
        <v>1</v>
      </c>
      <c r="C1" s="43" t="s">
        <v>2</v>
      </c>
      <c r="D1" s="42" t="s">
        <v>3</v>
      </c>
      <c r="E1" s="44" t="s">
        <v>4</v>
      </c>
      <c r="F1" s="43" t="s">
        <v>5</v>
      </c>
      <c r="G1" s="44" t="s">
        <v>6</v>
      </c>
      <c r="H1" s="43" t="s">
        <v>7</v>
      </c>
      <c r="I1" s="45" t="s">
        <v>8</v>
      </c>
      <c r="J1" s="44" t="s">
        <v>9</v>
      </c>
      <c r="K1" s="46" t="s">
        <v>10</v>
      </c>
      <c r="L1" s="46" t="s">
        <v>11</v>
      </c>
      <c r="M1" s="46" t="s">
        <v>12</v>
      </c>
      <c r="N1" s="47" t="s">
        <v>1276</v>
      </c>
      <c r="O1" s="43" t="s">
        <v>13</v>
      </c>
      <c r="P1" s="43" t="s">
        <v>14</v>
      </c>
      <c r="Q1" s="43" t="s">
        <v>15</v>
      </c>
      <c r="R1" s="43" t="s">
        <v>16</v>
      </c>
      <c r="S1" s="43" t="s">
        <v>17</v>
      </c>
      <c r="T1" s="43" t="s">
        <v>18</v>
      </c>
      <c r="U1" s="43" t="s">
        <v>19</v>
      </c>
      <c r="V1" s="48" t="s">
        <v>20</v>
      </c>
    </row>
    <row r="2" spans="1:22" ht="180" x14ac:dyDescent="0.25">
      <c r="A2" s="23" t="str">
        <f>IF(Infra[[#This Row],[Element hierarchy (XPATH)]]="/railml/","",Infra[[#This Row],[Element hierarchy (XPATH)]])&amp;IF(ISERROR(FIND(",",Infra[[#This Row],[Element]])),Infra[[#This Row],[Element]],"*")&amp;IF(OR(ISBLANK(Infra[[#This Row],[Attribute]]),Infra[[#This Row],[Attribute]]="See top of document"),"","/@"&amp;Infra[[#This Row],[Attribute]])</f>
        <v>infrastructure</v>
      </c>
      <c r="B2" s="23" t="str">
        <f>IF(AND(ISERROR(MATCH(LEFT(Infra[[#This Row],[Element hierarchy (XPATH)]],LEN(Infra[[#This Row],[Element hierarchy (XPATH)]])-1),Infra[Full path],0)),Infra[[#This Row],[Element hierarchy (XPATH)]]&lt;&gt;"//",Infra[[#This Row],[Element hierarchy (XPATH)]]&lt;&gt;"/railml/"),"Parent missing","OK")</f>
        <v>OK</v>
      </c>
      <c r="C2" s="7" t="str">
        <f>IFERROR(IF(OR(ISERROR(Infra[[#This Row],[railml 2.4 existence]]),ISERROR(Infra[[#This Row],[nor existence]]),Infra[[#This Row],[Use check]]&lt;&gt;"OK",AND(Infra[[#This Row],[Type check]]&lt;&gt;"OK",Infra[[#This Row],[Type check]]&lt;&gt;""),AND(Infra[[#This Row],[Value check]]&lt;&gt;"OK",Infra[[#This Row],[Value check]]&lt;&gt;"")),"Failed","OK"),"Failed")</f>
        <v>OK</v>
      </c>
      <c r="D2" s="23" t="s">
        <v>1277</v>
      </c>
      <c r="E2" s="17" t="s">
        <v>1278</v>
      </c>
      <c r="F2" s="7"/>
      <c r="G2" s="7"/>
      <c r="H2" s="9"/>
      <c r="I2" s="32">
        <v>2</v>
      </c>
      <c r="J2" s="9" t="s">
        <v>1279</v>
      </c>
      <c r="K2" s="7" t="s">
        <v>1280</v>
      </c>
      <c r="L2" s="9"/>
      <c r="M2" s="8"/>
      <c r="N2" s="7"/>
      <c r="O2" s="7" t="b">
        <f>IF(ISERROR(FIND(",",Infra[[#This Row],[Element]])),IF(ISERROR(FIND("/nor:",Infra[[#This Row],[Element hierarchy (XPATH)]])),
IF(LEFT(Infra[[#This Row],[Element]],4)="nor:", IF(ISBLANK(Infra[[#This Row],[Attribute]]),IF(MATCH(Infra[[#This Row],[Element hierarchy (XPATH)]]&amp;"xs:any",core[Full path],0)&gt;0,"Allowed"),"nor"),
IF(LEFT(Infra[[#This Row],[Attribute]],3)="dc:","dc",
IF(LEFT(Infra[[#This Row],[Attribute]],4)="nor:",IF(MATCH(Infra[[#This Row],[Element hierarchy (XPATH)]]&amp;Infra[[#This Row],[Element]]&amp;"/@xs:anyAttribute",core[Full path],0)&gt;0,"Allowed"),
MATCH(Infra[[#This Row],[Full path]],core[Full path],0)&gt;0))),
"nor"),"Multiple elements")</f>
        <v>1</v>
      </c>
      <c r="P2" s="7" t="str">
        <f>IF(OR(Infra[[#This Row],[railml 2.4 existence]]="nor",Infra[[#This Row],[railml 2.4 existence]]="Allowed"),MATCH(Infra[[#This Row],[Full path]],nor[Full path],0)&gt;0,"")</f>
        <v/>
      </c>
      <c r="Q2" s="7" t="str">
        <f>IF(Infra[[#This Row],[railml 2.4 existence]]=TRUE, INDEX(core[Constraints],MATCH(Infra[[#This Row],[Full path]],core[Full path],0)),IF(Infra[[#This Row],[nor existence]]=TRUE,INDEX(nor[Constraints],MATCH(Infra[[#This Row],[Full path]],nor[Full path],0)),""))</f>
        <v>optional</v>
      </c>
      <c r="R2" s="7" t="str">
        <f>IF(AND(Infra[[#This Row],[use]]="mandatory",Infra[[#This Row],[Constraints]]="optional"),"Illegal","OK")</f>
        <v>OK</v>
      </c>
      <c r="S2" s="7" t="str">
        <f>IF(ISBLANK(Infra[[#This Row],[Attribute]]),"",
IF(Infra[[#This Row],[railml 2.4 existence]]=TRUE, INDEX(core[Excel type],MATCH(Infra[[#This Row],[Full path]],core[Full path],0)),
IF(Infra[[#This Row],[nor existence]]=TRUE, INDEX(nor[Excel type],MATCH(Infra[[#This Row],[Full path]],nor[Full path],0)),"")))</f>
        <v/>
      </c>
      <c r="T2" s="7" t="str">
        <f>IF(AND(NOT(ISBLANK(Infra[[#This Row],[Attribute]])),LEFT(Infra[[#This Row],[Value]],1)="[",OR(Infra[[#This Row],[railml 2.4 existence]]=TRUE,Infra[[#This Row],[nor existence]]=TRUE)),IF(Infra[[#This Row],[Value]]=Infra[[#This Row],[type]],"OK","Wrong type"),"")</f>
        <v/>
      </c>
      <c r="U2" s="7" t="str">
        <f>IF(ISBLANK(Infra[[#This Row],[Attribute]]),"",
IF(Infra[[#This Row],[railml 2.4 existence]]=TRUE, INDEX(core[Restriction],MATCH(Infra[[#This Row],[Full path]],core[Full path],0)),
IF(Infra[[#This Row],[nor existence]]=TRUE, INDEX(nor[Restriction],MATCH(Infra[[#This Row],[Full path]],nor[Full path],0)),"")))</f>
        <v/>
      </c>
      <c r="V2" s="7" t="str">
        <f>IF(OR(Infra[[#This Row],[type]]="",LEFT(Infra[[#This Row],[Value]],1)="[",AND(Infra[[#This Row],[railml 2.4 existence]]&lt;&gt;TRUE,Infra[[#This Row],[nor existence]]&lt;&gt;TRUE)),"",IF(Infra[[#This Row],[type]]="[string]","OK",
IF(OR(Infra[[#This Row],[type]]="[enum]",Infra[[#This Row],[type]]="[extensible enum]"),
IF(NOT(ISERROR(FIND(""""&amp;Infra[[#This Row],[Value]]&amp;"""",Infra[[#This Row],[values]] ))), "OK",
IF(AND(LEFT(Infra[[#This Row],[Value]],6)="other:",Infra[[#This Row],[type]]="[extensible enum]"),"OK","Illegal")),
"Can only check strings")))</f>
        <v/>
      </c>
    </row>
    <row r="3" spans="1:22" ht="330" x14ac:dyDescent="0.25">
      <c r="A3" s="23" t="str">
        <f>IF(Infra[[#This Row],[Element hierarchy (XPATH)]]="/railml/","",Infra[[#This Row],[Element hierarchy (XPATH)]])&amp;IF(ISERROR(FIND(",",Infra[[#This Row],[Element]])),Infra[[#This Row],[Element]],"*")&amp;IF(OR(ISBLANK(Infra[[#This Row],[Attribute]]),Infra[[#This Row],[Attribute]]="See top of document"),"","/@"&amp;Infra[[#This Row],[Attribute]])</f>
        <v>infrastructure/@code</v>
      </c>
      <c r="B3" s="23" t="str">
        <f>IF(AND(ISERROR(MATCH(LEFT(Infra[[#This Row],[Element hierarchy (XPATH)]],LEN(Infra[[#This Row],[Element hierarchy (XPATH)]])-1),Infra[Full path],0)),Infra[[#This Row],[Element hierarchy (XPATH)]]&lt;&gt;"//",Infra[[#This Row],[Element hierarchy (XPATH)]]&lt;&gt;"/railml/"),"Parent missing","OK")</f>
        <v>OK</v>
      </c>
      <c r="C3" s="7" t="str">
        <f>IFERROR(IF(OR(ISERROR(Infra[[#This Row],[railml 2.4 existence]]),ISERROR(Infra[[#This Row],[nor existence]]),Infra[[#This Row],[Use check]]&lt;&gt;"OK",AND(Infra[[#This Row],[Type check]]&lt;&gt;"OK",Infra[[#This Row],[Type check]]&lt;&gt;""),AND(Infra[[#This Row],[Value check]]&lt;&gt;"OK",Infra[[#This Row],[Value check]]&lt;&gt;"")),"Failed","OK"),"Failed")</f>
        <v>OK</v>
      </c>
      <c r="D3" s="23" t="s">
        <v>1281</v>
      </c>
      <c r="E3" s="17" t="s">
        <v>1282</v>
      </c>
      <c r="F3" s="7"/>
      <c r="G3" s="7"/>
      <c r="H3" s="9"/>
      <c r="I3" s="32">
        <v>2</v>
      </c>
      <c r="J3" s="9" t="s">
        <v>1283</v>
      </c>
      <c r="K3" s="9" t="s">
        <v>1284</v>
      </c>
      <c r="L3" s="9"/>
      <c r="M3" s="8"/>
      <c r="N3" s="7"/>
      <c r="O3" s="7" t="b">
        <f>IF(ISERROR(FIND(",",Infra[[#This Row],[Element]])),IF(ISERROR(FIND("/nor:",Infra[[#This Row],[Element hierarchy (XPATH)]])),
IF(LEFT(Infra[[#This Row],[Element]],4)="nor:", IF(ISBLANK(Infra[[#This Row],[Attribute]]),IF(MATCH(Infra[[#This Row],[Element hierarchy (XPATH)]]&amp;"xs:any",core[Full path],0)&gt;0,"Allowed"),"nor"),
IF(LEFT(Infra[[#This Row],[Attribute]],3)="dc:","dc",
IF(LEFT(Infra[[#This Row],[Attribute]],4)="nor:",IF(MATCH(Infra[[#This Row],[Element hierarchy (XPATH)]]&amp;Infra[[#This Row],[Element]]&amp;"/@xs:anyAttribute",core[Full path],0)&gt;0,"Allowed"),
MATCH(Infra[[#This Row],[Full path]],core[Full path],0)&gt;0))),
"nor"),"Multiple elements")</f>
        <v>1</v>
      </c>
      <c r="P3" s="7" t="str">
        <f>IF(OR(Infra[[#This Row],[railml 2.4 existence]]="nor",Infra[[#This Row],[railml 2.4 existence]]="Allowed"),MATCH(Infra[[#This Row],[Full path]],nor[Full path],0)&gt;0,"")</f>
        <v/>
      </c>
      <c r="Q3" s="7" t="str">
        <f>IF(Infra[[#This Row],[railml 2.4 existence]]=TRUE, INDEX(core[Constraints],MATCH(Infra[[#This Row],[Full path]],core[Full path],0)),IF(Infra[[#This Row],[nor existence]]=TRUE,INDEX(nor[Constraints],MATCH(Infra[[#This Row],[Full path]],nor[Full path],0)),""))</f>
        <v>optional</v>
      </c>
      <c r="R3" s="7" t="str">
        <f>IF(AND(Infra[[#This Row],[use]]="mandatory",Infra[[#This Row],[Constraints]]="optional"),"Illegal","OK")</f>
        <v>OK</v>
      </c>
      <c r="S3" s="7" t="str">
        <f>IF(ISBLANK(Infra[[#This Row],[Attribute]]),"",
IF(Infra[[#This Row],[railml 2.4 existence]]=TRUE, INDEX(core[Excel type],MATCH(Infra[[#This Row],[Full path]],core[Full path],0)),
IF(Infra[[#This Row],[nor existence]]=TRUE, INDEX(nor[Excel type],MATCH(Infra[[#This Row],[Full path]],nor[Full path],0)),"")))</f>
        <v>[string]</v>
      </c>
      <c r="T3" s="7" t="str">
        <f>IF(AND(NOT(ISBLANK(Infra[[#This Row],[Attribute]])),LEFT(Infra[[#This Row],[Value]],1)="[",OR(Infra[[#This Row],[railml 2.4 existence]]=TRUE,Infra[[#This Row],[nor existence]]=TRUE)),IF(Infra[[#This Row],[Value]]=Infra[[#This Row],[type]],"OK","Wrong type"),"")</f>
        <v>OK</v>
      </c>
      <c r="U3" s="7" t="str">
        <f>IF(ISBLANK(Infra[[#This Row],[Attribute]]),"",
IF(Infra[[#This Row],[railml 2.4 existence]]=TRUE, INDEX(core[Restriction],MATCH(Infra[[#This Row],[Full path]],core[Full path],0)),
IF(Infra[[#This Row],[nor existence]]=TRUE, INDEX(nor[Restriction],MATCH(Infra[[#This Row],[Full path]],nor[Full path],0)),"")))</f>
        <v/>
      </c>
      <c r="V3" s="7" t="str">
        <f>IF(OR(Infra[[#This Row],[type]]="",LEFT(Infra[[#This Row],[Value]],1)="[",AND(Infra[[#This Row],[railml 2.4 existence]]&lt;&gt;TRUE,Infra[[#This Row],[nor existence]]&lt;&gt;TRUE)),"",IF(Infra[[#This Row],[type]]="[string]","OK",
IF(OR(Infra[[#This Row],[type]]="[enum]",Infra[[#This Row],[type]]="[extensible enum]"),
IF(NOT(ISERROR(FIND(""""&amp;Infra[[#This Row],[Value]]&amp;"""",Infra[[#This Row],[values]] ))), "OK",
IF(AND(LEFT(Infra[[#This Row],[Value]],6)="other:",Infra[[#This Row],[type]]="[extensible enum]"),"OK","Illegal")),
"Can only check strings")))</f>
        <v/>
      </c>
    </row>
    <row r="4" spans="1:22" ht="90" x14ac:dyDescent="0.25">
      <c r="A4" s="23" t="str">
        <f>IF(Infra[[#This Row],[Element hierarchy (XPATH)]]="/railml/","",Infra[[#This Row],[Element hierarchy (XPATH)]])&amp;IF(ISERROR(FIND(",",Infra[[#This Row],[Element]])),Infra[[#This Row],[Element]],"*")&amp;IF(OR(ISBLANK(Infra[[#This Row],[Attribute]]),Infra[[#This Row],[Attribute]]="See top of document"),"","/@"&amp;Infra[[#This Row],[Attribute]])</f>
        <v>infrastructure/@description</v>
      </c>
      <c r="B4" s="23" t="str">
        <f>IF(AND(ISERROR(MATCH(LEFT(Infra[[#This Row],[Element hierarchy (XPATH)]],LEN(Infra[[#This Row],[Element hierarchy (XPATH)]])-1),Infra[Full path],0)),Infra[[#This Row],[Element hierarchy (XPATH)]]&lt;&gt;"//",Infra[[#This Row],[Element hierarchy (XPATH)]]&lt;&gt;"/railml/"),"Parent missing","OK")</f>
        <v>OK</v>
      </c>
      <c r="C4" s="7" t="str">
        <f>IFERROR(IF(OR(ISERROR(Infra[[#This Row],[railml 2.4 existence]]),ISERROR(Infra[[#This Row],[nor existence]]),Infra[[#This Row],[Use check]]&lt;&gt;"OK",AND(Infra[[#This Row],[Type check]]&lt;&gt;"OK",Infra[[#This Row],[Type check]]&lt;&gt;""),AND(Infra[[#This Row],[Value check]]&lt;&gt;"OK",Infra[[#This Row],[Value check]]&lt;&gt;"")),"Failed","OK"),"Failed")</f>
        <v>OK</v>
      </c>
      <c r="D4" s="23" t="s">
        <v>1281</v>
      </c>
      <c r="E4" s="17" t="s">
        <v>1282</v>
      </c>
      <c r="F4" s="7" t="s">
        <v>34</v>
      </c>
      <c r="G4" s="7" t="s">
        <v>25</v>
      </c>
      <c r="H4" s="9" t="s">
        <v>29</v>
      </c>
      <c r="I4" s="35">
        <v>2</v>
      </c>
      <c r="J4" s="9" t="s">
        <v>1285</v>
      </c>
      <c r="K4" s="8"/>
      <c r="L4" s="8"/>
      <c r="M4" s="8"/>
      <c r="N4" s="9"/>
      <c r="O4" s="7" t="b">
        <f>IF(ISERROR(FIND(",",Infra[[#This Row],[Element]])),IF(ISERROR(FIND("/nor:",Infra[[#This Row],[Element hierarchy (XPATH)]])),
IF(LEFT(Infra[[#This Row],[Element]],4)="nor:", IF(ISBLANK(Infra[[#This Row],[Attribute]]),IF(MATCH(Infra[[#This Row],[Element hierarchy (XPATH)]]&amp;"xs:any",core[Full path],0)&gt;0,"Allowed"),"nor"),
IF(LEFT(Infra[[#This Row],[Attribute]],3)="dc:","dc",
IF(LEFT(Infra[[#This Row],[Attribute]],4)="nor:",IF(MATCH(Infra[[#This Row],[Element hierarchy (XPATH)]]&amp;Infra[[#This Row],[Element]]&amp;"/@xs:anyAttribute",core[Full path],0)&gt;0,"Allowed"),
MATCH(Infra[[#This Row],[Full path]],core[Full path],0)&gt;0))),
"nor"),"Multiple elements")</f>
        <v>1</v>
      </c>
      <c r="P4" s="7" t="str">
        <f>IF(OR(Infra[[#This Row],[railml 2.4 existence]]="nor",Infra[[#This Row],[railml 2.4 existence]]="Allowed"),MATCH(Infra[[#This Row],[Full path]],nor[Full path],0)&gt;0,"")</f>
        <v/>
      </c>
      <c r="Q4" s="7" t="str">
        <f>IF(Infra[[#This Row],[railml 2.4 existence]]=TRUE, INDEX(core[Constraints],MATCH(Infra[[#This Row],[Full path]],core[Full path],0)),IF(Infra[[#This Row],[nor existence]]=TRUE,INDEX(nor[Constraints],MATCH(Infra[[#This Row],[Full path]],nor[Full path],0)),""))</f>
        <v>optional</v>
      </c>
      <c r="R4" s="9" t="str">
        <f>IF(AND(Infra[[#This Row],[use]]="mandatory",Infra[[#This Row],[Constraints]]="optional"),"Illegal","OK")</f>
        <v>OK</v>
      </c>
      <c r="S4" s="7" t="str">
        <f>IF(ISBLANK(Infra[[#This Row],[Attribute]]),"",
IF(Infra[[#This Row],[railml 2.4 existence]]=TRUE, INDEX(core[Excel type],MATCH(Infra[[#This Row],[Full path]],core[Full path],0)),
IF(Infra[[#This Row],[nor existence]]=TRUE, INDEX(nor[Excel type],MATCH(Infra[[#This Row],[Full path]],nor[Full path],0)),"")))</f>
        <v>[string]</v>
      </c>
      <c r="T4" s="7" t="str">
        <f>IF(AND(NOT(ISBLANK(Infra[[#This Row],[Attribute]])),LEFT(Infra[[#This Row],[Value]],1)="[",OR(Infra[[#This Row],[railml 2.4 existence]]=TRUE,Infra[[#This Row],[nor existence]]=TRUE)),IF(Infra[[#This Row],[Value]]=Infra[[#This Row],[type]],"OK","Wrong type"),"")</f>
        <v>OK</v>
      </c>
      <c r="U4" s="7" t="str">
        <f>IF(ISBLANK(Infra[[#This Row],[Attribute]]),"",
IF(Infra[[#This Row],[railml 2.4 existence]]=TRUE, INDEX(core[Restriction],MATCH(Infra[[#This Row],[Full path]],core[Full path],0)),
IF(Infra[[#This Row],[nor existence]]=TRUE, INDEX(nor[Restriction],MATCH(Infra[[#This Row],[Full path]],nor[Full path],0)),"")))</f>
        <v/>
      </c>
      <c r="V4" s="7" t="str">
        <f>IF(OR(Infra[[#This Row],[type]]="",LEFT(Infra[[#This Row],[Value]],1)="[",AND(Infra[[#This Row],[railml 2.4 existence]]&lt;&gt;TRUE,Infra[[#This Row],[nor existence]]&lt;&gt;TRUE)),"",IF(Infra[[#This Row],[type]]="[string]","OK",
IF(OR(Infra[[#This Row],[type]]="[enum]",Infra[[#This Row],[type]]="[extensible enum]"),
IF(NOT(ISERROR(FIND(""""&amp;Infra[[#This Row],[Value]]&amp;"""",Infra[[#This Row],[values]] ))), "OK",
IF(AND(LEFT(Infra[[#This Row],[Value]],6)="other:",Infra[[#This Row],[type]]="[extensible enum]"),"OK","Illegal")),
"Can only check strings")))</f>
        <v/>
      </c>
    </row>
  </sheetData>
  <conditionalFormatting sqref="N2">
    <cfRule type="containsText" dxfId="46" priority="15" operator="containsText" text="forum">
      <formula>NOT(ISERROR(SEARCH("forum",N2)))</formula>
    </cfRule>
  </conditionalFormatting>
  <conditionalFormatting sqref="N2">
    <cfRule type="containsText" dxfId="45" priority="14" operator="containsText" text="Forum">
      <formula>NOT(ISERROR(SEARCH("Forum",N2)))</formula>
    </cfRule>
  </conditionalFormatting>
  <conditionalFormatting sqref="H2">
    <cfRule type="iconSet" priority="13">
      <iconSet iconSet="3Signs">
        <cfvo type="percent" val="0"/>
        <cfvo type="percent" val="33"/>
        <cfvo type="percent" val="67"/>
      </iconSet>
    </cfRule>
  </conditionalFormatting>
  <conditionalFormatting sqref="B2:C2">
    <cfRule type="cellIs" dxfId="44" priority="12" operator="notEqual">
      <formula>"OK"</formula>
    </cfRule>
  </conditionalFormatting>
  <conditionalFormatting sqref="G2">
    <cfRule type="expression" dxfId="43" priority="11">
      <formula>$V2="Illegal"</formula>
    </cfRule>
  </conditionalFormatting>
  <conditionalFormatting sqref="N3">
    <cfRule type="containsText" dxfId="42" priority="10" operator="containsText" text="forum">
      <formula>NOT(ISERROR(SEARCH("forum",N3)))</formula>
    </cfRule>
  </conditionalFormatting>
  <conditionalFormatting sqref="N3">
    <cfRule type="containsText" dxfId="41" priority="9" operator="containsText" text="Forum">
      <formula>NOT(ISERROR(SEARCH("Forum",N3)))</formula>
    </cfRule>
  </conditionalFormatting>
  <conditionalFormatting sqref="H3">
    <cfRule type="iconSet" priority="8">
      <iconSet iconSet="3Signs">
        <cfvo type="percent" val="0"/>
        <cfvo type="percent" val="33"/>
        <cfvo type="percent" val="67"/>
      </iconSet>
    </cfRule>
  </conditionalFormatting>
  <conditionalFormatting sqref="B3:C3">
    <cfRule type="cellIs" dxfId="40" priority="7" operator="notEqual">
      <formula>"OK"</formula>
    </cfRule>
  </conditionalFormatting>
  <conditionalFormatting sqref="G3">
    <cfRule type="expression" dxfId="39" priority="6">
      <formula>$V3="Illegal"</formula>
    </cfRule>
  </conditionalFormatting>
  <conditionalFormatting sqref="R4 N4">
    <cfRule type="containsText" dxfId="38" priority="5" operator="containsText" text="forum">
      <formula>NOT(ISERROR(SEARCH("forum",N4)))</formula>
    </cfRule>
  </conditionalFormatting>
  <conditionalFormatting sqref="R4 N4">
    <cfRule type="containsText" dxfId="37" priority="4" operator="containsText" text="Forum">
      <formula>NOT(ISERROR(SEARCH("Forum",N4)))</formula>
    </cfRule>
  </conditionalFormatting>
  <conditionalFormatting sqref="H4">
    <cfRule type="iconSet" priority="3">
      <iconSet iconSet="3Signs">
        <cfvo type="percent" val="0"/>
        <cfvo type="percent" val="33"/>
        <cfvo type="percent" val="67"/>
      </iconSet>
    </cfRule>
  </conditionalFormatting>
  <conditionalFormatting sqref="B4:C4">
    <cfRule type="cellIs" dxfId="36" priority="2" operator="notEqual">
      <formula>"OK"</formula>
    </cfRule>
  </conditionalFormatting>
  <conditionalFormatting sqref="G4">
    <cfRule type="expression" dxfId="35" priority="1">
      <formula>$V4="Illegal"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BF98-E185-498B-A8F0-4AA63C40B3AE}">
  <dimension ref="A1:H59"/>
  <sheetViews>
    <sheetView workbookViewId="0">
      <selection activeCell="A66" sqref="A66"/>
    </sheetView>
  </sheetViews>
  <sheetFormatPr baseColWidth="10" defaultColWidth="9.42578125" defaultRowHeight="15" x14ac:dyDescent="0.25"/>
  <cols>
    <col min="1" max="1" width="28.5703125" bestFit="1" customWidth="1"/>
    <col min="2" max="2" width="11.42578125" bestFit="1" customWidth="1"/>
    <col min="3" max="3" width="18.42578125" bestFit="1" customWidth="1"/>
    <col min="4" max="4" width="48.42578125" bestFit="1" customWidth="1"/>
    <col min="5" max="6" width="28.5703125" bestFit="1" customWidth="1"/>
    <col min="7" max="7" width="29.42578125" style="21" bestFit="1" customWidth="1"/>
    <col min="8" max="8" width="104.5703125" bestFit="1" customWidth="1"/>
    <col min="9" max="9" width="21" bestFit="1" customWidth="1"/>
    <col min="10" max="10" width="13" customWidth="1"/>
  </cols>
  <sheetData>
    <row r="1" spans="1:8" x14ac:dyDescent="0.25">
      <c r="A1" t="s">
        <v>4</v>
      </c>
      <c r="B1" t="s">
        <v>5</v>
      </c>
      <c r="C1" t="s">
        <v>1286</v>
      </c>
      <c r="D1" t="s">
        <v>1287</v>
      </c>
      <c r="E1" t="s">
        <v>1288</v>
      </c>
      <c r="F1" s="19" t="s">
        <v>1289</v>
      </c>
      <c r="G1" t="s">
        <v>1290</v>
      </c>
      <c r="H1" t="s">
        <v>1291</v>
      </c>
    </row>
    <row r="2" spans="1:8" x14ac:dyDescent="0.25">
      <c r="A2" s="18"/>
      <c r="B2" s="18"/>
      <c r="C2" s="18"/>
      <c r="D2" s="18"/>
      <c r="E2" s="18"/>
      <c r="F2" s="21"/>
      <c r="G2" s="18"/>
      <c r="H2" s="18"/>
    </row>
    <row r="3" spans="1:8" x14ac:dyDescent="0.25">
      <c r="A3" s="18"/>
      <c r="B3" s="18"/>
      <c r="C3" s="18"/>
      <c r="D3" s="19"/>
      <c r="E3" s="18"/>
      <c r="F3" s="22"/>
      <c r="G3" s="20"/>
      <c r="H3" s="18"/>
    </row>
    <row r="4" spans="1:8" x14ac:dyDescent="0.25">
      <c r="A4" s="18"/>
      <c r="B4" s="18"/>
      <c r="C4" s="18"/>
      <c r="D4" s="19"/>
      <c r="E4" s="18"/>
      <c r="F4" s="21"/>
      <c r="G4" s="18"/>
      <c r="H4" s="18"/>
    </row>
    <row r="5" spans="1:8" x14ac:dyDescent="0.25">
      <c r="A5" s="18"/>
      <c r="B5" s="18"/>
      <c r="C5" s="18"/>
      <c r="D5" s="18"/>
      <c r="E5" s="18"/>
      <c r="F5" s="21"/>
      <c r="G5" s="18"/>
      <c r="H5" s="18"/>
    </row>
    <row r="6" spans="1:8" x14ac:dyDescent="0.25">
      <c r="A6" s="18"/>
      <c r="B6" s="18"/>
      <c r="C6" s="18"/>
      <c r="D6" s="18"/>
      <c r="E6" s="18"/>
      <c r="F6" s="21"/>
      <c r="G6" s="18"/>
      <c r="H6" s="18"/>
    </row>
    <row r="7" spans="1:8" x14ac:dyDescent="0.25">
      <c r="A7" s="18"/>
      <c r="B7" s="18"/>
      <c r="C7" s="18"/>
      <c r="D7" s="18"/>
      <c r="E7" s="18"/>
      <c r="F7" s="21"/>
      <c r="G7" s="18"/>
      <c r="H7" s="18"/>
    </row>
    <row r="8" spans="1:8" x14ac:dyDescent="0.25">
      <c r="A8" s="18"/>
      <c r="B8" s="18"/>
      <c r="C8" s="18"/>
      <c r="D8" s="18"/>
      <c r="E8" s="18"/>
      <c r="F8" s="21"/>
      <c r="G8" s="18"/>
      <c r="H8" s="18"/>
    </row>
    <row r="9" spans="1:8" x14ac:dyDescent="0.25">
      <c r="A9" s="18"/>
      <c r="B9" s="18"/>
      <c r="C9" s="18"/>
      <c r="D9" s="18"/>
      <c r="E9" s="18"/>
      <c r="F9" s="21"/>
      <c r="G9" s="18"/>
      <c r="H9" s="18"/>
    </row>
    <row r="10" spans="1:8" x14ac:dyDescent="0.25">
      <c r="A10" s="18"/>
      <c r="B10" s="18"/>
      <c r="C10" s="18"/>
      <c r="D10" s="18"/>
      <c r="E10" s="18"/>
      <c r="F10" s="21"/>
      <c r="G10" s="18"/>
      <c r="H10" s="18"/>
    </row>
    <row r="11" spans="1:8" x14ac:dyDescent="0.25">
      <c r="A11" s="18"/>
      <c r="B11" s="18"/>
      <c r="C11" s="18"/>
      <c r="D11" s="18"/>
      <c r="E11" s="18"/>
      <c r="F11" s="21"/>
      <c r="G11" s="18"/>
      <c r="H11" s="18"/>
    </row>
    <row r="12" spans="1:8" x14ac:dyDescent="0.25">
      <c r="A12" s="18"/>
      <c r="B12" s="18"/>
      <c r="C12" s="18"/>
      <c r="D12" s="18"/>
      <c r="E12" s="18"/>
      <c r="F12" s="21"/>
      <c r="G12" s="18"/>
      <c r="H12" s="18"/>
    </row>
    <row r="13" spans="1:8" x14ac:dyDescent="0.25">
      <c r="A13" s="18"/>
      <c r="B13" s="18"/>
      <c r="C13" s="18"/>
      <c r="D13" s="18"/>
      <c r="E13" s="18"/>
      <c r="F13" s="21"/>
      <c r="G13" s="18"/>
      <c r="H13" s="18"/>
    </row>
    <row r="14" spans="1:8" x14ac:dyDescent="0.25">
      <c r="A14" s="18"/>
      <c r="B14" s="18"/>
      <c r="C14" s="18"/>
      <c r="D14" s="18"/>
      <c r="E14" s="18"/>
      <c r="F14" s="21"/>
      <c r="G14" s="18"/>
      <c r="H14" s="18"/>
    </row>
    <row r="15" spans="1:8" x14ac:dyDescent="0.25">
      <c r="A15" s="18"/>
      <c r="B15" s="18"/>
      <c r="C15" s="18"/>
      <c r="D15" s="18"/>
      <c r="E15" s="18"/>
      <c r="F15" s="21"/>
      <c r="G15" s="18"/>
      <c r="H15" s="18"/>
    </row>
    <row r="16" spans="1:8" x14ac:dyDescent="0.25">
      <c r="A16" s="18"/>
      <c r="B16" s="18"/>
      <c r="C16" s="18"/>
      <c r="D16" s="18"/>
      <c r="E16" s="18"/>
      <c r="F16" s="21"/>
      <c r="G16" s="18"/>
      <c r="H16" s="18"/>
    </row>
    <row r="17" spans="1:8" x14ac:dyDescent="0.25">
      <c r="A17" s="18"/>
      <c r="B17" s="18"/>
      <c r="C17" s="18"/>
      <c r="D17" s="18"/>
      <c r="E17" s="18"/>
      <c r="F17" s="21"/>
      <c r="G17" s="18"/>
      <c r="H17" s="18"/>
    </row>
    <row r="18" spans="1:8" x14ac:dyDescent="0.25">
      <c r="A18" s="18"/>
      <c r="B18" s="18"/>
      <c r="C18" s="18"/>
      <c r="D18" s="18"/>
      <c r="E18" s="18"/>
      <c r="F18" s="21"/>
      <c r="G18" s="18"/>
      <c r="H18" s="18"/>
    </row>
    <row r="19" spans="1:8" x14ac:dyDescent="0.25">
      <c r="A19" s="18"/>
      <c r="B19" s="18"/>
      <c r="C19" s="18"/>
      <c r="D19" s="18"/>
      <c r="E19" s="18"/>
      <c r="F19" s="21"/>
      <c r="G19" s="18"/>
      <c r="H19" s="18"/>
    </row>
    <row r="20" spans="1:8" x14ac:dyDescent="0.25">
      <c r="A20" s="18"/>
      <c r="B20" s="18"/>
      <c r="C20" s="18"/>
      <c r="D20" s="18"/>
      <c r="E20" s="18"/>
      <c r="F20" s="21"/>
      <c r="G20" s="18"/>
      <c r="H20" s="18"/>
    </row>
    <row r="21" spans="1:8" x14ac:dyDescent="0.25">
      <c r="A21" s="18"/>
      <c r="B21" s="18"/>
      <c r="C21" s="18"/>
      <c r="D21" s="18"/>
      <c r="E21" s="18"/>
      <c r="F21" s="21"/>
      <c r="G21" s="18"/>
      <c r="H21" s="18"/>
    </row>
    <row r="22" spans="1:8" x14ac:dyDescent="0.25">
      <c r="A22" s="18"/>
      <c r="B22" s="18"/>
      <c r="C22" s="18"/>
      <c r="D22" s="18"/>
      <c r="E22" s="18"/>
      <c r="F22" s="21"/>
      <c r="G22" s="18"/>
      <c r="H22" s="18"/>
    </row>
    <row r="23" spans="1:8" x14ac:dyDescent="0.25">
      <c r="A23" s="18"/>
      <c r="B23" s="18"/>
      <c r="C23" s="18"/>
      <c r="D23" s="18"/>
      <c r="E23" s="18"/>
      <c r="F23" s="21"/>
      <c r="G23" s="18"/>
      <c r="H23" s="18"/>
    </row>
    <row r="24" spans="1:8" x14ac:dyDescent="0.25">
      <c r="A24" s="18"/>
      <c r="B24" s="18"/>
      <c r="C24" s="18"/>
      <c r="D24" s="18"/>
      <c r="E24" s="18"/>
      <c r="F24" s="21"/>
      <c r="G24" s="18"/>
      <c r="H24" s="18"/>
    </row>
    <row r="25" spans="1:8" x14ac:dyDescent="0.25">
      <c r="A25" s="18"/>
      <c r="B25" s="18"/>
      <c r="C25" s="18"/>
      <c r="D25" s="18"/>
      <c r="E25" s="18"/>
      <c r="F25" s="21"/>
      <c r="G25" s="18"/>
      <c r="H25" s="18"/>
    </row>
    <row r="26" spans="1:8" x14ac:dyDescent="0.25">
      <c r="A26" s="18"/>
      <c r="B26" s="18"/>
      <c r="C26" s="18"/>
      <c r="D26" s="18"/>
      <c r="E26" s="18"/>
      <c r="F26" s="21"/>
      <c r="G26" s="18"/>
      <c r="H26" s="18"/>
    </row>
    <row r="27" spans="1:8" x14ac:dyDescent="0.25">
      <c r="A27" s="18"/>
      <c r="B27" s="18"/>
      <c r="C27" s="18"/>
      <c r="D27" s="18"/>
      <c r="E27" s="18"/>
      <c r="F27" s="21"/>
      <c r="G27" s="18"/>
      <c r="H27" s="18"/>
    </row>
    <row r="28" spans="1:8" x14ac:dyDescent="0.25">
      <c r="A28" s="18"/>
      <c r="B28" s="18"/>
      <c r="C28" s="18"/>
      <c r="D28" s="18"/>
      <c r="E28" s="18"/>
      <c r="F28" s="21"/>
      <c r="G28" s="18"/>
      <c r="H28" s="18"/>
    </row>
    <row r="29" spans="1:8" x14ac:dyDescent="0.25">
      <c r="A29" s="18"/>
      <c r="B29" s="18"/>
      <c r="C29" s="18"/>
      <c r="D29" s="18"/>
      <c r="E29" s="18"/>
      <c r="F29" s="21"/>
      <c r="G29" s="18"/>
      <c r="H29" s="18"/>
    </row>
    <row r="30" spans="1:8" x14ac:dyDescent="0.25">
      <c r="A30" s="18"/>
      <c r="B30" s="18"/>
      <c r="C30" s="18"/>
      <c r="D30" s="18"/>
      <c r="E30" s="20"/>
      <c r="F30" s="21"/>
      <c r="G30" s="18"/>
      <c r="H30" s="18"/>
    </row>
    <row r="31" spans="1:8" x14ac:dyDescent="0.25">
      <c r="A31" s="18"/>
      <c r="B31" s="18"/>
      <c r="C31" s="18"/>
      <c r="D31" s="19"/>
      <c r="E31" s="18"/>
      <c r="F31" s="22"/>
      <c r="G31" s="20"/>
      <c r="H31" s="18"/>
    </row>
    <row r="32" spans="1:8" x14ac:dyDescent="0.25">
      <c r="A32" s="18"/>
      <c r="B32" s="18"/>
      <c r="C32" s="18"/>
      <c r="D32" s="19"/>
      <c r="E32" s="18"/>
      <c r="F32" s="22"/>
      <c r="G32" s="18"/>
      <c r="H32" s="18"/>
    </row>
    <row r="33" spans="1:8" x14ac:dyDescent="0.25">
      <c r="A33" s="18"/>
      <c r="B33" s="18"/>
      <c r="C33" s="18"/>
      <c r="D33" s="19"/>
      <c r="E33" s="18"/>
      <c r="F33" s="21"/>
      <c r="G33" s="18"/>
      <c r="H33" s="18"/>
    </row>
    <row r="34" spans="1:8" x14ac:dyDescent="0.25">
      <c r="A34" s="18"/>
      <c r="B34" s="18"/>
      <c r="C34" s="18"/>
      <c r="D34" s="19"/>
      <c r="E34" s="18"/>
      <c r="F34" s="22"/>
      <c r="G34" s="18"/>
      <c r="H34" s="18"/>
    </row>
    <row r="35" spans="1:8" x14ac:dyDescent="0.25">
      <c r="A35" s="18"/>
      <c r="B35" s="18"/>
      <c r="C35" s="18"/>
      <c r="D35" s="18"/>
      <c r="E35" s="18"/>
      <c r="F35" s="21"/>
      <c r="G35" s="18"/>
      <c r="H35" s="18"/>
    </row>
    <row r="36" spans="1:8" x14ac:dyDescent="0.25">
      <c r="A36" s="18"/>
      <c r="B36" s="18"/>
      <c r="C36" s="18"/>
      <c r="D36" s="18"/>
      <c r="E36" s="18"/>
      <c r="F36" s="21"/>
      <c r="G36" s="18"/>
      <c r="H36" s="18"/>
    </row>
    <row r="37" spans="1:8" x14ac:dyDescent="0.25">
      <c r="A37" s="18"/>
      <c r="B37" s="18"/>
      <c r="C37" s="18"/>
      <c r="D37" s="18"/>
      <c r="E37" s="18"/>
      <c r="F37" s="21"/>
      <c r="G37" s="18"/>
      <c r="H37" s="18"/>
    </row>
    <row r="38" spans="1:8" x14ac:dyDescent="0.25">
      <c r="A38" s="18"/>
      <c r="B38" s="18"/>
      <c r="C38" s="18"/>
      <c r="D38" s="18"/>
      <c r="E38" s="18"/>
      <c r="F38" s="21"/>
      <c r="G38" s="18"/>
      <c r="H38" s="18"/>
    </row>
    <row r="39" spans="1:8" x14ac:dyDescent="0.25">
      <c r="A39" s="18"/>
      <c r="B39" s="18"/>
      <c r="C39" s="18"/>
      <c r="D39" s="18"/>
      <c r="E39" s="18"/>
      <c r="F39" s="21"/>
      <c r="G39" s="18"/>
      <c r="H39" s="18"/>
    </row>
    <row r="40" spans="1:8" x14ac:dyDescent="0.25">
      <c r="A40" s="18"/>
      <c r="B40" s="18"/>
      <c r="C40" s="18"/>
      <c r="D40" s="18"/>
      <c r="E40" s="18"/>
      <c r="F40" s="21"/>
      <c r="G40" s="18"/>
      <c r="H40" s="18"/>
    </row>
    <row r="41" spans="1:8" x14ac:dyDescent="0.25">
      <c r="A41" s="18"/>
      <c r="B41" s="18"/>
      <c r="C41" s="18"/>
      <c r="D41" s="18"/>
      <c r="E41" s="20"/>
      <c r="F41" s="27"/>
      <c r="G41" s="18"/>
      <c r="H41" s="18"/>
    </row>
    <row r="42" spans="1:8" x14ac:dyDescent="0.25">
      <c r="A42" s="18"/>
      <c r="B42" s="18"/>
      <c r="C42" s="18"/>
      <c r="D42" s="19"/>
      <c r="E42" s="18"/>
      <c r="F42" s="21"/>
      <c r="G42" s="18"/>
      <c r="H42" s="18"/>
    </row>
    <row r="43" spans="1:8" x14ac:dyDescent="0.25">
      <c r="A43" s="18"/>
      <c r="B43" s="18"/>
      <c r="C43" s="18"/>
      <c r="D43" s="18"/>
      <c r="E43" s="18"/>
      <c r="F43" s="21"/>
      <c r="G43" s="18"/>
      <c r="H43" s="18"/>
    </row>
    <row r="44" spans="1:8" x14ac:dyDescent="0.25">
      <c r="A44" s="18"/>
      <c r="B44" s="18"/>
      <c r="C44" s="18"/>
      <c r="D44" s="18"/>
      <c r="E44" s="18"/>
      <c r="F44" s="21"/>
      <c r="G44" s="18"/>
      <c r="H44" s="18"/>
    </row>
    <row r="45" spans="1:8" x14ac:dyDescent="0.25">
      <c r="A45" s="18"/>
      <c r="B45" s="18"/>
      <c r="C45" s="18"/>
      <c r="D45" s="18"/>
      <c r="E45" s="18"/>
      <c r="F45" s="21"/>
      <c r="G45" s="18"/>
      <c r="H45" s="18"/>
    </row>
    <row r="46" spans="1:8" x14ac:dyDescent="0.25">
      <c r="A46" s="18"/>
      <c r="B46" s="18"/>
      <c r="C46" s="18"/>
      <c r="D46" s="18"/>
      <c r="E46" s="18"/>
      <c r="F46" s="22"/>
      <c r="G46" s="18"/>
      <c r="H46" s="18"/>
    </row>
    <row r="47" spans="1:8" x14ac:dyDescent="0.25">
      <c r="A47" s="18"/>
      <c r="B47" s="18"/>
      <c r="C47" s="18"/>
      <c r="D47" s="18"/>
      <c r="E47" s="20"/>
      <c r="F47" s="28"/>
      <c r="G47" s="18"/>
      <c r="H47" s="18"/>
    </row>
    <row r="48" spans="1:8" x14ac:dyDescent="0.25">
      <c r="A48" s="18"/>
      <c r="B48" s="18"/>
      <c r="C48" s="18"/>
      <c r="D48" s="18"/>
      <c r="E48" s="18"/>
      <c r="F48" s="21"/>
      <c r="G48" s="18"/>
      <c r="H48" s="18"/>
    </row>
    <row r="49" spans="1:8" x14ac:dyDescent="0.25">
      <c r="A49" s="18"/>
      <c r="B49" s="18"/>
      <c r="C49" s="18"/>
      <c r="D49" s="18"/>
      <c r="E49" s="20"/>
      <c r="F49" s="21"/>
      <c r="G49" s="18"/>
      <c r="H49" s="18"/>
    </row>
    <row r="50" spans="1:8" x14ac:dyDescent="0.25">
      <c r="A50" s="18"/>
      <c r="B50" s="18"/>
      <c r="C50" s="18"/>
      <c r="D50" s="18"/>
      <c r="E50" s="18"/>
      <c r="F50" s="21"/>
      <c r="G50" s="18"/>
      <c r="H50" s="18"/>
    </row>
    <row r="51" spans="1:8" x14ac:dyDescent="0.25">
      <c r="A51" s="18"/>
      <c r="B51" s="18"/>
      <c r="C51" s="18"/>
      <c r="D51" s="18"/>
      <c r="E51" s="18"/>
      <c r="F51" s="21"/>
      <c r="G51" s="18"/>
      <c r="H51" s="18"/>
    </row>
    <row r="52" spans="1:8" x14ac:dyDescent="0.25">
      <c r="A52" s="18"/>
      <c r="B52" s="18"/>
      <c r="C52" s="18"/>
      <c r="D52" s="18"/>
      <c r="E52" s="18"/>
      <c r="F52" s="21"/>
      <c r="G52" s="18"/>
      <c r="H52" s="18"/>
    </row>
    <row r="53" spans="1:8" x14ac:dyDescent="0.25">
      <c r="A53" s="18"/>
      <c r="B53" s="18"/>
      <c r="C53" s="18"/>
      <c r="D53" s="18"/>
      <c r="E53" s="18"/>
      <c r="F53" s="21"/>
      <c r="G53" s="18"/>
      <c r="H53" s="18"/>
    </row>
    <row r="54" spans="1:8" x14ac:dyDescent="0.25">
      <c r="A54" s="18"/>
      <c r="B54" s="18"/>
      <c r="C54" s="18"/>
      <c r="D54" s="18"/>
      <c r="E54" s="18"/>
      <c r="F54" s="21"/>
      <c r="G54" s="18"/>
      <c r="H54" s="18"/>
    </row>
    <row r="55" spans="1:8" x14ac:dyDescent="0.25">
      <c r="A55" s="18"/>
      <c r="B55" s="18"/>
      <c r="C55" s="18"/>
      <c r="D55" s="18"/>
      <c r="E55" s="18"/>
      <c r="F55" s="21"/>
      <c r="G55" s="18"/>
      <c r="H55" s="18"/>
    </row>
    <row r="56" spans="1:8" x14ac:dyDescent="0.25">
      <c r="A56" s="18"/>
      <c r="B56" s="18"/>
      <c r="C56" s="18"/>
      <c r="D56" s="18"/>
      <c r="E56" s="18"/>
      <c r="F56" s="21"/>
      <c r="G56" s="18"/>
      <c r="H56" s="18"/>
    </row>
    <row r="57" spans="1:8" x14ac:dyDescent="0.25">
      <c r="A57" s="18"/>
      <c r="B57" s="18"/>
      <c r="C57" s="18"/>
      <c r="D57" s="18"/>
      <c r="E57" s="18"/>
      <c r="F57" s="21"/>
      <c r="G57" s="18"/>
      <c r="H57" s="18"/>
    </row>
    <row r="58" spans="1:8" x14ac:dyDescent="0.25">
      <c r="A58" s="18"/>
      <c r="B58" s="18"/>
      <c r="C58" s="18"/>
      <c r="E58" s="18"/>
      <c r="H58" s="18"/>
    </row>
    <row r="59" spans="1:8" x14ac:dyDescent="0.25">
      <c r="E59" s="18"/>
      <c r="H59" s="18"/>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83856-6F86-439A-975D-9BF5392C42B8}">
  <dimension ref="A1:L2038"/>
  <sheetViews>
    <sheetView topLeftCell="D1" workbookViewId="0">
      <selection activeCell="H1811" sqref="H1811"/>
    </sheetView>
  </sheetViews>
  <sheetFormatPr baseColWidth="10" defaultColWidth="11.42578125" defaultRowHeight="15" x14ac:dyDescent="0.25"/>
  <cols>
    <col min="2" max="2" width="74.42578125" customWidth="1"/>
    <col min="3" max="3" width="82" customWidth="1"/>
    <col min="4" max="4" width="50.5703125" customWidth="1"/>
    <col min="5" max="5" width="30.5703125" bestFit="1" customWidth="1"/>
    <col min="6" max="6" width="27.5703125" bestFit="1" customWidth="1"/>
    <col min="7" max="7" width="13.42578125" bestFit="1" customWidth="1"/>
    <col min="8" max="8" width="124.42578125" customWidth="1"/>
    <col min="9" max="9" width="21.5703125" bestFit="1" customWidth="1"/>
    <col min="10" max="10" width="14.5703125" bestFit="1" customWidth="1"/>
    <col min="11" max="11" width="8.42578125" bestFit="1" customWidth="1"/>
    <col min="12" max="12" width="12.5703125" bestFit="1" customWidth="1"/>
    <col min="13" max="13" width="17.5703125" bestFit="1" customWidth="1"/>
  </cols>
  <sheetData>
    <row r="1" spans="1:12" x14ac:dyDescent="0.25">
      <c r="A1" s="2" t="s">
        <v>1292</v>
      </c>
      <c r="B1" s="2" t="s">
        <v>0</v>
      </c>
      <c r="C1" s="2" t="s">
        <v>3</v>
      </c>
      <c r="D1" s="2" t="s">
        <v>4</v>
      </c>
      <c r="E1" s="2" t="s">
        <v>5</v>
      </c>
      <c r="F1" s="2" t="s">
        <v>7</v>
      </c>
      <c r="G1" s="2" t="s">
        <v>1293</v>
      </c>
      <c r="H1" s="2" t="s">
        <v>1294</v>
      </c>
      <c r="I1" s="2" t="s">
        <v>1295</v>
      </c>
      <c r="J1" s="2" t="s">
        <v>1296</v>
      </c>
      <c r="K1" s="2" t="s">
        <v>1297</v>
      </c>
      <c r="L1" s="2" t="s">
        <v>1298</v>
      </c>
    </row>
    <row r="2" spans="1:12" hidden="1" x14ac:dyDescent="0.25">
      <c r="B2" t="s">
        <v>22</v>
      </c>
      <c r="C2" t="s">
        <v>21</v>
      </c>
      <c r="D2" t="s">
        <v>22</v>
      </c>
      <c r="E2" t="s">
        <v>1299</v>
      </c>
      <c r="F2" t="s">
        <v>29</v>
      </c>
      <c r="H2" t="str">
        <f>IF(ISBLANK(core[[#This Row],[Type]]),"",IFERROR(LEFT(core[[#This Row],[Type]],FIND("(",core[[#This Row],[Type]])-1),core[[#This Row],[Type]]))</f>
        <v/>
      </c>
      <c r="I2" t="str">
        <f>IF(core[[#This Row],[Base type]]="xs:string",LEFT(core[[#This Row],[Type]],11)="xs:string(""","")</f>
        <v/>
      </c>
      <c r="J2" t="str">
        <f>IF(core[[#This Row],[Base type]]="xs:string",NOT(ISERROR(FIND(" or xs:string(xs:pattern=other:\w{2,})",core[[#This Row],[Type]]))),"")</f>
        <v/>
      </c>
      <c r="K2" t="str">
        <f>IFERROR(MID(core[[#This Row],[Type]],LEN(core[[#This Row],[Base type]])+2,FIND(")",core[[#This Row],[Type]],LEN(core[[#This Row],[Base type]])+2)-LEN(core[[#This Row],[Base type]])-2)&amp;IF(core[[#This Row],[Other]]=TRUE,", ""other:*""",""),"")</f>
        <v/>
      </c>
      <c r="L2" t="str">
        <f t="array" ref="L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 spans="1:12" hidden="1" x14ac:dyDescent="0.25">
      <c r="B3" t="s">
        <v>1300</v>
      </c>
      <c r="C3" t="s">
        <v>52</v>
      </c>
      <c r="D3" t="s">
        <v>423</v>
      </c>
      <c r="E3" t="s">
        <v>1299</v>
      </c>
      <c r="F3" t="s">
        <v>29</v>
      </c>
      <c r="H3" t="str">
        <f>IF(ISBLANK(core[[#This Row],[Type]]),"",IFERROR(LEFT(core[[#This Row],[Type]],FIND("(",core[[#This Row],[Type]])-1),core[[#This Row],[Type]]))</f>
        <v/>
      </c>
      <c r="I3" t="str">
        <f>IF(core[[#This Row],[Base type]]="xs:string",LEFT(core[[#This Row],[Type]],11)="xs:string(""","")</f>
        <v/>
      </c>
      <c r="J3" t="str">
        <f>IF(core[[#This Row],[Base type]]="xs:string",NOT(ISERROR(FIND(" or xs:string(xs:pattern=other:\w{2,})",core[[#This Row],[Type]]))),"")</f>
        <v/>
      </c>
      <c r="K3" t="str">
        <f>IFERROR(MID(core[[#This Row],[Type]],LEN(core[[#This Row],[Base type]])+2,FIND(")",core[[#This Row],[Type]],LEN(core[[#This Row],[Base type]])+2)-LEN(core[[#This Row],[Base type]])-2)&amp;IF(core[[#This Row],[Other]]=TRUE,", ""other:*""",""),"")</f>
        <v/>
      </c>
      <c r="L3" t="str">
        <f t="array" ref="L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 spans="1:12" hidden="1" x14ac:dyDescent="0.25">
      <c r="B4" t="s">
        <v>1301</v>
      </c>
      <c r="C4" t="s">
        <v>52</v>
      </c>
      <c r="D4" t="s">
        <v>423</v>
      </c>
      <c r="E4" t="s">
        <v>34</v>
      </c>
      <c r="F4" t="s">
        <v>29</v>
      </c>
      <c r="G4" t="s">
        <v>1302</v>
      </c>
      <c r="H4" t="str">
        <f>IF(ISBLANK(core[[#This Row],[Type]]),"",IFERROR(LEFT(core[[#This Row],[Type]],FIND("(",core[[#This Row],[Type]])-1),core[[#This Row],[Type]]))</f>
        <v>xs:string</v>
      </c>
      <c r="I4" t="b">
        <f>IF(core[[#This Row],[Base type]]="xs:string",LEFT(core[[#This Row],[Type]],11)="xs:string(""","")</f>
        <v>0</v>
      </c>
      <c r="J4" t="b">
        <f>IF(core[[#This Row],[Base type]]="xs:string",NOT(ISERROR(FIND(" or xs:string(xs:pattern=other:\w{2,})",core[[#This Row],[Type]]))),"")</f>
        <v>0</v>
      </c>
      <c r="K4" t="str">
        <f>IFERROR(MID(core[[#This Row],[Type]],LEN(core[[#This Row],[Base type]])+2,FIND(")",core[[#This Row],[Type]],LEN(core[[#This Row],[Base type]])+2)-LEN(core[[#This Row],[Base type]])-2)&amp;IF(core[[#This Row],[Other]]=TRUE,", ""other:*""",""),"")</f>
        <v/>
      </c>
      <c r="L4" t="str">
        <f t="array" ref="L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 spans="1:12" hidden="1" x14ac:dyDescent="0.25">
      <c r="B5" t="s">
        <v>1303</v>
      </c>
      <c r="C5" t="s">
        <v>52</v>
      </c>
      <c r="D5" t="s">
        <v>423</v>
      </c>
      <c r="E5" t="s">
        <v>28</v>
      </c>
      <c r="F5" t="s">
        <v>29</v>
      </c>
      <c r="G5" t="s">
        <v>1302</v>
      </c>
      <c r="H5" t="str">
        <f>IF(ISBLANK(core[[#This Row],[Type]]),"",IFERROR(LEFT(core[[#This Row],[Type]],FIND("(",core[[#This Row],[Type]])-1),core[[#This Row],[Type]]))</f>
        <v>xs:string</v>
      </c>
      <c r="I5" t="b">
        <f>IF(core[[#This Row],[Base type]]="xs:string",LEFT(core[[#This Row],[Type]],11)="xs:string(""","")</f>
        <v>0</v>
      </c>
      <c r="J5" t="b">
        <f>IF(core[[#This Row],[Base type]]="xs:string",NOT(ISERROR(FIND(" or xs:string(xs:pattern=other:\w{2,})",core[[#This Row],[Type]]))),"")</f>
        <v>0</v>
      </c>
      <c r="K5" t="str">
        <f>IFERROR(MID(core[[#This Row],[Type]],LEN(core[[#This Row],[Base type]])+2,FIND(")",core[[#This Row],[Type]],LEN(core[[#This Row],[Base type]])+2)-LEN(core[[#This Row],[Base type]])-2)&amp;IF(core[[#This Row],[Other]]=TRUE,", ""other:*""",""),"")</f>
        <v/>
      </c>
      <c r="L5" t="str">
        <f t="array" ref="L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 spans="1:12" hidden="1" x14ac:dyDescent="0.25">
      <c r="B6" t="s">
        <v>1304</v>
      </c>
      <c r="C6" t="s">
        <v>52</v>
      </c>
      <c r="D6" t="s">
        <v>423</v>
      </c>
      <c r="E6" t="s">
        <v>1305</v>
      </c>
      <c r="F6" t="s">
        <v>29</v>
      </c>
      <c r="H6" t="str">
        <f>IF(ISBLANK(core[[#This Row],[Type]]),"",IFERROR(LEFT(core[[#This Row],[Type]],FIND("(",core[[#This Row],[Type]])-1),core[[#This Row],[Type]]))</f>
        <v/>
      </c>
      <c r="I6" t="str">
        <f>IF(core[[#This Row],[Base type]]="xs:string",LEFT(core[[#This Row],[Type]],11)="xs:string(""","")</f>
        <v/>
      </c>
      <c r="J6" t="str">
        <f>IF(core[[#This Row],[Base type]]="xs:string",NOT(ISERROR(FIND(" or xs:string(xs:pattern=other:\w{2,})",core[[#This Row],[Type]]))),"")</f>
        <v/>
      </c>
      <c r="K6" t="str">
        <f>IFERROR(MID(core[[#This Row],[Type]],LEN(core[[#This Row],[Base type]])+2,FIND(")",core[[#This Row],[Type]],LEN(core[[#This Row],[Base type]])+2)-LEN(core[[#This Row],[Base type]])-2)&amp;IF(core[[#This Row],[Other]]=TRUE,", ""other:*""",""),"")</f>
        <v/>
      </c>
      <c r="L6" t="str">
        <f t="array" ref="L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 spans="1:12" hidden="1" x14ac:dyDescent="0.25">
      <c r="B7" t="s">
        <v>1306</v>
      </c>
      <c r="C7" t="s">
        <v>52</v>
      </c>
      <c r="D7" t="s">
        <v>423</v>
      </c>
      <c r="E7" t="s">
        <v>1307</v>
      </c>
      <c r="F7" t="s">
        <v>29</v>
      </c>
      <c r="H7" t="str">
        <f>IF(ISBLANK(core[[#This Row],[Type]]),"",IFERROR(LEFT(core[[#This Row],[Type]],FIND("(",core[[#This Row],[Type]])-1),core[[#This Row],[Type]]))</f>
        <v/>
      </c>
      <c r="I7" t="str">
        <f>IF(core[[#This Row],[Base type]]="xs:string",LEFT(core[[#This Row],[Type]],11)="xs:string(""","")</f>
        <v/>
      </c>
      <c r="J7" t="str">
        <f>IF(core[[#This Row],[Base type]]="xs:string",NOT(ISERROR(FIND(" or xs:string(xs:pattern=other:\w{2,})",core[[#This Row],[Type]]))),"")</f>
        <v/>
      </c>
      <c r="K7" t="str">
        <f>IFERROR(MID(core[[#This Row],[Type]],LEN(core[[#This Row],[Base type]])+2,FIND(")",core[[#This Row],[Type]],LEN(core[[#This Row],[Base type]])+2)-LEN(core[[#This Row],[Base type]])-2)&amp;IF(core[[#This Row],[Other]]=TRUE,", ""other:*""",""),"")</f>
        <v/>
      </c>
      <c r="L7" t="str">
        <f t="array" ref="L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 spans="1:12" hidden="1" x14ac:dyDescent="0.25">
      <c r="B8" t="s">
        <v>1308</v>
      </c>
      <c r="C8" t="s">
        <v>52</v>
      </c>
      <c r="D8" t="s">
        <v>1309</v>
      </c>
      <c r="E8" t="s">
        <v>1299</v>
      </c>
      <c r="F8" t="s">
        <v>29</v>
      </c>
      <c r="H8" t="str">
        <f>IF(ISBLANK(core[[#This Row],[Type]]),"",IFERROR(LEFT(core[[#This Row],[Type]],FIND("(",core[[#This Row],[Type]])-1),core[[#This Row],[Type]]))</f>
        <v/>
      </c>
      <c r="I8" t="str">
        <f>IF(core[[#This Row],[Base type]]="xs:string",LEFT(core[[#This Row],[Type]],11)="xs:string(""","")</f>
        <v/>
      </c>
      <c r="J8" t="str">
        <f>IF(core[[#This Row],[Base type]]="xs:string",NOT(ISERROR(FIND(" or xs:string(xs:pattern=other:\w{2,})",core[[#This Row],[Type]]))),"")</f>
        <v/>
      </c>
      <c r="K8" t="str">
        <f>IFERROR(MID(core[[#This Row],[Type]],LEN(core[[#This Row],[Base type]])+2,FIND(")",core[[#This Row],[Type]],LEN(core[[#This Row],[Base type]])+2)-LEN(core[[#This Row],[Base type]])-2)&amp;IF(core[[#This Row],[Other]]=TRUE,", ""other:*""",""),"")</f>
        <v/>
      </c>
      <c r="L8" t="str">
        <f t="array" ref="L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 spans="1:12" hidden="1" x14ac:dyDescent="0.25">
      <c r="B9" t="s">
        <v>1310</v>
      </c>
      <c r="C9" t="s">
        <v>21</v>
      </c>
      <c r="D9" t="s">
        <v>22</v>
      </c>
      <c r="E9" t="s">
        <v>32</v>
      </c>
      <c r="F9" t="s">
        <v>23</v>
      </c>
      <c r="G9" t="s">
        <v>1311</v>
      </c>
      <c r="H9" t="str">
        <f>IF(ISBLANK(core[[#This Row],[Type]]),"",IFERROR(LEFT(core[[#This Row],[Type]],FIND("(",core[[#This Row],[Type]])-1),core[[#This Row],[Type]]))</f>
        <v>xs:ID</v>
      </c>
      <c r="I9" t="str">
        <f>IF(core[[#This Row],[Base type]]="xs:string",LEFT(core[[#This Row],[Type]],11)="xs:string(""","")</f>
        <v/>
      </c>
      <c r="J9" t="str">
        <f>IF(core[[#This Row],[Base type]]="xs:string",NOT(ISERROR(FIND(" or xs:string(xs:pattern=other:\w{2,})",core[[#This Row],[Type]]))),"")</f>
        <v/>
      </c>
      <c r="K9" t="str">
        <f>IFERROR(MID(core[[#This Row],[Type]],LEN(core[[#This Row],[Base type]])+2,FIND(")",core[[#This Row],[Type]],LEN(core[[#This Row],[Base type]])+2)-LEN(core[[#This Row],[Base type]])-2)&amp;IF(core[[#This Row],[Other]]=TRUE,", ""other:*""",""),"")</f>
        <v/>
      </c>
      <c r="L9" t="str">
        <f t="array" ref="L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 spans="1:12" hidden="1" x14ac:dyDescent="0.25">
      <c r="B10" t="s">
        <v>1312</v>
      </c>
      <c r="C10" t="s">
        <v>21</v>
      </c>
      <c r="D10" t="s">
        <v>22</v>
      </c>
      <c r="E10" t="s">
        <v>24</v>
      </c>
      <c r="F10" t="s">
        <v>29</v>
      </c>
      <c r="G10" t="s">
        <v>1302</v>
      </c>
      <c r="H10" t="str">
        <f>IF(ISBLANK(core[[#This Row],[Type]]),"",IFERROR(LEFT(core[[#This Row],[Type]],FIND("(",core[[#This Row],[Type]])-1),core[[#This Row],[Type]]))</f>
        <v>xs:string</v>
      </c>
      <c r="I10" t="b">
        <f>IF(core[[#This Row],[Base type]]="xs:string",LEFT(core[[#This Row],[Type]],11)="xs:string(""","")</f>
        <v>0</v>
      </c>
      <c r="J10" t="b">
        <f>IF(core[[#This Row],[Base type]]="xs:string",NOT(ISERROR(FIND(" or xs:string(xs:pattern=other:\w{2,})",core[[#This Row],[Type]]))),"")</f>
        <v>0</v>
      </c>
      <c r="K10" t="str">
        <f>IFERROR(MID(core[[#This Row],[Type]],LEN(core[[#This Row],[Base type]])+2,FIND(")",core[[#This Row],[Type]],LEN(core[[#This Row],[Base type]])+2)-LEN(core[[#This Row],[Base type]])-2)&amp;IF(core[[#This Row],[Other]]=TRUE,", ""other:*""",""),"")</f>
        <v/>
      </c>
      <c r="L10" t="str">
        <f t="array" ref="L1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 spans="1:12" hidden="1" x14ac:dyDescent="0.25">
      <c r="B11" t="s">
        <v>1313</v>
      </c>
      <c r="C11" t="s">
        <v>21</v>
      </c>
      <c r="D11" t="s">
        <v>22</v>
      </c>
      <c r="E11" t="s">
        <v>34</v>
      </c>
      <c r="F11" t="s">
        <v>29</v>
      </c>
      <c r="G11" t="s">
        <v>1302</v>
      </c>
      <c r="H11" t="str">
        <f>IF(ISBLANK(core[[#This Row],[Type]]),"",IFERROR(LEFT(core[[#This Row],[Type]],FIND("(",core[[#This Row],[Type]])-1),core[[#This Row],[Type]]))</f>
        <v>xs:string</v>
      </c>
      <c r="I11" t="b">
        <f>IF(core[[#This Row],[Base type]]="xs:string",LEFT(core[[#This Row],[Type]],11)="xs:string(""","")</f>
        <v>0</v>
      </c>
      <c r="J11" t="b">
        <f>IF(core[[#This Row],[Base type]]="xs:string",NOT(ISERROR(FIND(" or xs:string(xs:pattern=other:\w{2,})",core[[#This Row],[Type]]))),"")</f>
        <v>0</v>
      </c>
      <c r="K11" t="str">
        <f>IFERROR(MID(core[[#This Row],[Type]],LEN(core[[#This Row],[Base type]])+2,FIND(")",core[[#This Row],[Type]],LEN(core[[#This Row],[Base type]])+2)-LEN(core[[#This Row],[Base type]])-2)&amp;IF(core[[#This Row],[Other]]=TRUE,", ""other:*""",""),"")</f>
        <v/>
      </c>
      <c r="L11" t="str">
        <f t="array" ref="L1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 spans="1:12" hidden="1" x14ac:dyDescent="0.25">
      <c r="B12" t="s">
        <v>1314</v>
      </c>
      <c r="C12" t="s">
        <v>21</v>
      </c>
      <c r="D12" t="s">
        <v>22</v>
      </c>
      <c r="E12" t="s">
        <v>28</v>
      </c>
      <c r="F12" t="s">
        <v>29</v>
      </c>
      <c r="G12" t="s">
        <v>1302</v>
      </c>
      <c r="H12" t="str">
        <f>IF(ISBLANK(core[[#This Row],[Type]]),"",IFERROR(LEFT(core[[#This Row],[Type]],FIND("(",core[[#This Row],[Type]])-1),core[[#This Row],[Type]]))</f>
        <v>xs:string</v>
      </c>
      <c r="I12" t="b">
        <f>IF(core[[#This Row],[Base type]]="xs:string",LEFT(core[[#This Row],[Type]],11)="xs:string(""","")</f>
        <v>0</v>
      </c>
      <c r="J12" t="b">
        <f>IF(core[[#This Row],[Base type]]="xs:string",NOT(ISERROR(FIND(" or xs:string(xs:pattern=other:\w{2,})",core[[#This Row],[Type]]))),"")</f>
        <v>0</v>
      </c>
      <c r="K12" t="str">
        <f>IFERROR(MID(core[[#This Row],[Type]],LEN(core[[#This Row],[Base type]])+2,FIND(")",core[[#This Row],[Type]],LEN(core[[#This Row],[Base type]])+2)-LEN(core[[#This Row],[Base type]])-2)&amp;IF(core[[#This Row],[Other]]=TRUE,", ""other:*""",""),"")</f>
        <v/>
      </c>
      <c r="L12" t="str">
        <f t="array" ref="L1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 spans="1:12" hidden="1" x14ac:dyDescent="0.25">
      <c r="B13" t="s">
        <v>1315</v>
      </c>
      <c r="C13" t="s">
        <v>21</v>
      </c>
      <c r="D13" t="s">
        <v>22</v>
      </c>
      <c r="E13" t="s">
        <v>1305</v>
      </c>
      <c r="F13" t="s">
        <v>29</v>
      </c>
      <c r="H13" t="str">
        <f>IF(ISBLANK(core[[#This Row],[Type]]),"",IFERROR(LEFT(core[[#This Row],[Type]],FIND("(",core[[#This Row],[Type]])-1),core[[#This Row],[Type]]))</f>
        <v/>
      </c>
      <c r="I13" t="str">
        <f>IF(core[[#This Row],[Base type]]="xs:string",LEFT(core[[#This Row],[Type]],11)="xs:string(""","")</f>
        <v/>
      </c>
      <c r="J13" t="str">
        <f>IF(core[[#This Row],[Base type]]="xs:string",NOT(ISERROR(FIND(" or xs:string(xs:pattern=other:\w{2,})",core[[#This Row],[Type]]))),"")</f>
        <v/>
      </c>
      <c r="K13" t="str">
        <f>IFERROR(MID(core[[#This Row],[Type]],LEN(core[[#This Row],[Base type]])+2,FIND(")",core[[#This Row],[Type]],LEN(core[[#This Row],[Base type]])+2)-LEN(core[[#This Row],[Base type]])-2)&amp;IF(core[[#This Row],[Other]]=TRUE,", ""other:*""",""),"")</f>
        <v/>
      </c>
      <c r="L13" t="str">
        <f t="array" ref="L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 spans="1:12" hidden="1" x14ac:dyDescent="0.25">
      <c r="B14" t="s">
        <v>1316</v>
      </c>
      <c r="C14" t="s">
        <v>21</v>
      </c>
      <c r="D14" t="s">
        <v>22</v>
      </c>
      <c r="E14" t="s">
        <v>1307</v>
      </c>
      <c r="F14" t="s">
        <v>29</v>
      </c>
      <c r="H14" t="str">
        <f>IF(ISBLANK(core[[#This Row],[Type]]),"",IFERROR(LEFT(core[[#This Row],[Type]],FIND("(",core[[#This Row],[Type]])-1),core[[#This Row],[Type]]))</f>
        <v/>
      </c>
      <c r="I14" t="str">
        <f>IF(core[[#This Row],[Base type]]="xs:string",LEFT(core[[#This Row],[Type]],11)="xs:string(""","")</f>
        <v/>
      </c>
      <c r="J14" t="str">
        <f>IF(core[[#This Row],[Base type]]="xs:string",NOT(ISERROR(FIND(" or xs:string(xs:pattern=other:\w{2,})",core[[#This Row],[Type]]))),"")</f>
        <v/>
      </c>
      <c r="K14" t="str">
        <f>IFERROR(MID(core[[#This Row],[Type]],LEN(core[[#This Row],[Base type]])+2,FIND(")",core[[#This Row],[Type]],LEN(core[[#This Row],[Base type]])+2)-LEN(core[[#This Row],[Base type]])-2)&amp;IF(core[[#This Row],[Other]]=TRUE,", ""other:*""",""),"")</f>
        <v/>
      </c>
      <c r="L14" t="str">
        <f t="array" ref="L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 spans="1:12" hidden="1" x14ac:dyDescent="0.25">
      <c r="B15" t="s">
        <v>1317</v>
      </c>
      <c r="C15" t="s">
        <v>52</v>
      </c>
      <c r="D15" t="s">
        <v>50</v>
      </c>
      <c r="E15" t="s">
        <v>1299</v>
      </c>
      <c r="F15" t="s">
        <v>29</v>
      </c>
      <c r="G15" t="s">
        <v>1318</v>
      </c>
      <c r="H15" t="str">
        <f>IF(ISBLANK(core[[#This Row],[Type]]),"",IFERROR(LEFT(core[[#This Row],[Type]],FIND("(",core[[#This Row],[Type]])-1),core[[#This Row],[Type]]))</f>
        <v>dc:elementContainer</v>
      </c>
      <c r="I15" t="str">
        <f>IF(core[[#This Row],[Base type]]="xs:string",LEFT(core[[#This Row],[Type]],11)="xs:string(""","")</f>
        <v/>
      </c>
      <c r="J15" t="str">
        <f>IF(core[[#This Row],[Base type]]="xs:string",NOT(ISERROR(FIND(" or xs:string(xs:pattern=other:\w{2,})",core[[#This Row],[Type]]))),"")</f>
        <v/>
      </c>
      <c r="K15" t="str">
        <f>IFERROR(MID(core[[#This Row],[Type]],LEN(core[[#This Row],[Base type]])+2,FIND(")",core[[#This Row],[Type]],LEN(core[[#This Row],[Base type]])+2)-LEN(core[[#This Row],[Base type]])-2)&amp;IF(core[[#This Row],[Other]]=TRUE,", ""other:*""",""),"")</f>
        <v/>
      </c>
      <c r="L15" t="str">
        <f t="array" ref="L15">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6" spans="1:12" hidden="1" x14ac:dyDescent="0.25">
      <c r="B16" t="s">
        <v>1319</v>
      </c>
      <c r="C16" t="s">
        <v>21</v>
      </c>
      <c r="D16" t="s">
        <v>22</v>
      </c>
      <c r="E16" t="s">
        <v>1246</v>
      </c>
      <c r="F16" t="s">
        <v>29</v>
      </c>
      <c r="G16" t="s">
        <v>1320</v>
      </c>
      <c r="H16" t="str">
        <f>IF(ISBLANK(core[[#This Row],[Type]]),"",IFERROR(LEFT(core[[#This Row],[Type]],FIND("(",core[[#This Row],[Type]])-1),core[[#This Row],[Type]]))</f>
        <v>xs:string</v>
      </c>
      <c r="I16" t="b">
        <f>IF(core[[#This Row],[Base type]]="xs:string",LEFT(core[[#This Row],[Type]],11)="xs:string(""","")</f>
        <v>0</v>
      </c>
      <c r="J16" t="b">
        <f>IF(core[[#This Row],[Base type]]="xs:string",NOT(ISERROR(FIND(" or xs:string(xs:pattern=other:\w{2,})",core[[#This Row],[Type]]))),"")</f>
        <v>0</v>
      </c>
      <c r="K16" t="str">
        <f>IFERROR(MID(core[[#This Row],[Type]],LEN(core[[#This Row],[Base type]])+2,FIND(")",core[[#This Row],[Type]],LEN(core[[#This Row],[Base type]])+2)-LEN(core[[#This Row],[Base type]])-2)&amp;IF(core[[#This Row],[Other]]=TRUE,", ""other:*""",""),"")</f>
        <v>xs:pattern=[1-9][0-9]?\.([0-9]|[1-9][0-9]</v>
      </c>
      <c r="L16" t="str">
        <f t="array" ref="L1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 spans="2:12" hidden="1" x14ac:dyDescent="0.25">
      <c r="B17" t="s">
        <v>1321</v>
      </c>
      <c r="C17" t="s">
        <v>21</v>
      </c>
      <c r="D17" t="s">
        <v>22</v>
      </c>
      <c r="E17" t="s">
        <v>1322</v>
      </c>
      <c r="F17" t="s">
        <v>29</v>
      </c>
      <c r="H17" t="str">
        <f>IF(ISBLANK(core[[#This Row],[Type]]),"",IFERROR(LEFT(core[[#This Row],[Type]],FIND("(",core[[#This Row],[Type]])-1),core[[#This Row],[Type]]))</f>
        <v/>
      </c>
      <c r="I17" t="str">
        <f>IF(core[[#This Row],[Base type]]="xs:string",LEFT(core[[#This Row],[Type]],11)="xs:string(""","")</f>
        <v/>
      </c>
      <c r="J17" t="str">
        <f>IF(core[[#This Row],[Base type]]="xs:string",NOT(ISERROR(FIND(" or xs:string(xs:pattern=other:\w{2,})",core[[#This Row],[Type]]))),"")</f>
        <v/>
      </c>
      <c r="K17" t="str">
        <f>IFERROR(MID(core[[#This Row],[Type]],LEN(core[[#This Row],[Base type]])+2,FIND(")",core[[#This Row],[Type]],LEN(core[[#This Row],[Base type]])+2)-LEN(core[[#This Row],[Base type]])-2)&amp;IF(core[[#This Row],[Other]]=TRUE,", ""other:*""",""),"")</f>
        <v/>
      </c>
      <c r="L17" t="str">
        <f t="array" ref="L1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 spans="2:12" hidden="1" x14ac:dyDescent="0.25">
      <c r="B18" t="s">
        <v>1323</v>
      </c>
      <c r="C18" t="s">
        <v>21</v>
      </c>
      <c r="D18" t="s">
        <v>22</v>
      </c>
      <c r="E18" t="s">
        <v>1324</v>
      </c>
      <c r="F18" t="s">
        <v>29</v>
      </c>
      <c r="G18" t="s">
        <v>1325</v>
      </c>
      <c r="H18" t="str">
        <f>IF(ISBLANK(core[[#This Row],[Type]]),"",IFERROR(LEFT(core[[#This Row],[Type]],FIND("(",core[[#This Row],[Type]])-1),core[[#This Row],[Type]]))</f>
        <v>xs:IDREF</v>
      </c>
      <c r="I18" t="str">
        <f>IF(core[[#This Row],[Base type]]="xs:string",LEFT(core[[#This Row],[Type]],11)="xs:string(""","")</f>
        <v/>
      </c>
      <c r="J18" t="str">
        <f>IF(core[[#This Row],[Base type]]="xs:string",NOT(ISERROR(FIND(" or xs:string(xs:pattern=other:\w{2,})",core[[#This Row],[Type]]))),"")</f>
        <v/>
      </c>
      <c r="K18" t="str">
        <f>IFERROR(MID(core[[#This Row],[Type]],LEN(core[[#This Row],[Base type]])+2,FIND(")",core[[#This Row],[Type]],LEN(core[[#This Row],[Base type]])+2)-LEN(core[[#This Row],[Base type]])-2)&amp;IF(core[[#This Row],[Other]]=TRUE,", ""other:*""",""),"")</f>
        <v/>
      </c>
      <c r="L18" t="str">
        <f t="array" ref="L1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 spans="2:12" hidden="1" x14ac:dyDescent="0.25">
      <c r="B19" t="s">
        <v>1326</v>
      </c>
      <c r="C19" t="s">
        <v>21</v>
      </c>
      <c r="D19" t="s">
        <v>22</v>
      </c>
      <c r="E19" t="s">
        <v>1327</v>
      </c>
      <c r="F19" t="s">
        <v>29</v>
      </c>
      <c r="G19" t="s">
        <v>1325</v>
      </c>
      <c r="H19" t="str">
        <f>IF(ISBLANK(core[[#This Row],[Type]]),"",IFERROR(LEFT(core[[#This Row],[Type]],FIND("(",core[[#This Row],[Type]])-1),core[[#This Row],[Type]]))</f>
        <v>xs:IDREF</v>
      </c>
      <c r="I19" t="str">
        <f>IF(core[[#This Row],[Base type]]="xs:string",LEFT(core[[#This Row],[Type]],11)="xs:string(""","")</f>
        <v/>
      </c>
      <c r="J19" t="str">
        <f>IF(core[[#This Row],[Base type]]="xs:string",NOT(ISERROR(FIND(" or xs:string(xs:pattern=other:\w{2,})",core[[#This Row],[Type]]))),"")</f>
        <v/>
      </c>
      <c r="K19" t="str">
        <f>IFERROR(MID(core[[#This Row],[Type]],LEN(core[[#This Row],[Base type]])+2,FIND(")",core[[#This Row],[Type]],LEN(core[[#This Row],[Base type]])+2)-LEN(core[[#This Row],[Base type]])-2)&amp;IF(core[[#This Row],[Other]]=TRUE,", ""other:*""",""),"")</f>
        <v/>
      </c>
      <c r="L19" t="str">
        <f t="array" ref="L1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20" spans="2:12" hidden="1" x14ac:dyDescent="0.25">
      <c r="B20" t="s">
        <v>1328</v>
      </c>
      <c r="C20" t="s">
        <v>52</v>
      </c>
      <c r="D20" t="s">
        <v>1329</v>
      </c>
      <c r="E20" t="s">
        <v>1299</v>
      </c>
      <c r="F20" t="s">
        <v>29</v>
      </c>
      <c r="H20" t="str">
        <f>IF(ISBLANK(core[[#This Row],[Type]]),"",IFERROR(LEFT(core[[#This Row],[Type]],FIND("(",core[[#This Row],[Type]])-1),core[[#This Row],[Type]]))</f>
        <v/>
      </c>
      <c r="I20" t="str">
        <f>IF(core[[#This Row],[Base type]]="xs:string",LEFT(core[[#This Row],[Type]],11)="xs:string(""","")</f>
        <v/>
      </c>
      <c r="J20" t="str">
        <f>IF(core[[#This Row],[Base type]]="xs:string",NOT(ISERROR(FIND(" or xs:string(xs:pattern=other:\w{2,})",core[[#This Row],[Type]]))),"")</f>
        <v/>
      </c>
      <c r="K20" t="str">
        <f>IFERROR(MID(core[[#This Row],[Type]],LEN(core[[#This Row],[Base type]])+2,FIND(")",core[[#This Row],[Type]],LEN(core[[#This Row],[Base type]])+2)-LEN(core[[#This Row],[Base type]])-2)&amp;IF(core[[#This Row],[Other]]=TRUE,", ""other:*""",""),"")</f>
        <v/>
      </c>
      <c r="L20" t="str">
        <f t="array" ref="L2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1" spans="2:12" hidden="1" x14ac:dyDescent="0.25">
      <c r="B21" t="s">
        <v>1330</v>
      </c>
      <c r="C21" t="s">
        <v>1331</v>
      </c>
      <c r="D21" t="s">
        <v>1332</v>
      </c>
      <c r="E21" t="s">
        <v>1299</v>
      </c>
      <c r="F21" t="s">
        <v>29</v>
      </c>
      <c r="H21" t="str">
        <f>IF(ISBLANK(core[[#This Row],[Type]]),"",IFERROR(LEFT(core[[#This Row],[Type]],FIND("(",core[[#This Row],[Type]])-1),core[[#This Row],[Type]]))</f>
        <v/>
      </c>
      <c r="I21" t="str">
        <f>IF(core[[#This Row],[Base type]]="xs:string",LEFT(core[[#This Row],[Type]],11)="xs:string(""","")</f>
        <v/>
      </c>
      <c r="J21" t="str">
        <f>IF(core[[#This Row],[Base type]]="xs:string",NOT(ISERROR(FIND(" or xs:string(xs:pattern=other:\w{2,})",core[[#This Row],[Type]]))),"")</f>
        <v/>
      </c>
      <c r="K21" t="str">
        <f>IFERROR(MID(core[[#This Row],[Type]],LEN(core[[#This Row],[Base type]])+2,FIND(")",core[[#This Row],[Type]],LEN(core[[#This Row],[Base type]])+2)-LEN(core[[#This Row],[Base type]])-2)&amp;IF(core[[#This Row],[Other]]=TRUE,", ""other:*""",""),"")</f>
        <v/>
      </c>
      <c r="L21" t="str">
        <f t="array" ref="L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2" spans="2:12" hidden="1" x14ac:dyDescent="0.25">
      <c r="B22" t="s">
        <v>1333</v>
      </c>
      <c r="C22" t="s">
        <v>1331</v>
      </c>
      <c r="D22" t="s">
        <v>1332</v>
      </c>
      <c r="E22" t="s">
        <v>34</v>
      </c>
      <c r="F22" t="s">
        <v>29</v>
      </c>
      <c r="G22" t="s">
        <v>1302</v>
      </c>
      <c r="H22" t="str">
        <f>IF(ISBLANK(core[[#This Row],[Type]]),"",IFERROR(LEFT(core[[#This Row],[Type]],FIND("(",core[[#This Row],[Type]])-1),core[[#This Row],[Type]]))</f>
        <v>xs:string</v>
      </c>
      <c r="I22" t="b">
        <f>IF(core[[#This Row],[Base type]]="xs:string",LEFT(core[[#This Row],[Type]],11)="xs:string(""","")</f>
        <v>0</v>
      </c>
      <c r="J22" t="b">
        <f>IF(core[[#This Row],[Base type]]="xs:string",NOT(ISERROR(FIND(" or xs:string(xs:pattern=other:\w{2,})",core[[#This Row],[Type]]))),"")</f>
        <v>0</v>
      </c>
      <c r="K22" t="str">
        <f>IFERROR(MID(core[[#This Row],[Type]],LEN(core[[#This Row],[Base type]])+2,FIND(")",core[[#This Row],[Type]],LEN(core[[#This Row],[Base type]])+2)-LEN(core[[#This Row],[Base type]])-2)&amp;IF(core[[#This Row],[Other]]=TRUE,", ""other:*""",""),"")</f>
        <v/>
      </c>
      <c r="L22" t="str">
        <f t="array" ref="L2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3" spans="2:12" hidden="1" x14ac:dyDescent="0.25">
      <c r="B23" t="s">
        <v>1334</v>
      </c>
      <c r="C23" t="s">
        <v>1331</v>
      </c>
      <c r="D23" t="s">
        <v>1332</v>
      </c>
      <c r="E23" t="s">
        <v>28</v>
      </c>
      <c r="F23" t="s">
        <v>29</v>
      </c>
      <c r="G23" t="s">
        <v>1302</v>
      </c>
      <c r="H23" t="str">
        <f>IF(ISBLANK(core[[#This Row],[Type]]),"",IFERROR(LEFT(core[[#This Row],[Type]],FIND("(",core[[#This Row],[Type]])-1),core[[#This Row],[Type]]))</f>
        <v>xs:string</v>
      </c>
      <c r="I23" t="b">
        <f>IF(core[[#This Row],[Base type]]="xs:string",LEFT(core[[#This Row],[Type]],11)="xs:string(""","")</f>
        <v>0</v>
      </c>
      <c r="J23" t="b">
        <f>IF(core[[#This Row],[Base type]]="xs:string",NOT(ISERROR(FIND(" or xs:string(xs:pattern=other:\w{2,})",core[[#This Row],[Type]]))),"")</f>
        <v>0</v>
      </c>
      <c r="K23" t="str">
        <f>IFERROR(MID(core[[#This Row],[Type]],LEN(core[[#This Row],[Base type]])+2,FIND(")",core[[#This Row],[Type]],LEN(core[[#This Row],[Base type]])+2)-LEN(core[[#This Row],[Base type]])-2)&amp;IF(core[[#This Row],[Other]]=TRUE,", ""other:*""",""),"")</f>
        <v/>
      </c>
      <c r="L23" t="str">
        <f t="array" ref="L2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4" spans="2:12" hidden="1" x14ac:dyDescent="0.25">
      <c r="B24" t="s">
        <v>1335</v>
      </c>
      <c r="C24" t="s">
        <v>1331</v>
      </c>
      <c r="D24" t="s">
        <v>1332</v>
      </c>
      <c r="E24" t="s">
        <v>1305</v>
      </c>
      <c r="F24" t="s">
        <v>29</v>
      </c>
      <c r="H24" t="str">
        <f>IF(ISBLANK(core[[#This Row],[Type]]),"",IFERROR(LEFT(core[[#This Row],[Type]],FIND("(",core[[#This Row],[Type]])-1),core[[#This Row],[Type]]))</f>
        <v/>
      </c>
      <c r="I24" t="str">
        <f>IF(core[[#This Row],[Base type]]="xs:string",LEFT(core[[#This Row],[Type]],11)="xs:string(""","")</f>
        <v/>
      </c>
      <c r="J24" t="str">
        <f>IF(core[[#This Row],[Base type]]="xs:string",NOT(ISERROR(FIND(" or xs:string(xs:pattern=other:\w{2,})",core[[#This Row],[Type]]))),"")</f>
        <v/>
      </c>
      <c r="K24" t="str">
        <f>IFERROR(MID(core[[#This Row],[Type]],LEN(core[[#This Row],[Base type]])+2,FIND(")",core[[#This Row],[Type]],LEN(core[[#This Row],[Base type]])+2)-LEN(core[[#This Row],[Base type]])-2)&amp;IF(core[[#This Row],[Other]]=TRUE,", ""other:*""",""),"")</f>
        <v/>
      </c>
      <c r="L24" t="str">
        <f t="array" ref="L2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5" spans="2:12" hidden="1" x14ac:dyDescent="0.25">
      <c r="B25" t="s">
        <v>1336</v>
      </c>
      <c r="C25" t="s">
        <v>1331</v>
      </c>
      <c r="D25" t="s">
        <v>1332</v>
      </c>
      <c r="E25" t="s">
        <v>1307</v>
      </c>
      <c r="F25" t="s">
        <v>29</v>
      </c>
      <c r="H25" t="str">
        <f>IF(ISBLANK(core[[#This Row],[Type]]),"",IFERROR(LEFT(core[[#This Row],[Type]],FIND("(",core[[#This Row],[Type]])-1),core[[#This Row],[Type]]))</f>
        <v/>
      </c>
      <c r="I25" t="str">
        <f>IF(core[[#This Row],[Base type]]="xs:string",LEFT(core[[#This Row],[Type]],11)="xs:string(""","")</f>
        <v/>
      </c>
      <c r="J25" t="str">
        <f>IF(core[[#This Row],[Base type]]="xs:string",NOT(ISERROR(FIND(" or xs:string(xs:pattern=other:\w{2,})",core[[#This Row],[Type]]))),"")</f>
        <v/>
      </c>
      <c r="K25" t="str">
        <f>IFERROR(MID(core[[#This Row],[Type]],LEN(core[[#This Row],[Base type]])+2,FIND(")",core[[#This Row],[Type]],LEN(core[[#This Row],[Base type]])+2)-LEN(core[[#This Row],[Base type]])-2)&amp;IF(core[[#This Row],[Other]]=TRUE,", ""other:*""",""),"")</f>
        <v/>
      </c>
      <c r="L25" t="str">
        <f t="array" ref="L2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6" spans="2:12" hidden="1" x14ac:dyDescent="0.25">
      <c r="B26" t="s">
        <v>1337</v>
      </c>
      <c r="C26" t="s">
        <v>1331</v>
      </c>
      <c r="D26" t="s">
        <v>1332</v>
      </c>
      <c r="E26" t="s">
        <v>32</v>
      </c>
      <c r="F26" t="s">
        <v>23</v>
      </c>
      <c r="G26" t="s">
        <v>1311</v>
      </c>
      <c r="H26" t="str">
        <f>IF(ISBLANK(core[[#This Row],[Type]]),"",IFERROR(LEFT(core[[#This Row],[Type]],FIND("(",core[[#This Row],[Type]])-1),core[[#This Row],[Type]]))</f>
        <v>xs:ID</v>
      </c>
      <c r="I26" t="str">
        <f>IF(core[[#This Row],[Base type]]="xs:string",LEFT(core[[#This Row],[Type]],11)="xs:string(""","")</f>
        <v/>
      </c>
      <c r="J26" t="str">
        <f>IF(core[[#This Row],[Base type]]="xs:string",NOT(ISERROR(FIND(" or xs:string(xs:pattern=other:\w{2,})",core[[#This Row],[Type]]))),"")</f>
        <v/>
      </c>
      <c r="K26" t="str">
        <f>IFERROR(MID(core[[#This Row],[Type]],LEN(core[[#This Row],[Base type]])+2,FIND(")",core[[#This Row],[Type]],LEN(core[[#This Row],[Base type]])+2)-LEN(core[[#This Row],[Base type]])-2)&amp;IF(core[[#This Row],[Other]]=TRUE,", ""other:*""",""),"")</f>
        <v/>
      </c>
      <c r="L26" t="str">
        <f t="array" ref="L2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7" spans="2:12" hidden="1" x14ac:dyDescent="0.25">
      <c r="B27" t="s">
        <v>1338</v>
      </c>
      <c r="C27" t="s">
        <v>1331</v>
      </c>
      <c r="D27" t="s">
        <v>1332</v>
      </c>
      <c r="E27" t="s">
        <v>24</v>
      </c>
      <c r="F27" t="s">
        <v>29</v>
      </c>
      <c r="G27" t="s">
        <v>1302</v>
      </c>
      <c r="H27" t="str">
        <f>IF(ISBLANK(core[[#This Row],[Type]]),"",IFERROR(LEFT(core[[#This Row],[Type]],FIND("(",core[[#This Row],[Type]])-1),core[[#This Row],[Type]]))</f>
        <v>xs:string</v>
      </c>
      <c r="I27" t="b">
        <f>IF(core[[#This Row],[Base type]]="xs:string",LEFT(core[[#This Row],[Type]],11)="xs:string(""","")</f>
        <v>0</v>
      </c>
      <c r="J27" t="b">
        <f>IF(core[[#This Row],[Base type]]="xs:string",NOT(ISERROR(FIND(" or xs:string(xs:pattern=other:\w{2,})",core[[#This Row],[Type]]))),"")</f>
        <v>0</v>
      </c>
      <c r="K27" t="str">
        <f>IFERROR(MID(core[[#This Row],[Type]],LEN(core[[#This Row],[Base type]])+2,FIND(")",core[[#This Row],[Type]],LEN(core[[#This Row],[Base type]])+2)-LEN(core[[#This Row],[Base type]])-2)&amp;IF(core[[#This Row],[Other]]=TRUE,", ""other:*""",""),"")</f>
        <v/>
      </c>
      <c r="L27" t="str">
        <f t="array" ref="L2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8" spans="2:12" hidden="1" x14ac:dyDescent="0.25">
      <c r="B28" t="s">
        <v>1339</v>
      </c>
      <c r="C28" t="s">
        <v>1340</v>
      </c>
      <c r="D28" t="s">
        <v>1341</v>
      </c>
      <c r="E28" t="s">
        <v>1299</v>
      </c>
      <c r="F28" t="s">
        <v>29</v>
      </c>
      <c r="H28" t="str">
        <f>IF(ISBLANK(core[[#This Row],[Type]]),"",IFERROR(LEFT(core[[#This Row],[Type]],FIND("(",core[[#This Row],[Type]])-1),core[[#This Row],[Type]]))</f>
        <v/>
      </c>
      <c r="I28" t="str">
        <f>IF(core[[#This Row],[Base type]]="xs:string",LEFT(core[[#This Row],[Type]],11)="xs:string(""","")</f>
        <v/>
      </c>
      <c r="J28" t="str">
        <f>IF(core[[#This Row],[Base type]]="xs:string",NOT(ISERROR(FIND(" or xs:string(xs:pattern=other:\w{2,})",core[[#This Row],[Type]]))),"")</f>
        <v/>
      </c>
      <c r="K28" t="str">
        <f>IFERROR(MID(core[[#This Row],[Type]],LEN(core[[#This Row],[Base type]])+2,FIND(")",core[[#This Row],[Type]],LEN(core[[#This Row],[Base type]])+2)-LEN(core[[#This Row],[Base type]])-2)&amp;IF(core[[#This Row],[Other]]=TRUE,", ""other:*""",""),"")</f>
        <v/>
      </c>
      <c r="L28" t="str">
        <f t="array" ref="L2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9" spans="2:12" hidden="1" x14ac:dyDescent="0.25">
      <c r="B29" t="s">
        <v>1342</v>
      </c>
      <c r="C29" t="s">
        <v>1340</v>
      </c>
      <c r="D29" t="s">
        <v>1341</v>
      </c>
      <c r="E29" t="s">
        <v>1343</v>
      </c>
      <c r="F29" t="s">
        <v>29</v>
      </c>
      <c r="G29" t="s">
        <v>1302</v>
      </c>
      <c r="H29" t="str">
        <f>IF(ISBLANK(core[[#This Row],[Type]]),"",IFERROR(LEFT(core[[#This Row],[Type]],FIND("(",core[[#This Row],[Type]])-1),core[[#This Row],[Type]]))</f>
        <v>xs:string</v>
      </c>
      <c r="I29" t="b">
        <f>IF(core[[#This Row],[Base type]]="xs:string",LEFT(core[[#This Row],[Type]],11)="xs:string(""","")</f>
        <v>0</v>
      </c>
      <c r="J29" t="b">
        <f>IF(core[[#This Row],[Base type]]="xs:string",NOT(ISERROR(FIND(" or xs:string(xs:pattern=other:\w{2,})",core[[#This Row],[Type]]))),"")</f>
        <v>0</v>
      </c>
      <c r="K29" t="str">
        <f>IFERROR(MID(core[[#This Row],[Type]],LEN(core[[#This Row],[Base type]])+2,FIND(")",core[[#This Row],[Type]],LEN(core[[#This Row],[Base type]])+2)-LEN(core[[#This Row],[Base type]])-2)&amp;IF(core[[#This Row],[Other]]=TRUE,", ""other:*""",""),"")</f>
        <v/>
      </c>
      <c r="L29" t="str">
        <f t="array" ref="L2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0" spans="2:12" hidden="1" x14ac:dyDescent="0.25">
      <c r="B30" t="s">
        <v>1344</v>
      </c>
      <c r="C30" t="s">
        <v>1340</v>
      </c>
      <c r="D30" t="s">
        <v>1341</v>
      </c>
      <c r="E30" t="s">
        <v>1345</v>
      </c>
      <c r="F30" t="s">
        <v>29</v>
      </c>
      <c r="G30" t="s">
        <v>1346</v>
      </c>
      <c r="H30" t="str">
        <f>IF(ISBLANK(core[[#This Row],[Type]]),"",IFERROR(LEFT(core[[#This Row],[Type]],FIND("(",core[[#This Row],[Type]])-1),core[[#This Row],[Type]]))</f>
        <v>xs:positiveInteger</v>
      </c>
      <c r="I30" t="str">
        <f>IF(core[[#This Row],[Base type]]="xs:string",LEFT(core[[#This Row],[Type]],11)="xs:string(""","")</f>
        <v/>
      </c>
      <c r="J30" t="str">
        <f>IF(core[[#This Row],[Base type]]="xs:string",NOT(ISERROR(FIND(" or xs:string(xs:pattern=other:\w{2,})",core[[#This Row],[Type]]))),"")</f>
        <v/>
      </c>
      <c r="K30" t="str">
        <f>IFERROR(MID(core[[#This Row],[Type]],LEN(core[[#This Row],[Base type]])+2,FIND(")",core[[#This Row],[Type]],LEN(core[[#This Row],[Base type]])+2)-LEN(core[[#This Row],[Base type]])-2)&amp;IF(core[[#This Row],[Other]]=TRUE,", ""other:*""",""),"")</f>
        <v/>
      </c>
      <c r="L30" t="str">
        <f t="array" ref="L30">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31" spans="2:12" hidden="1" x14ac:dyDescent="0.25">
      <c r="B31" t="s">
        <v>1347</v>
      </c>
      <c r="C31" t="s">
        <v>1340</v>
      </c>
      <c r="D31" t="s">
        <v>1341</v>
      </c>
      <c r="E31" t="s">
        <v>1348</v>
      </c>
      <c r="F31" t="s">
        <v>29</v>
      </c>
      <c r="G31" t="s">
        <v>1325</v>
      </c>
      <c r="H31" t="str">
        <f>IF(ISBLANK(core[[#This Row],[Type]]),"",IFERROR(LEFT(core[[#This Row],[Type]],FIND("(",core[[#This Row],[Type]])-1),core[[#This Row],[Type]]))</f>
        <v>xs:IDREF</v>
      </c>
      <c r="I31" t="str">
        <f>IF(core[[#This Row],[Base type]]="xs:string",LEFT(core[[#This Row],[Type]],11)="xs:string(""","")</f>
        <v/>
      </c>
      <c r="J31" t="str">
        <f>IF(core[[#This Row],[Base type]]="xs:string",NOT(ISERROR(FIND(" or xs:string(xs:pattern=other:\w{2,})",core[[#This Row],[Type]]))),"")</f>
        <v/>
      </c>
      <c r="K31" t="str">
        <f>IFERROR(MID(core[[#This Row],[Type]],LEN(core[[#This Row],[Base type]])+2,FIND(")",core[[#This Row],[Type]],LEN(core[[#This Row],[Base type]])+2)-LEN(core[[#This Row],[Base type]])-2)&amp;IF(core[[#This Row],[Other]]=TRUE,", ""other:*""",""),"")</f>
        <v/>
      </c>
      <c r="L31" t="str">
        <f t="array" ref="L3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32" spans="2:12" hidden="1" x14ac:dyDescent="0.25">
      <c r="B32" t="s">
        <v>1349</v>
      </c>
      <c r="C32" t="s">
        <v>1340</v>
      </c>
      <c r="D32" t="s">
        <v>1350</v>
      </c>
      <c r="E32" t="s">
        <v>1299</v>
      </c>
      <c r="F32" t="s">
        <v>29</v>
      </c>
      <c r="H32" t="str">
        <f>IF(ISBLANK(core[[#This Row],[Type]]),"",IFERROR(LEFT(core[[#This Row],[Type]],FIND("(",core[[#This Row],[Type]])-1),core[[#This Row],[Type]]))</f>
        <v/>
      </c>
      <c r="I32" t="str">
        <f>IF(core[[#This Row],[Base type]]="xs:string",LEFT(core[[#This Row],[Type]],11)="xs:string(""","")</f>
        <v/>
      </c>
      <c r="J32" t="str">
        <f>IF(core[[#This Row],[Base type]]="xs:string",NOT(ISERROR(FIND(" or xs:string(xs:pattern=other:\w{2,})",core[[#This Row],[Type]]))),"")</f>
        <v/>
      </c>
      <c r="K32" t="str">
        <f>IFERROR(MID(core[[#This Row],[Type]],LEN(core[[#This Row],[Base type]])+2,FIND(")",core[[#This Row],[Type]],LEN(core[[#This Row],[Base type]])+2)-LEN(core[[#This Row],[Base type]])-2)&amp;IF(core[[#This Row],[Other]]=TRUE,", ""other:*""",""),"")</f>
        <v/>
      </c>
      <c r="L32" t="str">
        <f t="array" ref="L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3" spans="2:12" hidden="1" x14ac:dyDescent="0.25">
      <c r="B33" t="s">
        <v>1351</v>
      </c>
      <c r="C33" t="s">
        <v>1340</v>
      </c>
      <c r="D33" t="s">
        <v>1350</v>
      </c>
      <c r="E33" t="s">
        <v>1352</v>
      </c>
      <c r="F33" t="s">
        <v>23</v>
      </c>
      <c r="G33" t="s">
        <v>1302</v>
      </c>
      <c r="H33" t="str">
        <f>IF(ISBLANK(core[[#This Row],[Type]]),"",IFERROR(LEFT(core[[#This Row],[Type]],FIND("(",core[[#This Row],[Type]])-1),core[[#This Row],[Type]]))</f>
        <v>xs:string</v>
      </c>
      <c r="I33" t="b">
        <f>IF(core[[#This Row],[Base type]]="xs:string",LEFT(core[[#This Row],[Type]],11)="xs:string(""","")</f>
        <v>0</v>
      </c>
      <c r="J33" t="b">
        <f>IF(core[[#This Row],[Base type]]="xs:string",NOT(ISERROR(FIND(" or xs:string(xs:pattern=other:\w{2,})",core[[#This Row],[Type]]))),"")</f>
        <v>0</v>
      </c>
      <c r="K33" t="str">
        <f>IFERROR(MID(core[[#This Row],[Type]],LEN(core[[#This Row],[Base type]])+2,FIND(")",core[[#This Row],[Type]],LEN(core[[#This Row],[Base type]])+2)-LEN(core[[#This Row],[Base type]])-2)&amp;IF(core[[#This Row],[Other]]=TRUE,", ""other:*""",""),"")</f>
        <v/>
      </c>
      <c r="L33" t="str">
        <f t="array" ref="L3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4" spans="2:12" hidden="1" x14ac:dyDescent="0.25">
      <c r="B34" t="s">
        <v>1353</v>
      </c>
      <c r="C34" t="s">
        <v>1340</v>
      </c>
      <c r="D34" t="s">
        <v>1350</v>
      </c>
      <c r="E34" t="s">
        <v>1354</v>
      </c>
      <c r="F34" t="s">
        <v>23</v>
      </c>
      <c r="G34" t="s">
        <v>1302</v>
      </c>
      <c r="H34" t="str">
        <f>IF(ISBLANK(core[[#This Row],[Type]]),"",IFERROR(LEFT(core[[#This Row],[Type]],FIND("(",core[[#This Row],[Type]])-1),core[[#This Row],[Type]]))</f>
        <v>xs:string</v>
      </c>
      <c r="I34" t="b">
        <f>IF(core[[#This Row],[Base type]]="xs:string",LEFT(core[[#This Row],[Type]],11)="xs:string(""","")</f>
        <v>0</v>
      </c>
      <c r="J34" t="b">
        <f>IF(core[[#This Row],[Base type]]="xs:string",NOT(ISERROR(FIND(" or xs:string(xs:pattern=other:\w{2,})",core[[#This Row],[Type]]))),"")</f>
        <v>0</v>
      </c>
      <c r="K34" t="str">
        <f>IFERROR(MID(core[[#This Row],[Type]],LEN(core[[#This Row],[Base type]])+2,FIND(")",core[[#This Row],[Type]],LEN(core[[#This Row],[Base type]])+2)-LEN(core[[#This Row],[Base type]])-2)&amp;IF(core[[#This Row],[Other]]=TRUE,", ""other:*""",""),"")</f>
        <v/>
      </c>
      <c r="L34" t="str">
        <f t="array" ref="L3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5" spans="2:12" hidden="1" x14ac:dyDescent="0.25">
      <c r="B35" t="s">
        <v>1355</v>
      </c>
      <c r="C35" t="s">
        <v>1340</v>
      </c>
      <c r="D35" t="s">
        <v>1350</v>
      </c>
      <c r="E35" t="s">
        <v>1356</v>
      </c>
      <c r="F35" t="s">
        <v>29</v>
      </c>
      <c r="G35" t="s">
        <v>1357</v>
      </c>
      <c r="H35" t="str">
        <f>IF(ISBLANK(core[[#This Row],[Type]]),"",IFERROR(LEFT(core[[#This Row],[Type]],FIND("(",core[[#This Row],[Type]])-1),core[[#This Row],[Type]]))</f>
        <v>xs:string</v>
      </c>
      <c r="I35" t="b">
        <f>IF(core[[#This Row],[Base type]]="xs:string",LEFT(core[[#This Row],[Type]],11)="xs:string(""","")</f>
        <v>1</v>
      </c>
      <c r="J35" t="b">
        <f>IF(core[[#This Row],[Base type]]="xs:string",NOT(ISERROR(FIND(" or xs:string(xs:pattern=other:\w{2,})",core[[#This Row],[Type]]))),"")</f>
        <v>1</v>
      </c>
      <c r="K35" t="str">
        <f>IFERROR(MID(core[[#This Row],[Type]],LEN(core[[#This Row],[Base type]])+2,FIND(")",core[[#This Row],[Type]],LEN(core[[#This Row],[Base type]])+2)-LEN(core[[#This Row],[Base type]])-2)&amp;IF(core[[#This Row],[Other]]=TRUE,", ""other:*""",""),"")</f>
        <v>"sight", "time", "blocking", "LZB-blocking", "absBrakeDist", "other:*"</v>
      </c>
      <c r="L35" t="str">
        <f t="array" ref="L3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6" spans="2:12" hidden="1" x14ac:dyDescent="0.25">
      <c r="B36" t="s">
        <v>1358</v>
      </c>
      <c r="C36" t="s">
        <v>1340</v>
      </c>
      <c r="D36" t="s">
        <v>1359</v>
      </c>
      <c r="E36" t="s">
        <v>1299</v>
      </c>
      <c r="F36" t="s">
        <v>29</v>
      </c>
      <c r="H36" t="str">
        <f>IF(ISBLANK(core[[#This Row],[Type]]),"",IFERROR(LEFT(core[[#This Row],[Type]],FIND("(",core[[#This Row],[Type]])-1),core[[#This Row],[Type]]))</f>
        <v/>
      </c>
      <c r="I36" t="str">
        <f>IF(core[[#This Row],[Base type]]="xs:string",LEFT(core[[#This Row],[Type]],11)="xs:string(""","")</f>
        <v/>
      </c>
      <c r="J36" t="str">
        <f>IF(core[[#This Row],[Base type]]="xs:string",NOT(ISERROR(FIND(" or xs:string(xs:pattern=other:\w{2,})",core[[#This Row],[Type]]))),"")</f>
        <v/>
      </c>
      <c r="K36" t="str">
        <f>IFERROR(MID(core[[#This Row],[Type]],LEN(core[[#This Row],[Base type]])+2,FIND(")",core[[#This Row],[Type]],LEN(core[[#This Row],[Base type]])+2)-LEN(core[[#This Row],[Base type]])-2)&amp;IF(core[[#This Row],[Other]]=TRUE,", ""other:*""",""),"")</f>
        <v/>
      </c>
      <c r="L36" t="str">
        <f t="array" ref="L3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7" spans="2:12" hidden="1" x14ac:dyDescent="0.25">
      <c r="B37" t="s">
        <v>1360</v>
      </c>
      <c r="C37" t="s">
        <v>1340</v>
      </c>
      <c r="D37" t="s">
        <v>1359</v>
      </c>
      <c r="E37" t="s">
        <v>1361</v>
      </c>
      <c r="F37" t="s">
        <v>29</v>
      </c>
      <c r="G37" t="s">
        <v>1362</v>
      </c>
      <c r="H37" t="str">
        <f>IF(ISBLANK(core[[#This Row],[Type]]),"",IFERROR(LEFT(core[[#This Row],[Type]],FIND("(",core[[#This Row],[Type]])-1),core[[#This Row],[Type]]))</f>
        <v>xs:string</v>
      </c>
      <c r="I37" t="b">
        <f>IF(core[[#This Row],[Base type]]="xs:string",LEFT(core[[#This Row],[Type]],11)="xs:string(""","")</f>
        <v>1</v>
      </c>
      <c r="J37" t="b">
        <f>IF(core[[#This Row],[Base type]]="xs:string",NOT(ISERROR(FIND(" or xs:string(xs:pattern=other:\w{2,})",core[[#This Row],[Type]]))),"")</f>
        <v>0</v>
      </c>
      <c r="K37" t="str">
        <f>IFERROR(MID(core[[#This Row],[Type]],LEN(core[[#This Row],[Base type]])+2,FIND(")",core[[#This Row],[Type]],LEN(core[[#This Row],[Base type]])+2)-LEN(core[[#This Row],[Base type]])-2)&amp;IF(core[[#This Row],[Other]]=TRUE,", ""other:*""",""),"")</f>
        <v>"none", "intermittent", "continuous"</v>
      </c>
      <c r="L37" t="str">
        <f t="array" ref="L3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8" spans="2:12" hidden="1" x14ac:dyDescent="0.25">
      <c r="B38" t="s">
        <v>1363</v>
      </c>
      <c r="C38" t="s">
        <v>1340</v>
      </c>
      <c r="D38" t="s">
        <v>1359</v>
      </c>
      <c r="E38" t="s">
        <v>1364</v>
      </c>
      <c r="F38" t="s">
        <v>29</v>
      </c>
      <c r="G38" t="s">
        <v>1365</v>
      </c>
      <c r="H38" t="str">
        <f>IF(ISBLANK(core[[#This Row],[Type]]),"",IFERROR(LEFT(core[[#This Row],[Type]],FIND("(",core[[#This Row],[Type]])-1),core[[#This Row],[Type]]))</f>
        <v>xs:string</v>
      </c>
      <c r="I38" t="b">
        <f>IF(core[[#This Row],[Base type]]="xs:string",LEFT(core[[#This Row],[Type]],11)="xs:string(""","")</f>
        <v>1</v>
      </c>
      <c r="J38" t="b">
        <f>IF(core[[#This Row],[Base type]]="xs:string",NOT(ISERROR(FIND(" or xs:string(xs:pattern=other:\w{2,})",core[[#This Row],[Type]]))),"")</f>
        <v>0</v>
      </c>
      <c r="K38" t="str">
        <f>IFERROR(MID(core[[#This Row],[Type]],LEN(core[[#This Row],[Base type]])+2,FIND(")",core[[#This Row],[Type]],LEN(core[[#This Row],[Base type]])+2)-LEN(core[[#This Row],[Base type]])-2)&amp;IF(core[[#This Row],[Other]]=TRUE,", ""other:*""",""),"")</f>
        <v>"none", "mechanical", "electric", "inductive", "magnetic", "optical", "radio", "rail", "cable"</v>
      </c>
      <c r="L38" t="str">
        <f t="array" ref="L3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9" spans="2:12" hidden="1" x14ac:dyDescent="0.25">
      <c r="B39" t="s">
        <v>1366</v>
      </c>
      <c r="C39" t="s">
        <v>1340</v>
      </c>
      <c r="D39" t="s">
        <v>1367</v>
      </c>
      <c r="E39" t="s">
        <v>1299</v>
      </c>
      <c r="F39" t="s">
        <v>29</v>
      </c>
      <c r="H39" t="str">
        <f>IF(ISBLANK(core[[#This Row],[Type]]),"",IFERROR(LEFT(core[[#This Row],[Type]],FIND("(",core[[#This Row],[Type]])-1),core[[#This Row],[Type]]))</f>
        <v/>
      </c>
      <c r="I39" t="str">
        <f>IF(core[[#This Row],[Base type]]="xs:string",LEFT(core[[#This Row],[Type]],11)="xs:string(""","")</f>
        <v/>
      </c>
      <c r="J39" t="str">
        <f>IF(core[[#This Row],[Base type]]="xs:string",NOT(ISERROR(FIND(" or xs:string(xs:pattern=other:\w{2,})",core[[#This Row],[Type]]))),"")</f>
        <v/>
      </c>
      <c r="K39" t="str">
        <f>IFERROR(MID(core[[#This Row],[Type]],LEN(core[[#This Row],[Base type]])+2,FIND(")",core[[#This Row],[Type]],LEN(core[[#This Row],[Base type]])+2)-LEN(core[[#This Row],[Base type]])-2)&amp;IF(core[[#This Row],[Other]]=TRUE,", ""other:*""",""),"")</f>
        <v/>
      </c>
      <c r="L39" t="str">
        <f t="array" ref="L3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0" spans="2:12" hidden="1" x14ac:dyDescent="0.25">
      <c r="B40" t="s">
        <v>1368</v>
      </c>
      <c r="C40" t="s">
        <v>1369</v>
      </c>
      <c r="D40" t="s">
        <v>1370</v>
      </c>
      <c r="E40" t="s">
        <v>1299</v>
      </c>
      <c r="F40" t="s">
        <v>29</v>
      </c>
      <c r="H40" t="str">
        <f>IF(ISBLANK(core[[#This Row],[Type]]),"",IFERROR(LEFT(core[[#This Row],[Type]],FIND("(",core[[#This Row],[Type]])-1),core[[#This Row],[Type]]))</f>
        <v/>
      </c>
      <c r="I40" t="str">
        <f>IF(core[[#This Row],[Base type]]="xs:string",LEFT(core[[#This Row],[Type]],11)="xs:string(""","")</f>
        <v/>
      </c>
      <c r="J40" t="str">
        <f>IF(core[[#This Row],[Base type]]="xs:string",NOT(ISERROR(FIND(" or xs:string(xs:pattern=other:\w{2,})",core[[#This Row],[Type]]))),"")</f>
        <v/>
      </c>
      <c r="K40" t="str">
        <f>IFERROR(MID(core[[#This Row],[Type]],LEN(core[[#This Row],[Base type]])+2,FIND(")",core[[#This Row],[Type]],LEN(core[[#This Row],[Base type]])+2)-LEN(core[[#This Row],[Base type]])-2)&amp;IF(core[[#This Row],[Other]]=TRUE,", ""other:*""",""),"")</f>
        <v/>
      </c>
      <c r="L40" t="str">
        <f t="array" ref="L4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1" spans="2:12" hidden="1" x14ac:dyDescent="0.25">
      <c r="B41" t="s">
        <v>1371</v>
      </c>
      <c r="C41" t="s">
        <v>1369</v>
      </c>
      <c r="D41" t="s">
        <v>1370</v>
      </c>
      <c r="E41" t="s">
        <v>1372</v>
      </c>
      <c r="F41" t="s">
        <v>29</v>
      </c>
      <c r="G41" t="s">
        <v>1373</v>
      </c>
      <c r="H41" t="str">
        <f>IF(ISBLANK(core[[#This Row],[Type]]),"",IFERROR(LEFT(core[[#This Row],[Type]],FIND("(",core[[#This Row],[Type]])-1),core[[#This Row],[Type]]))</f>
        <v>xs:decimal</v>
      </c>
      <c r="I41" t="str">
        <f>IF(core[[#This Row],[Base type]]="xs:string",LEFT(core[[#This Row],[Type]],11)="xs:string(""","")</f>
        <v/>
      </c>
      <c r="J41" t="str">
        <f>IF(core[[#This Row],[Base type]]="xs:string",NOT(ISERROR(FIND(" or xs:string(xs:pattern=other:\w{2,})",core[[#This Row],[Type]]))),"")</f>
        <v/>
      </c>
      <c r="K41" t="str">
        <f>IFERROR(MID(core[[#This Row],[Type]],LEN(core[[#This Row],[Base type]])+2,FIND(")",core[[#This Row],[Type]],LEN(core[[#This Row],[Base type]])+2)-LEN(core[[#This Row],[Base type]])-2)&amp;IF(core[[#This Row],[Other]]=TRUE,", ""other:*""",""),"")</f>
        <v>xs:fractionDigits=1</v>
      </c>
      <c r="L41" t="str">
        <f t="array" ref="L4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2" spans="2:12" hidden="1" x14ac:dyDescent="0.25">
      <c r="B42" t="s">
        <v>1374</v>
      </c>
      <c r="C42" t="s">
        <v>1369</v>
      </c>
      <c r="D42" t="s">
        <v>1370</v>
      </c>
      <c r="E42" t="s">
        <v>17</v>
      </c>
      <c r="F42" t="s">
        <v>29</v>
      </c>
      <c r="G42" t="s">
        <v>1375</v>
      </c>
      <c r="H42" t="str">
        <f>IF(ISBLANK(core[[#This Row],[Type]]),"",IFERROR(LEFT(core[[#This Row],[Type]],FIND("(",core[[#This Row],[Type]])-1),core[[#This Row],[Type]]))</f>
        <v>xs:string</v>
      </c>
      <c r="I42" t="b">
        <f>IF(core[[#This Row],[Base type]]="xs:string",LEFT(core[[#This Row],[Type]],11)="xs:string(""","")</f>
        <v>1</v>
      </c>
      <c r="J42" t="b">
        <f>IF(core[[#This Row],[Base type]]="xs:string",NOT(ISERROR(FIND(" or xs:string(xs:pattern=other:\w{2,})",core[[#This Row],[Type]]))),"")</f>
        <v>0</v>
      </c>
      <c r="K42" t="str">
        <f>IFERROR(MID(core[[#This Row],[Type]],LEN(core[[#This Row],[Base type]])+2,FIND(")",core[[#This Row],[Type]],LEN(core[[#This Row],[Base type]])+2)-LEN(core[[#This Row],[Base type]])-2)&amp;IF(core[[#This Row],[Other]]=TRUE,", ""other:*""",""),"")</f>
        <v>"driving", "standstill"</v>
      </c>
      <c r="L42" t="str">
        <f t="array" ref="L4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3" spans="2:12" hidden="1" x14ac:dyDescent="0.25">
      <c r="B43" t="s">
        <v>1376</v>
      </c>
      <c r="C43" t="s">
        <v>1369</v>
      </c>
      <c r="D43" t="s">
        <v>1370</v>
      </c>
      <c r="E43" t="s">
        <v>1377</v>
      </c>
      <c r="F43" t="s">
        <v>29</v>
      </c>
      <c r="G43" t="s">
        <v>1378</v>
      </c>
      <c r="H43" t="str">
        <f>IF(ISBLANK(core[[#This Row],[Type]]),"",IFERROR(LEFT(core[[#This Row],[Type]],FIND("(",core[[#This Row],[Type]])-1),core[[#This Row],[Type]]))</f>
        <v>xs:string</v>
      </c>
      <c r="I43" t="b">
        <f>IF(core[[#This Row],[Base type]]="xs:string",LEFT(core[[#This Row],[Type]],11)="xs:string(""","")</f>
        <v>1</v>
      </c>
      <c r="J43" t="b">
        <f>IF(core[[#This Row],[Base type]]="xs:string",NOT(ISERROR(FIND(" or xs:string(xs:pattern=other:\w{2,})",core[[#This Row],[Type]]))),"")</f>
        <v>0</v>
      </c>
      <c r="K43" t="str">
        <f>IFERROR(MID(core[[#This Row],[Type]],LEN(core[[#This Row],[Base type]])+2,FIND(")",core[[#This Row],[Type]],LEN(core[[#This Row],[Base type]])+2)-LEN(core[[#This Row],[Base type]])-2)&amp;IF(core[[#This Row],[Other]]=TRUE,", ""other:*""",""),"")</f>
        <v>"train", "pantograph"</v>
      </c>
      <c r="L43" t="str">
        <f t="array" ref="L4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4" spans="2:12" hidden="1" x14ac:dyDescent="0.25">
      <c r="B44" t="s">
        <v>1379</v>
      </c>
      <c r="C44" t="s">
        <v>1369</v>
      </c>
      <c r="D44" t="s">
        <v>1370</v>
      </c>
      <c r="E44" t="s">
        <v>1307</v>
      </c>
      <c r="F44" t="s">
        <v>29</v>
      </c>
      <c r="H44" t="str">
        <f>IF(ISBLANK(core[[#This Row],[Type]]),"",IFERROR(LEFT(core[[#This Row],[Type]],FIND("(",core[[#This Row],[Type]])-1),core[[#This Row],[Type]]))</f>
        <v/>
      </c>
      <c r="I44" t="str">
        <f>IF(core[[#This Row],[Base type]]="xs:string",LEFT(core[[#This Row],[Type]],11)="xs:string(""","")</f>
        <v/>
      </c>
      <c r="J44" t="str">
        <f>IF(core[[#This Row],[Base type]]="xs:string",NOT(ISERROR(FIND(" or xs:string(xs:pattern=other:\w{2,})",core[[#This Row],[Type]]))),"")</f>
        <v/>
      </c>
      <c r="K44" t="str">
        <f>IFERROR(MID(core[[#This Row],[Type]],LEN(core[[#This Row],[Base type]])+2,FIND(")",core[[#This Row],[Type]],LEN(core[[#This Row],[Base type]])+2)-LEN(core[[#This Row],[Base type]])-2)&amp;IF(core[[#This Row],[Other]]=TRUE,", ""other:*""",""),"")</f>
        <v/>
      </c>
      <c r="L44" t="str">
        <f t="array" ref="L4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5" spans="2:12" hidden="1" x14ac:dyDescent="0.25">
      <c r="B45" t="s">
        <v>1380</v>
      </c>
      <c r="C45" t="s">
        <v>1340</v>
      </c>
      <c r="D45" t="s">
        <v>1367</v>
      </c>
      <c r="E45" t="s">
        <v>17</v>
      </c>
      <c r="F45" t="s">
        <v>29</v>
      </c>
      <c r="G45" t="s">
        <v>1381</v>
      </c>
      <c r="H45" t="str">
        <f>IF(ISBLANK(core[[#This Row],[Type]]),"",IFERROR(LEFT(core[[#This Row],[Type]],FIND("(",core[[#This Row],[Type]])-1),core[[#This Row],[Type]]))</f>
        <v>xs:string</v>
      </c>
      <c r="I45" t="b">
        <f>IF(core[[#This Row],[Base type]]="xs:string",LEFT(core[[#This Row],[Type]],11)="xs:string(""","")</f>
        <v>1</v>
      </c>
      <c r="J45" t="b">
        <f>IF(core[[#This Row],[Base type]]="xs:string",NOT(ISERROR(FIND(" or xs:string(xs:pattern=other:\w{2,})",core[[#This Row],[Type]]))),"")</f>
        <v>1</v>
      </c>
      <c r="K45" t="str">
        <f>IFERROR(MID(core[[#This Row],[Type]],LEN(core[[#This Row],[Base type]])+2,FIND(")",core[[#This Row],[Type]],LEN(core[[#This Row],[Base type]])+2)-LEN(core[[#This Row],[Base type]])-2)&amp;IF(core[[#This Row],[Other]]=TRUE,", ""other:*""",""),"")</f>
        <v>"none", "overhead", "3rdRail", "sideRail", "other:*"</v>
      </c>
      <c r="L45" t="str">
        <f t="array" ref="L4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6" spans="2:12" hidden="1" x14ac:dyDescent="0.25">
      <c r="B46" t="s">
        <v>1382</v>
      </c>
      <c r="C46" t="s">
        <v>1340</v>
      </c>
      <c r="D46" t="s">
        <v>1367</v>
      </c>
      <c r="E46" t="s">
        <v>1383</v>
      </c>
      <c r="F46" t="s">
        <v>29</v>
      </c>
      <c r="G46" t="s">
        <v>1373</v>
      </c>
      <c r="H46" t="str">
        <f>IF(ISBLANK(core[[#This Row],[Type]]),"",IFERROR(LEFT(core[[#This Row],[Type]],FIND("(",core[[#This Row],[Type]])-1),core[[#This Row],[Type]]))</f>
        <v>xs:decimal</v>
      </c>
      <c r="I46" t="str">
        <f>IF(core[[#This Row],[Base type]]="xs:string",LEFT(core[[#This Row],[Type]],11)="xs:string(""","")</f>
        <v/>
      </c>
      <c r="J46" t="str">
        <f>IF(core[[#This Row],[Base type]]="xs:string",NOT(ISERROR(FIND(" or xs:string(xs:pattern=other:\w{2,})",core[[#This Row],[Type]]))),"")</f>
        <v/>
      </c>
      <c r="K46" t="str">
        <f>IFERROR(MID(core[[#This Row],[Type]],LEN(core[[#This Row],[Base type]])+2,FIND(")",core[[#This Row],[Type]],LEN(core[[#This Row],[Base type]])+2)-LEN(core[[#This Row],[Base type]])-2)&amp;IF(core[[#This Row],[Other]]=TRUE,", ""other:*""",""),"")</f>
        <v>xs:fractionDigits=1</v>
      </c>
      <c r="L46" t="str">
        <f t="array" ref="L4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7" spans="2:12" hidden="1" x14ac:dyDescent="0.25">
      <c r="B47" t="s">
        <v>1384</v>
      </c>
      <c r="C47" t="s">
        <v>1340</v>
      </c>
      <c r="D47" t="s">
        <v>1367</v>
      </c>
      <c r="E47" t="s">
        <v>1385</v>
      </c>
      <c r="F47" t="s">
        <v>29</v>
      </c>
      <c r="G47" t="s">
        <v>1386</v>
      </c>
      <c r="H47" t="str">
        <f>IF(ISBLANK(core[[#This Row],[Type]]),"",IFERROR(LEFT(core[[#This Row],[Type]],FIND("(",core[[#This Row],[Type]])-1),core[[#This Row],[Type]]))</f>
        <v>xs:decimal</v>
      </c>
      <c r="I47" t="str">
        <f>IF(core[[#This Row],[Base type]]="xs:string",LEFT(core[[#This Row],[Type]],11)="xs:string(""","")</f>
        <v/>
      </c>
      <c r="J47" t="str">
        <f>IF(core[[#This Row],[Base type]]="xs:string",NOT(ISERROR(FIND(" or xs:string(xs:pattern=other:\w{2,})",core[[#This Row],[Type]]))),"")</f>
        <v/>
      </c>
      <c r="K47" t="str">
        <f>IFERROR(MID(core[[#This Row],[Type]],LEN(core[[#This Row],[Base type]])+2,FIND(")",core[[#This Row],[Type]],LEN(core[[#This Row],[Base type]])+2)-LEN(core[[#This Row],[Base type]])-2)&amp;IF(core[[#This Row],[Other]]=TRUE,", ""other:*""",""),"")</f>
        <v>xs:fractionDigits=3, xs:minInclusive=0</v>
      </c>
      <c r="L47" t="str">
        <f t="array" ref="L4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8" spans="2:12" hidden="1" x14ac:dyDescent="0.25">
      <c r="B48" t="s">
        <v>1387</v>
      </c>
      <c r="C48" t="s">
        <v>1340</v>
      </c>
      <c r="D48" t="s">
        <v>1388</v>
      </c>
      <c r="E48" t="s">
        <v>1299</v>
      </c>
      <c r="F48" t="s">
        <v>29</v>
      </c>
      <c r="H48" t="str">
        <f>IF(ISBLANK(core[[#This Row],[Type]]),"",IFERROR(LEFT(core[[#This Row],[Type]],FIND("(",core[[#This Row],[Type]])-1),core[[#This Row],[Type]]))</f>
        <v/>
      </c>
      <c r="I48" t="str">
        <f>IF(core[[#This Row],[Base type]]="xs:string",LEFT(core[[#This Row],[Type]],11)="xs:string(""","")</f>
        <v/>
      </c>
      <c r="J48" t="str">
        <f>IF(core[[#This Row],[Base type]]="xs:string",NOT(ISERROR(FIND(" or xs:string(xs:pattern=other:\w{2,})",core[[#This Row],[Type]]))),"")</f>
        <v/>
      </c>
      <c r="K48" t="str">
        <f>IFERROR(MID(core[[#This Row],[Type]],LEN(core[[#This Row],[Base type]])+2,FIND(")",core[[#This Row],[Type]],LEN(core[[#This Row],[Base type]])+2)-LEN(core[[#This Row],[Base type]])-2)&amp;IF(core[[#This Row],[Other]]=TRUE,", ""other:*""",""),"")</f>
        <v/>
      </c>
      <c r="L48" t="str">
        <f t="array" ref="L4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9" spans="2:12" hidden="1" x14ac:dyDescent="0.25">
      <c r="B49" t="s">
        <v>1389</v>
      </c>
      <c r="C49" t="s">
        <v>1340</v>
      </c>
      <c r="D49" t="s">
        <v>1388</v>
      </c>
      <c r="E49" t="s">
        <v>17</v>
      </c>
      <c r="F49" t="s">
        <v>29</v>
      </c>
      <c r="G49" t="s">
        <v>1390</v>
      </c>
      <c r="H49" t="str">
        <f>IF(ISBLANK(core[[#This Row],[Type]]),"",IFERROR(LEFT(core[[#This Row],[Type]],FIND("(",core[[#This Row],[Type]])-1),core[[#This Row],[Type]]))</f>
        <v>xs:string</v>
      </c>
      <c r="I49" t="b">
        <f>IF(core[[#This Row],[Base type]]="xs:string",LEFT(core[[#This Row],[Type]],11)="xs:string(""","")</f>
        <v>1</v>
      </c>
      <c r="J49" t="b">
        <f>IF(core[[#This Row],[Base type]]="xs:string",NOT(ISERROR(FIND(" or xs:string(xs:pattern=other:\w{2,})",core[[#This Row],[Type]]))),"")</f>
        <v>1</v>
      </c>
      <c r="K49" t="str">
        <f>IFERROR(MID(core[[#This Row],[Type]],LEN(core[[#This Row],[Base type]])+2,FIND(")",core[[#This Row],[Type]],LEN(core[[#This Row],[Base type]])+2)-LEN(core[[#This Row],[Base type]])-2)&amp;IF(core[[#This Row],[Other]]=TRUE,", ""other:*""",""),"")</f>
        <v>"adhesion", "gearrack", "cable", "other:*"</v>
      </c>
      <c r="L49" t="str">
        <f t="array" ref="L4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50" spans="2:12" hidden="1" x14ac:dyDescent="0.25">
      <c r="B50" t="s">
        <v>1391</v>
      </c>
      <c r="C50" t="s">
        <v>1340</v>
      </c>
      <c r="D50" t="s">
        <v>1388</v>
      </c>
      <c r="E50" t="s">
        <v>1392</v>
      </c>
      <c r="F50" t="s">
        <v>29</v>
      </c>
      <c r="G50" t="s">
        <v>1302</v>
      </c>
      <c r="H50" t="str">
        <f>IF(ISBLANK(core[[#This Row],[Type]]),"",IFERROR(LEFT(core[[#This Row],[Type]],FIND("(",core[[#This Row],[Type]])-1),core[[#This Row],[Type]]))</f>
        <v>xs:string</v>
      </c>
      <c r="I50" t="b">
        <f>IF(core[[#This Row],[Base type]]="xs:string",LEFT(core[[#This Row],[Type]],11)="xs:string(""","")</f>
        <v>0</v>
      </c>
      <c r="J50" t="b">
        <f>IF(core[[#This Row],[Base type]]="xs:string",NOT(ISERROR(FIND(" or xs:string(xs:pattern=other:\w{2,})",core[[#This Row],[Type]]))),"")</f>
        <v>0</v>
      </c>
      <c r="K50" t="str">
        <f>IFERROR(MID(core[[#This Row],[Type]],LEN(core[[#This Row],[Base type]])+2,FIND(")",core[[#This Row],[Type]],LEN(core[[#This Row],[Base type]])+2)-LEN(core[[#This Row],[Base type]])-2)&amp;IF(core[[#This Row],[Other]]=TRUE,", ""other:*""",""),"")</f>
        <v/>
      </c>
      <c r="L50" t="str">
        <f t="array" ref="L5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1" spans="2:12" hidden="1" x14ac:dyDescent="0.25">
      <c r="B51" t="s">
        <v>1393</v>
      </c>
      <c r="C51" t="s">
        <v>1340</v>
      </c>
      <c r="D51" t="s">
        <v>1394</v>
      </c>
      <c r="E51" t="s">
        <v>1299</v>
      </c>
      <c r="F51" t="s">
        <v>29</v>
      </c>
      <c r="H51" t="str">
        <f>IF(ISBLANK(core[[#This Row],[Type]]),"",IFERROR(LEFT(core[[#This Row],[Type]],FIND("(",core[[#This Row],[Type]])-1),core[[#This Row],[Type]]))</f>
        <v/>
      </c>
      <c r="I51" t="str">
        <f>IF(core[[#This Row],[Base type]]="xs:string",LEFT(core[[#This Row],[Type]],11)="xs:string(""","")</f>
        <v/>
      </c>
      <c r="J51" t="str">
        <f>IF(core[[#This Row],[Base type]]="xs:string",NOT(ISERROR(FIND(" or xs:string(xs:pattern=other:\w{2,})",core[[#This Row],[Type]]))),"")</f>
        <v/>
      </c>
      <c r="K51" t="str">
        <f>IFERROR(MID(core[[#This Row],[Type]],LEN(core[[#This Row],[Base type]])+2,FIND(")",core[[#This Row],[Type]],LEN(core[[#This Row],[Base type]])+2)-LEN(core[[#This Row],[Base type]])-2)&amp;IF(core[[#This Row],[Other]]=TRUE,", ""other:*""",""),"")</f>
        <v/>
      </c>
      <c r="L51" t="str">
        <f t="array" ref="L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2" spans="2:12" hidden="1" x14ac:dyDescent="0.25">
      <c r="B52" t="s">
        <v>1395</v>
      </c>
      <c r="C52" t="s">
        <v>1340</v>
      </c>
      <c r="D52" t="s">
        <v>1394</v>
      </c>
      <c r="E52" t="s">
        <v>1396</v>
      </c>
      <c r="F52" t="s">
        <v>23</v>
      </c>
      <c r="G52" t="s">
        <v>1397</v>
      </c>
      <c r="H52" t="str">
        <f>IF(ISBLANK(core[[#This Row],[Type]]),"",IFERROR(LEFT(core[[#This Row],[Type]],FIND("(",core[[#This Row],[Type]])-1),core[[#This Row],[Type]]))</f>
        <v>xs:decimal</v>
      </c>
      <c r="I52" t="str">
        <f>IF(core[[#This Row],[Base type]]="xs:string",LEFT(core[[#This Row],[Type]],11)="xs:string(""","")</f>
        <v/>
      </c>
      <c r="J52" t="str">
        <f>IF(core[[#This Row],[Base type]]="xs:string",NOT(ISERROR(FIND(" or xs:string(xs:pattern=other:\w{2,})",core[[#This Row],[Type]]))),"")</f>
        <v/>
      </c>
      <c r="K52" t="str">
        <f>IFERROR(MID(core[[#This Row],[Type]],LEN(core[[#This Row],[Base type]])+2,FIND(")",core[[#This Row],[Type]],LEN(core[[#This Row],[Base type]])+2)-LEN(core[[#This Row],[Base type]])-2)&amp;IF(core[[#This Row],[Other]]=TRUE,", ""other:*""",""),"")</f>
        <v>xs:fractionDigits=3</v>
      </c>
      <c r="L52" t="str">
        <f t="array" ref="L5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3" spans="2:12" hidden="1" x14ac:dyDescent="0.25">
      <c r="B53" t="s">
        <v>1398</v>
      </c>
      <c r="C53" t="s">
        <v>1340</v>
      </c>
      <c r="D53" t="s">
        <v>1394</v>
      </c>
      <c r="E53" t="s">
        <v>939</v>
      </c>
      <c r="F53" t="s">
        <v>29</v>
      </c>
      <c r="G53" t="s">
        <v>1399</v>
      </c>
      <c r="H53" t="str">
        <f>IF(ISBLANK(core[[#This Row],[Type]]),"",IFERROR(LEFT(core[[#This Row],[Type]],FIND("(",core[[#This Row],[Type]])-1),core[[#This Row],[Type]]))</f>
        <v>xs:decimal</v>
      </c>
      <c r="I53" t="str">
        <f>IF(core[[#This Row],[Base type]]="xs:string",LEFT(core[[#This Row],[Type]],11)="xs:string(""","")</f>
        <v/>
      </c>
      <c r="J53" t="str">
        <f>IF(core[[#This Row],[Base type]]="xs:string",NOT(ISERROR(FIND(" or xs:string(xs:pattern=other:\w{2,})",core[[#This Row],[Type]]))),"")</f>
        <v/>
      </c>
      <c r="K53" t="str">
        <f>IFERROR(MID(core[[#This Row],[Type]],LEN(core[[#This Row],[Base type]])+2,FIND(")",core[[#This Row],[Type]],LEN(core[[#This Row],[Base type]])+2)-LEN(core[[#This Row],[Base type]])-2)&amp;IF(core[[#This Row],[Other]]=TRUE,", ""other:*""",""),"")</f>
        <v>xs:fractionDigits=3; /fixed=true</v>
      </c>
      <c r="L53" t="str">
        <f t="array" ref="L5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4" spans="2:12" hidden="1" x14ac:dyDescent="0.25">
      <c r="B54" t="s">
        <v>1400</v>
      </c>
      <c r="C54" t="s">
        <v>1340</v>
      </c>
      <c r="D54" t="s">
        <v>1401</v>
      </c>
      <c r="E54" t="s">
        <v>1299</v>
      </c>
      <c r="F54" t="s">
        <v>29</v>
      </c>
      <c r="H54" t="str">
        <f>IF(ISBLANK(core[[#This Row],[Type]]),"",IFERROR(LEFT(core[[#This Row],[Type]],FIND("(",core[[#This Row],[Type]])-1),core[[#This Row],[Type]]))</f>
        <v/>
      </c>
      <c r="I54" t="str">
        <f>IF(core[[#This Row],[Base type]]="xs:string",LEFT(core[[#This Row],[Type]],11)="xs:string(""","")</f>
        <v/>
      </c>
      <c r="J54" t="str">
        <f>IF(core[[#This Row],[Base type]]="xs:string",NOT(ISERROR(FIND(" or xs:string(xs:pattern=other:\w{2,})",core[[#This Row],[Type]]))),"")</f>
        <v/>
      </c>
      <c r="K54" t="str">
        <f>IFERROR(MID(core[[#This Row],[Type]],LEN(core[[#This Row],[Base type]])+2,FIND(")",core[[#This Row],[Type]],LEN(core[[#This Row],[Base type]])+2)-LEN(core[[#This Row],[Base type]])-2)&amp;IF(core[[#This Row],[Other]]=TRUE,", ""other:*""",""),"")</f>
        <v/>
      </c>
      <c r="L54" t="str">
        <f t="array" ref="L5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5" spans="2:12" hidden="1" x14ac:dyDescent="0.25">
      <c r="B55" t="s">
        <v>1402</v>
      </c>
      <c r="C55" t="s">
        <v>1340</v>
      </c>
      <c r="D55" t="s">
        <v>1401</v>
      </c>
      <c r="E55" t="s">
        <v>1396</v>
      </c>
      <c r="F55" t="s">
        <v>29</v>
      </c>
      <c r="G55" t="s">
        <v>1403</v>
      </c>
      <c r="H55" t="str">
        <f>IF(ISBLANK(core[[#This Row],[Type]]),"",IFERROR(LEFT(core[[#This Row],[Type]],FIND("(",core[[#This Row],[Type]])-1),core[[#This Row],[Type]]))</f>
        <v>xs:decimal</v>
      </c>
      <c r="I55" t="str">
        <f>IF(core[[#This Row],[Base type]]="xs:string",LEFT(core[[#This Row],[Type]],11)="xs:string(""","")</f>
        <v/>
      </c>
      <c r="J55" t="str">
        <f>IF(core[[#This Row],[Base type]]="xs:string",NOT(ISERROR(FIND(" or xs:string(xs:pattern=other:\w{2,})",core[[#This Row],[Type]]))),"")</f>
        <v/>
      </c>
      <c r="K55" t="str">
        <f>IFERROR(MID(core[[#This Row],[Type]],LEN(core[[#This Row],[Base type]])+2,FIND(")",core[[#This Row],[Type]],LEN(core[[#This Row],[Base type]])+2)-LEN(core[[#This Row],[Base type]])-2)&amp;IF(core[[#This Row],[Other]]=TRUE,", ""other:*""",""),"")</f>
        <v>xs:fractionDigits=6</v>
      </c>
      <c r="L55" t="str">
        <f t="array" ref="L5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6" spans="2:12" hidden="1" x14ac:dyDescent="0.25">
      <c r="B56" t="s">
        <v>1404</v>
      </c>
      <c r="C56" t="s">
        <v>1340</v>
      </c>
      <c r="D56" t="s">
        <v>1405</v>
      </c>
      <c r="E56" t="s">
        <v>1299</v>
      </c>
      <c r="F56" t="s">
        <v>29</v>
      </c>
      <c r="H56" t="str">
        <f>IF(ISBLANK(core[[#This Row],[Type]]),"",IFERROR(LEFT(core[[#This Row],[Type]],FIND("(",core[[#This Row],[Type]])-1),core[[#This Row],[Type]]))</f>
        <v/>
      </c>
      <c r="I56" t="str">
        <f>IF(core[[#This Row],[Base type]]="xs:string",LEFT(core[[#This Row],[Type]],11)="xs:string(""","")</f>
        <v/>
      </c>
      <c r="J56" t="str">
        <f>IF(core[[#This Row],[Base type]]="xs:string",NOT(ISERROR(FIND(" or xs:string(xs:pattern=other:\w{2,})",core[[#This Row],[Type]]))),"")</f>
        <v/>
      </c>
      <c r="K56" t="str">
        <f>IFERROR(MID(core[[#This Row],[Type]],LEN(core[[#This Row],[Base type]])+2,FIND(")",core[[#This Row],[Type]],LEN(core[[#This Row],[Base type]])+2)-LEN(core[[#This Row],[Base type]])-2)&amp;IF(core[[#This Row],[Other]]=TRUE,", ""other:*""",""),"")</f>
        <v/>
      </c>
      <c r="L56" t="str">
        <f t="array" ref="L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7" spans="2:12" hidden="1" x14ac:dyDescent="0.25">
      <c r="B57" t="s">
        <v>1406</v>
      </c>
      <c r="C57" t="s">
        <v>1340</v>
      </c>
      <c r="D57" t="s">
        <v>1405</v>
      </c>
      <c r="E57" t="s">
        <v>24</v>
      </c>
      <c r="F57" t="s">
        <v>23</v>
      </c>
      <c r="G57" t="s">
        <v>1302</v>
      </c>
      <c r="H57" t="str">
        <f>IF(ISBLANK(core[[#This Row],[Type]]),"",IFERROR(LEFT(core[[#This Row],[Type]],FIND("(",core[[#This Row],[Type]])-1),core[[#This Row],[Type]]))</f>
        <v>xs:string</v>
      </c>
      <c r="I57" t="b">
        <f>IF(core[[#This Row],[Base type]]="xs:string",LEFT(core[[#This Row],[Type]],11)="xs:string(""","")</f>
        <v>0</v>
      </c>
      <c r="J57" t="b">
        <f>IF(core[[#This Row],[Base type]]="xs:string",NOT(ISERROR(FIND(" or xs:string(xs:pattern=other:\w{2,})",core[[#This Row],[Type]]))),"")</f>
        <v>0</v>
      </c>
      <c r="K57" t="str">
        <f>IFERROR(MID(core[[#This Row],[Type]],LEN(core[[#This Row],[Base type]])+2,FIND(")",core[[#This Row],[Type]],LEN(core[[#This Row],[Base type]])+2)-LEN(core[[#This Row],[Base type]])-2)&amp;IF(core[[#This Row],[Other]]=TRUE,", ""other:*""",""),"")</f>
        <v/>
      </c>
      <c r="L57" t="str">
        <f t="array" ref="L5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8" spans="2:12" hidden="1" x14ac:dyDescent="0.25">
      <c r="B58" t="s">
        <v>1407</v>
      </c>
      <c r="C58" t="s">
        <v>1340</v>
      </c>
      <c r="D58" t="s">
        <v>1408</v>
      </c>
      <c r="E58" t="s">
        <v>1299</v>
      </c>
      <c r="F58" t="s">
        <v>29</v>
      </c>
      <c r="H58" t="str">
        <f>IF(ISBLANK(core[[#This Row],[Type]]),"",IFERROR(LEFT(core[[#This Row],[Type]],FIND("(",core[[#This Row],[Type]])-1),core[[#This Row],[Type]]))</f>
        <v/>
      </c>
      <c r="I58" t="str">
        <f>IF(core[[#This Row],[Base type]]="xs:string",LEFT(core[[#This Row],[Type]],11)="xs:string(""","")</f>
        <v/>
      </c>
      <c r="J58" t="str">
        <f>IF(core[[#This Row],[Base type]]="xs:string",NOT(ISERROR(FIND(" or xs:string(xs:pattern=other:\w{2,})",core[[#This Row],[Type]]))),"")</f>
        <v/>
      </c>
      <c r="K58" t="str">
        <f>IFERROR(MID(core[[#This Row],[Type]],LEN(core[[#This Row],[Base type]])+2,FIND(")",core[[#This Row],[Type]],LEN(core[[#This Row],[Base type]])+2)-LEN(core[[#This Row],[Base type]])-2)&amp;IF(core[[#This Row],[Other]]=TRUE,", ""other:*""",""),"")</f>
        <v/>
      </c>
      <c r="L58" t="str">
        <f t="array" ref="L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9" spans="2:12" hidden="1" x14ac:dyDescent="0.25">
      <c r="B59" t="s">
        <v>1409</v>
      </c>
      <c r="C59" t="s">
        <v>1410</v>
      </c>
      <c r="D59" t="s">
        <v>852</v>
      </c>
      <c r="E59" t="s">
        <v>1299</v>
      </c>
      <c r="F59" t="s">
        <v>29</v>
      </c>
      <c r="H59" t="str">
        <f>IF(ISBLANK(core[[#This Row],[Type]]),"",IFERROR(LEFT(core[[#This Row],[Type]],FIND("(",core[[#This Row],[Type]])-1),core[[#This Row],[Type]]))</f>
        <v/>
      </c>
      <c r="I59" t="str">
        <f>IF(core[[#This Row],[Base type]]="xs:string",LEFT(core[[#This Row],[Type]],11)="xs:string(""","")</f>
        <v/>
      </c>
      <c r="J59" t="str">
        <f>IF(core[[#This Row],[Base type]]="xs:string",NOT(ISERROR(FIND(" or xs:string(xs:pattern=other:\w{2,})",core[[#This Row],[Type]]))),"")</f>
        <v/>
      </c>
      <c r="K59" t="str">
        <f>IFERROR(MID(core[[#This Row],[Type]],LEN(core[[#This Row],[Base type]])+2,FIND(")",core[[#This Row],[Type]],LEN(core[[#This Row],[Base type]])+2)-LEN(core[[#This Row],[Base type]])-2)&amp;IF(core[[#This Row],[Other]]=TRUE,", ""other:*""",""),"")</f>
        <v/>
      </c>
      <c r="L59" t="str">
        <f t="array" ref="L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0" spans="2:12" hidden="1" x14ac:dyDescent="0.25">
      <c r="B60" t="s">
        <v>1411</v>
      </c>
      <c r="C60" t="s">
        <v>1410</v>
      </c>
      <c r="D60" t="s">
        <v>852</v>
      </c>
      <c r="E60" t="s">
        <v>1412</v>
      </c>
      <c r="F60" t="s">
        <v>29</v>
      </c>
      <c r="G60" t="s">
        <v>1302</v>
      </c>
      <c r="H60" t="str">
        <f>IF(ISBLANK(core[[#This Row],[Type]]),"",IFERROR(LEFT(core[[#This Row],[Type]],FIND("(",core[[#This Row],[Type]])-1),core[[#This Row],[Type]]))</f>
        <v>xs:string</v>
      </c>
      <c r="I60" t="b">
        <f>IF(core[[#This Row],[Base type]]="xs:string",LEFT(core[[#This Row],[Type]],11)="xs:string(""","")</f>
        <v>0</v>
      </c>
      <c r="J60" t="b">
        <f>IF(core[[#This Row],[Base type]]="xs:string",NOT(ISERROR(FIND(" or xs:string(xs:pattern=other:\w{2,})",core[[#This Row],[Type]]))),"")</f>
        <v>0</v>
      </c>
      <c r="K60" t="str">
        <f>IFERROR(MID(core[[#This Row],[Type]],LEN(core[[#This Row],[Base type]])+2,FIND(")",core[[#This Row],[Type]],LEN(core[[#This Row],[Base type]])+2)-LEN(core[[#This Row],[Base type]])-2)&amp;IF(core[[#This Row],[Other]]=TRUE,", ""other:*""",""),"")</f>
        <v/>
      </c>
      <c r="L60" t="str">
        <f t="array" ref="L6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1" spans="2:12" hidden="1" x14ac:dyDescent="0.25">
      <c r="B61" t="s">
        <v>1413</v>
      </c>
      <c r="C61" t="s">
        <v>1410</v>
      </c>
      <c r="D61" t="s">
        <v>852</v>
      </c>
      <c r="E61" t="s">
        <v>1069</v>
      </c>
      <c r="F61" t="s">
        <v>29</v>
      </c>
      <c r="G61" t="s">
        <v>1414</v>
      </c>
      <c r="H61" t="str">
        <f>IF(ISBLANK(core[[#This Row],[Type]]),"",IFERROR(LEFT(core[[#This Row],[Type]],FIND("(",core[[#This Row],[Type]])-1),core[[#This Row],[Type]]))</f>
        <v>xs:integer</v>
      </c>
      <c r="I61" t="str">
        <f>IF(core[[#This Row],[Base type]]="xs:string",LEFT(core[[#This Row],[Type]],11)="xs:string(""","")</f>
        <v/>
      </c>
      <c r="J61" t="str">
        <f>IF(core[[#This Row],[Base type]]="xs:string",NOT(ISERROR(FIND(" or xs:string(xs:pattern=other:\w{2,})",core[[#This Row],[Type]]))),"")</f>
        <v/>
      </c>
      <c r="K61" t="str">
        <f>IFERROR(MID(core[[#This Row],[Type]],LEN(core[[#This Row],[Base type]])+2,FIND(")",core[[#This Row],[Type]],LEN(core[[#This Row],[Base type]])+2)-LEN(core[[#This Row],[Base type]])-2)&amp;IF(core[[#This Row],[Other]]=TRUE,", ""other:*""",""),"")</f>
        <v>xs:minInclusive=0, xs:maxInclusive=15</v>
      </c>
      <c r="L61" t="str">
        <f t="array" ref="L61">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62" spans="2:12" hidden="1" x14ac:dyDescent="0.25">
      <c r="B62" t="s">
        <v>1415</v>
      </c>
      <c r="C62" t="s">
        <v>1410</v>
      </c>
      <c r="D62" t="s">
        <v>852</v>
      </c>
      <c r="E62" t="s">
        <v>1072</v>
      </c>
      <c r="F62" t="s">
        <v>29</v>
      </c>
      <c r="G62" t="s">
        <v>1325</v>
      </c>
      <c r="H62" t="str">
        <f>IF(ISBLANK(core[[#This Row],[Type]]),"",IFERROR(LEFT(core[[#This Row],[Type]],FIND("(",core[[#This Row],[Type]])-1),core[[#This Row],[Type]]))</f>
        <v>xs:IDREF</v>
      </c>
      <c r="I62" t="str">
        <f>IF(core[[#This Row],[Base type]]="xs:string",LEFT(core[[#This Row],[Type]],11)="xs:string(""","")</f>
        <v/>
      </c>
      <c r="J62" t="str">
        <f>IF(core[[#This Row],[Base type]]="xs:string",NOT(ISERROR(FIND(" or xs:string(xs:pattern=other:\w{2,})",core[[#This Row],[Type]]))),"")</f>
        <v/>
      </c>
      <c r="K62" t="str">
        <f>IFERROR(MID(core[[#This Row],[Type]],LEN(core[[#This Row],[Base type]])+2,FIND(")",core[[#This Row],[Type]],LEN(core[[#This Row],[Base type]])+2)-LEN(core[[#This Row],[Base type]])-2)&amp;IF(core[[#This Row],[Other]]=TRUE,", ""other:*""",""),"")</f>
        <v/>
      </c>
      <c r="L62" t="str">
        <f t="array" ref="L6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63" spans="2:12" hidden="1" x14ac:dyDescent="0.25">
      <c r="B63" t="s">
        <v>1416</v>
      </c>
      <c r="C63" t="s">
        <v>1410</v>
      </c>
      <c r="D63" t="s">
        <v>852</v>
      </c>
      <c r="E63" t="s">
        <v>135</v>
      </c>
      <c r="F63" t="s">
        <v>29</v>
      </c>
      <c r="G63" t="s">
        <v>1302</v>
      </c>
      <c r="H63" t="str">
        <f>IF(ISBLANK(core[[#This Row],[Type]]),"",IFERROR(LEFT(core[[#This Row],[Type]],FIND("(",core[[#This Row],[Type]])-1),core[[#This Row],[Type]]))</f>
        <v>xs:string</v>
      </c>
      <c r="I63" t="b">
        <f>IF(core[[#This Row],[Base type]]="xs:string",LEFT(core[[#This Row],[Type]],11)="xs:string(""","")</f>
        <v>0</v>
      </c>
      <c r="J63" t="b">
        <f>IF(core[[#This Row],[Base type]]="xs:string",NOT(ISERROR(FIND(" or xs:string(xs:pattern=other:\w{2,})",core[[#This Row],[Type]]))),"")</f>
        <v>0</v>
      </c>
      <c r="K63" t="str">
        <f>IFERROR(MID(core[[#This Row],[Type]],LEN(core[[#This Row],[Base type]])+2,FIND(")",core[[#This Row],[Type]],LEN(core[[#This Row],[Base type]])+2)-LEN(core[[#This Row],[Base type]])-2)&amp;IF(core[[#This Row],[Other]]=TRUE,", ""other:*""",""),"")</f>
        <v/>
      </c>
      <c r="L63" t="str">
        <f t="array" ref="L6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4" spans="2:12" hidden="1" x14ac:dyDescent="0.25">
      <c r="B64" t="s">
        <v>1417</v>
      </c>
      <c r="C64" t="s">
        <v>1410</v>
      </c>
      <c r="D64" t="s">
        <v>852</v>
      </c>
      <c r="E64" t="s">
        <v>1077</v>
      </c>
      <c r="F64" t="s">
        <v>23</v>
      </c>
      <c r="G64" t="s">
        <v>1418</v>
      </c>
      <c r="H64" t="str">
        <f>IF(ISBLANK(core[[#This Row],[Type]]),"",IFERROR(LEFT(core[[#This Row],[Type]],FIND("(",core[[#This Row],[Type]])-1),core[[#This Row],[Type]]))</f>
        <v>xs:decimal</v>
      </c>
      <c r="I64" t="str">
        <f>IF(core[[#This Row],[Base type]]="xs:string",LEFT(core[[#This Row],[Type]],11)="xs:string(""","")</f>
        <v/>
      </c>
      <c r="J64" t="str">
        <f>IF(core[[#This Row],[Base type]]="xs:string",NOT(ISERROR(FIND(" or xs:string(xs:pattern=other:\w{2,})",core[[#This Row],[Type]]))),"")</f>
        <v/>
      </c>
      <c r="K64" t="str">
        <f>IFERROR(MID(core[[#This Row],[Type]],LEN(core[[#This Row],[Base type]])+2,FIND(")",core[[#This Row],[Type]],LEN(core[[#This Row],[Base type]])+2)-LEN(core[[#This Row],[Base type]])-2)&amp;IF(core[[#This Row],[Other]]=TRUE,", ""other:*""",""),"")</f>
        <v>xs:fractionDigits=1, xs:minInclusive=0, xs:totalDigits=5</v>
      </c>
      <c r="L64" t="str">
        <f t="array" ref="L6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5" spans="2:12" hidden="1" x14ac:dyDescent="0.25">
      <c r="B65" t="s">
        <v>1419</v>
      </c>
      <c r="C65" t="s">
        <v>1340</v>
      </c>
      <c r="D65" t="s">
        <v>1420</v>
      </c>
      <c r="E65" t="s">
        <v>1299</v>
      </c>
      <c r="F65" t="s">
        <v>29</v>
      </c>
      <c r="H65" t="str">
        <f>IF(ISBLANK(core[[#This Row],[Type]]),"",IFERROR(LEFT(core[[#This Row],[Type]],FIND("(",core[[#This Row],[Type]])-1),core[[#This Row],[Type]]))</f>
        <v/>
      </c>
      <c r="I65" t="str">
        <f>IF(core[[#This Row],[Base type]]="xs:string",LEFT(core[[#This Row],[Type]],11)="xs:string(""","")</f>
        <v/>
      </c>
      <c r="J65" t="str">
        <f>IF(core[[#This Row],[Base type]]="xs:string",NOT(ISERROR(FIND(" or xs:string(xs:pattern=other:\w{2,})",core[[#This Row],[Type]]))),"")</f>
        <v/>
      </c>
      <c r="K65" t="str">
        <f>IFERROR(MID(core[[#This Row],[Type]],LEN(core[[#This Row],[Base type]])+2,FIND(")",core[[#This Row],[Type]],LEN(core[[#This Row],[Base type]])+2)-LEN(core[[#This Row],[Base type]])-2)&amp;IF(core[[#This Row],[Other]]=TRUE,", ""other:*""",""),"")</f>
        <v/>
      </c>
      <c r="L65" t="str">
        <f t="array" ref="L6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6" spans="2:12" hidden="1" x14ac:dyDescent="0.25">
      <c r="B66" t="s">
        <v>1421</v>
      </c>
      <c r="C66" t="s">
        <v>1340</v>
      </c>
      <c r="D66" t="s">
        <v>1420</v>
      </c>
      <c r="E66" t="s">
        <v>1422</v>
      </c>
      <c r="F66" t="s">
        <v>23</v>
      </c>
      <c r="G66" t="s">
        <v>1423</v>
      </c>
      <c r="H66" t="str">
        <f>IF(ISBLANK(core[[#This Row],[Type]]),"",IFERROR(LEFT(core[[#This Row],[Type]],FIND("(",core[[#This Row],[Type]])-1),core[[#This Row],[Type]]))</f>
        <v>xs:anyURI</v>
      </c>
      <c r="I66" t="str">
        <f>IF(core[[#This Row],[Base type]]="xs:string",LEFT(core[[#This Row],[Type]],11)="xs:string(""","")</f>
        <v/>
      </c>
      <c r="J66" t="str">
        <f>IF(core[[#This Row],[Base type]]="xs:string",NOT(ISERROR(FIND(" or xs:string(xs:pattern=other:\w{2,})",core[[#This Row],[Type]]))),"")</f>
        <v/>
      </c>
      <c r="K66" t="str">
        <f>IFERROR(MID(core[[#This Row],[Type]],LEN(core[[#This Row],[Base type]])+2,FIND(")",core[[#This Row],[Type]],LEN(core[[#This Row],[Base type]])+2)-LEN(core[[#This Row],[Base type]])-2)&amp;IF(core[[#This Row],[Other]]=TRUE,", ""other:*""",""),"")</f>
        <v/>
      </c>
      <c r="L66" t="str">
        <f t="array" ref="L6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7" spans="2:12" hidden="1" x14ac:dyDescent="0.25">
      <c r="B67" t="s">
        <v>1424</v>
      </c>
      <c r="C67" t="s">
        <v>1340</v>
      </c>
      <c r="D67" t="s">
        <v>1420</v>
      </c>
      <c r="E67" t="s">
        <v>1425</v>
      </c>
      <c r="F67" t="s">
        <v>29</v>
      </c>
      <c r="G67" t="s">
        <v>1423</v>
      </c>
      <c r="H67" t="str">
        <f>IF(ISBLANK(core[[#This Row],[Type]]),"",IFERROR(LEFT(core[[#This Row],[Type]],FIND("(",core[[#This Row],[Type]])-1),core[[#This Row],[Type]]))</f>
        <v>xs:anyURI</v>
      </c>
      <c r="I67" t="str">
        <f>IF(core[[#This Row],[Base type]]="xs:string",LEFT(core[[#This Row],[Type]],11)="xs:string(""","")</f>
        <v/>
      </c>
      <c r="J67" t="str">
        <f>IF(core[[#This Row],[Base type]]="xs:string",NOT(ISERROR(FIND(" or xs:string(xs:pattern=other:\w{2,})",core[[#This Row],[Type]]))),"")</f>
        <v/>
      </c>
      <c r="K67" t="str">
        <f>IFERROR(MID(core[[#This Row],[Type]],LEN(core[[#This Row],[Base type]])+2,FIND(")",core[[#This Row],[Type]],LEN(core[[#This Row],[Base type]])+2)-LEN(core[[#This Row],[Base type]])-2)&amp;IF(core[[#This Row],[Other]]=TRUE,", ""other:*""",""),"")</f>
        <v/>
      </c>
      <c r="L67" t="str">
        <f t="array" ref="L6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8" spans="2:12" hidden="1" x14ac:dyDescent="0.25">
      <c r="B68" t="s">
        <v>1426</v>
      </c>
      <c r="C68" t="s">
        <v>1340</v>
      </c>
      <c r="D68" t="s">
        <v>1427</v>
      </c>
      <c r="E68" t="s">
        <v>1299</v>
      </c>
      <c r="F68" t="s">
        <v>29</v>
      </c>
      <c r="H68" t="str">
        <f>IF(ISBLANK(core[[#This Row],[Type]]),"",IFERROR(LEFT(core[[#This Row],[Type]],FIND("(",core[[#This Row],[Type]])-1),core[[#This Row],[Type]]))</f>
        <v/>
      </c>
      <c r="I68" t="str">
        <f>IF(core[[#This Row],[Base type]]="xs:string",LEFT(core[[#This Row],[Type]],11)="xs:string(""","")</f>
        <v/>
      </c>
      <c r="J68" t="str">
        <f>IF(core[[#This Row],[Base type]]="xs:string",NOT(ISERROR(FIND(" or xs:string(xs:pattern=other:\w{2,})",core[[#This Row],[Type]]))),"")</f>
        <v/>
      </c>
      <c r="K68" t="str">
        <f>IFERROR(MID(core[[#This Row],[Type]],LEN(core[[#This Row],[Base type]])+2,FIND(")",core[[#This Row],[Type]],LEN(core[[#This Row],[Base type]])+2)-LEN(core[[#This Row],[Base type]])-2)&amp;IF(core[[#This Row],[Other]]=TRUE,", ""other:*""",""),"")</f>
        <v/>
      </c>
      <c r="L68" t="str">
        <f t="array" ref="L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9" spans="2:12" hidden="1" x14ac:dyDescent="0.25">
      <c r="B69" t="s">
        <v>1428</v>
      </c>
      <c r="C69" t="s">
        <v>1340</v>
      </c>
      <c r="D69" t="s">
        <v>1427</v>
      </c>
      <c r="E69" t="s">
        <v>1429</v>
      </c>
      <c r="F69" t="s">
        <v>23</v>
      </c>
      <c r="G69" t="s">
        <v>1430</v>
      </c>
      <c r="H69" t="str">
        <f>IF(ISBLANK(core[[#This Row],[Type]]),"",IFERROR(LEFT(core[[#This Row],[Type]],FIND("(",core[[#This Row],[Type]])-1),core[[#This Row],[Type]]))</f>
        <v>xs:string</v>
      </c>
      <c r="I69" t="b">
        <f>IF(core[[#This Row],[Base type]]="xs:string",LEFT(core[[#This Row],[Type]],11)="xs:string(""","")</f>
        <v>1</v>
      </c>
      <c r="J69" t="b">
        <f>IF(core[[#This Row],[Base type]]="xs:string",NOT(ISERROR(FIND(" or xs:string(xs:pattern=other:\w{2,})",core[[#This Row],[Type]]))),"")</f>
        <v>1</v>
      </c>
      <c r="K69" t="str">
        <f>IFERROR(MID(core[[#This Row],[Type]],LEN(core[[#This Row],[Base type]])+2,FIND(")",core[[#This Row],[Type]],LEN(core[[#This Row],[Base type]])+2)-LEN(core[[#This Row],[Base type]])-2)&amp;IF(core[[#This Row],[Other]]=TRUE,", ""other:*""",""),"")</f>
        <v>"GSM-R", "otherDigitalRadio", "analogLocalRadio", "analogDistantRadio", "other:*"</v>
      </c>
      <c r="L69" t="str">
        <f t="array" ref="L6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70" spans="2:12" hidden="1" x14ac:dyDescent="0.25">
      <c r="B70" t="s">
        <v>1431</v>
      </c>
      <c r="C70" t="s">
        <v>1340</v>
      </c>
      <c r="D70" t="s">
        <v>1427</v>
      </c>
      <c r="E70" t="s">
        <v>1432</v>
      </c>
      <c r="F70" t="s">
        <v>29</v>
      </c>
      <c r="G70" t="s">
        <v>1433</v>
      </c>
      <c r="H70" t="str">
        <f>IF(ISBLANK(core[[#This Row],[Type]]),"",IFERROR(LEFT(core[[#This Row],[Type]],FIND("(",core[[#This Row],[Type]])-1),core[[#This Row],[Type]]))</f>
        <v>xs:string</v>
      </c>
      <c r="I70" t="b">
        <f>IF(core[[#This Row],[Base type]]="xs:string",LEFT(core[[#This Row],[Type]],11)="xs:string(""","")</f>
        <v>1</v>
      </c>
      <c r="J70" t="b">
        <f>IF(core[[#This Row],[Base type]]="xs:string",NOT(ISERROR(FIND(" or xs:string(xs:pattern=other:\w{2,})",core[[#This Row],[Type]]))),"")</f>
        <v>1</v>
      </c>
      <c r="K70" t="str">
        <f>IFERROR(MID(core[[#This Row],[Type]],LEN(core[[#This Row],[Base type]])+2,FIND(")",core[[#This Row],[Type]],LEN(core[[#This Row],[Base type]])+2)-LEN(core[[#This Row],[Base type]])-2)&amp;IF(core[[#This Row],[Other]]=TRUE,", ""other:*""",""),"")</f>
        <v>"manually", "byBalise", "automatic", "other:*"</v>
      </c>
      <c r="L70" t="str">
        <f t="array" ref="L7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71" spans="2:12" hidden="1" x14ac:dyDescent="0.25">
      <c r="B71" t="s">
        <v>1434</v>
      </c>
      <c r="C71" t="s">
        <v>1340</v>
      </c>
      <c r="D71" t="s">
        <v>1427</v>
      </c>
      <c r="E71" t="s">
        <v>1435</v>
      </c>
      <c r="F71" t="s">
        <v>29</v>
      </c>
      <c r="G71" t="s">
        <v>1436</v>
      </c>
      <c r="H71" t="str">
        <f>IF(ISBLANK(core[[#This Row],[Type]]),"",IFERROR(LEFT(core[[#This Row],[Type]],FIND("(",core[[#This Row],[Type]])-1),core[[#This Row],[Type]]))</f>
        <v>xs:boolean</v>
      </c>
      <c r="I71" t="str">
        <f>IF(core[[#This Row],[Base type]]="xs:string",LEFT(core[[#This Row],[Type]],11)="xs:string(""","")</f>
        <v/>
      </c>
      <c r="J71" t="str">
        <f>IF(core[[#This Row],[Base type]]="xs:string",NOT(ISERROR(FIND(" or xs:string(xs:pattern=other:\w{2,})",core[[#This Row],[Type]]))),"")</f>
        <v/>
      </c>
      <c r="K71" t="str">
        <f>IFERROR(MID(core[[#This Row],[Type]],LEN(core[[#This Row],[Base type]])+2,FIND(")",core[[#This Row],[Type]],LEN(core[[#This Row],[Base type]])+2)-LEN(core[[#This Row],[Base type]])-2)&amp;IF(core[[#This Row],[Other]]=TRUE,", ""other:*""",""),"")</f>
        <v/>
      </c>
      <c r="L71" t="str">
        <f t="array" ref="L7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72" spans="2:12" hidden="1" x14ac:dyDescent="0.25">
      <c r="B72" t="s">
        <v>1437</v>
      </c>
      <c r="C72" t="s">
        <v>1340</v>
      </c>
      <c r="D72" t="s">
        <v>1427</v>
      </c>
      <c r="E72" t="s">
        <v>1438</v>
      </c>
      <c r="F72" t="s">
        <v>29</v>
      </c>
      <c r="G72" t="s">
        <v>1436</v>
      </c>
      <c r="H72" t="str">
        <f>IF(ISBLANK(core[[#This Row],[Type]]),"",IFERROR(LEFT(core[[#This Row],[Type]],FIND("(",core[[#This Row],[Type]])-1),core[[#This Row],[Type]]))</f>
        <v>xs:boolean</v>
      </c>
      <c r="I72" t="str">
        <f>IF(core[[#This Row],[Base type]]="xs:string",LEFT(core[[#This Row],[Type]],11)="xs:string(""","")</f>
        <v/>
      </c>
      <c r="J72" t="str">
        <f>IF(core[[#This Row],[Base type]]="xs:string",NOT(ISERROR(FIND(" or xs:string(xs:pattern=other:\w{2,})",core[[#This Row],[Type]]))),"")</f>
        <v/>
      </c>
      <c r="K72" t="str">
        <f>IFERROR(MID(core[[#This Row],[Type]],LEN(core[[#This Row],[Base type]])+2,FIND(")",core[[#This Row],[Type]],LEN(core[[#This Row],[Base type]])+2)-LEN(core[[#This Row],[Base type]])-2)&amp;IF(core[[#This Row],[Other]]=TRUE,", ""other:*""",""),"")</f>
        <v/>
      </c>
      <c r="L72" t="str">
        <f t="array" ref="L7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73" spans="2:12" hidden="1" x14ac:dyDescent="0.25">
      <c r="B73" t="s">
        <v>1439</v>
      </c>
      <c r="C73" t="s">
        <v>1340</v>
      </c>
      <c r="D73" t="s">
        <v>1427</v>
      </c>
      <c r="E73" t="s">
        <v>1440</v>
      </c>
      <c r="F73" t="s">
        <v>29</v>
      </c>
      <c r="G73" t="s">
        <v>1436</v>
      </c>
      <c r="H73" t="str">
        <f>IF(ISBLANK(core[[#This Row],[Type]]),"",IFERROR(LEFT(core[[#This Row],[Type]],FIND("(",core[[#This Row],[Type]])-1),core[[#This Row],[Type]]))</f>
        <v>xs:boolean</v>
      </c>
      <c r="I73" t="str">
        <f>IF(core[[#This Row],[Base type]]="xs:string",LEFT(core[[#This Row],[Type]],11)="xs:string(""","")</f>
        <v/>
      </c>
      <c r="J73" t="str">
        <f>IF(core[[#This Row],[Base type]]="xs:string",NOT(ISERROR(FIND(" or xs:string(xs:pattern=other:\w{2,})",core[[#This Row],[Type]]))),"")</f>
        <v/>
      </c>
      <c r="K73" t="str">
        <f>IFERROR(MID(core[[#This Row],[Type]],LEN(core[[#This Row],[Base type]])+2,FIND(")",core[[#This Row],[Type]],LEN(core[[#This Row],[Base type]])+2)-LEN(core[[#This Row],[Base type]])-2)&amp;IF(core[[#This Row],[Other]]=TRUE,", ""other:*""",""),"")</f>
        <v/>
      </c>
      <c r="L73" t="str">
        <f t="array" ref="L73">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74" spans="2:12" hidden="1" x14ac:dyDescent="0.25">
      <c r="B74" t="s">
        <v>1441</v>
      </c>
      <c r="C74" t="s">
        <v>1340</v>
      </c>
      <c r="D74" t="s">
        <v>1427</v>
      </c>
      <c r="E74" t="s">
        <v>1442</v>
      </c>
      <c r="F74" t="s">
        <v>29</v>
      </c>
      <c r="G74" t="s">
        <v>1436</v>
      </c>
      <c r="H74" t="str">
        <f>IF(ISBLANK(core[[#This Row],[Type]]),"",IFERROR(LEFT(core[[#This Row],[Type]],FIND("(",core[[#This Row],[Type]])-1),core[[#This Row],[Type]]))</f>
        <v>xs:boolean</v>
      </c>
      <c r="I74" t="str">
        <f>IF(core[[#This Row],[Base type]]="xs:string",LEFT(core[[#This Row],[Type]],11)="xs:string(""","")</f>
        <v/>
      </c>
      <c r="J74" t="str">
        <f>IF(core[[#This Row],[Base type]]="xs:string",NOT(ISERROR(FIND(" or xs:string(xs:pattern=other:\w{2,})",core[[#This Row],[Type]]))),"")</f>
        <v/>
      </c>
      <c r="K74" t="str">
        <f>IFERROR(MID(core[[#This Row],[Type]],LEN(core[[#This Row],[Base type]])+2,FIND(")",core[[#This Row],[Type]],LEN(core[[#This Row],[Base type]])+2)-LEN(core[[#This Row],[Base type]])-2)&amp;IF(core[[#This Row],[Other]]=TRUE,", ""other:*""",""),"")</f>
        <v/>
      </c>
      <c r="L74" t="str">
        <f t="array" ref="L7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75" spans="2:12" hidden="1" x14ac:dyDescent="0.25">
      <c r="B75" t="s">
        <v>1443</v>
      </c>
      <c r="C75" t="s">
        <v>1340</v>
      </c>
      <c r="D75" t="s">
        <v>1427</v>
      </c>
      <c r="E75" t="s">
        <v>1444</v>
      </c>
      <c r="F75" t="s">
        <v>29</v>
      </c>
      <c r="G75" t="s">
        <v>1436</v>
      </c>
      <c r="H75" t="str">
        <f>IF(ISBLANK(core[[#This Row],[Type]]),"",IFERROR(LEFT(core[[#This Row],[Type]],FIND("(",core[[#This Row],[Type]])-1),core[[#This Row],[Type]]))</f>
        <v>xs:boolean</v>
      </c>
      <c r="I75" t="str">
        <f>IF(core[[#This Row],[Base type]]="xs:string",LEFT(core[[#This Row],[Type]],11)="xs:string(""","")</f>
        <v/>
      </c>
      <c r="J75" t="str">
        <f>IF(core[[#This Row],[Base type]]="xs:string",NOT(ISERROR(FIND(" or xs:string(xs:pattern=other:\w{2,})",core[[#This Row],[Type]]))),"")</f>
        <v/>
      </c>
      <c r="K75" t="str">
        <f>IFERROR(MID(core[[#This Row],[Type]],LEN(core[[#This Row],[Base type]])+2,FIND(")",core[[#This Row],[Type]],LEN(core[[#This Row],[Base type]])+2)-LEN(core[[#This Row],[Base type]])-2)&amp;IF(core[[#This Row],[Other]]=TRUE,", ""other:*""",""),"")</f>
        <v/>
      </c>
      <c r="L75" t="str">
        <f t="array" ref="L7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76" spans="2:12" hidden="1" x14ac:dyDescent="0.25">
      <c r="B76" t="s">
        <v>1445</v>
      </c>
      <c r="C76" t="s">
        <v>1340</v>
      </c>
      <c r="D76" t="s">
        <v>1446</v>
      </c>
      <c r="E76" t="s">
        <v>1299</v>
      </c>
      <c r="F76" t="s">
        <v>29</v>
      </c>
      <c r="H76" t="str">
        <f>IF(ISBLANK(core[[#This Row],[Type]]),"",IFERROR(LEFT(core[[#This Row],[Type]],FIND("(",core[[#This Row],[Type]])-1),core[[#This Row],[Type]]))</f>
        <v/>
      </c>
      <c r="I76" t="str">
        <f>IF(core[[#This Row],[Base type]]="xs:string",LEFT(core[[#This Row],[Type]],11)="xs:string(""","")</f>
        <v/>
      </c>
      <c r="J76" t="str">
        <f>IF(core[[#This Row],[Base type]]="xs:string",NOT(ISERROR(FIND(" or xs:string(xs:pattern=other:\w{2,})",core[[#This Row],[Type]]))),"")</f>
        <v/>
      </c>
      <c r="K76" t="str">
        <f>IFERROR(MID(core[[#This Row],[Type]],LEN(core[[#This Row],[Base type]])+2,FIND(")",core[[#This Row],[Type]],LEN(core[[#This Row],[Base type]])+2)-LEN(core[[#This Row],[Base type]])-2)&amp;IF(core[[#This Row],[Other]]=TRUE,", ""other:*""",""),"")</f>
        <v/>
      </c>
      <c r="L76" t="str">
        <f t="array" ref="L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7" spans="2:12" hidden="1" x14ac:dyDescent="0.25">
      <c r="B77" t="s">
        <v>1447</v>
      </c>
      <c r="C77" t="s">
        <v>1448</v>
      </c>
      <c r="D77" t="s">
        <v>1449</v>
      </c>
      <c r="E77" t="s">
        <v>1299</v>
      </c>
      <c r="F77" t="s">
        <v>29</v>
      </c>
      <c r="H77" t="str">
        <f>IF(ISBLANK(core[[#This Row],[Type]]),"",IFERROR(LEFT(core[[#This Row],[Type]],FIND("(",core[[#This Row],[Type]])-1),core[[#This Row],[Type]]))</f>
        <v/>
      </c>
      <c r="I77" t="str">
        <f>IF(core[[#This Row],[Base type]]="xs:string",LEFT(core[[#This Row],[Type]],11)="xs:string(""","")</f>
        <v/>
      </c>
      <c r="J77" t="str">
        <f>IF(core[[#This Row],[Base type]]="xs:string",NOT(ISERROR(FIND(" or xs:string(xs:pattern=other:\w{2,})",core[[#This Row],[Type]]))),"")</f>
        <v/>
      </c>
      <c r="K77" t="str">
        <f>IFERROR(MID(core[[#This Row],[Type]],LEN(core[[#This Row],[Base type]])+2,FIND(")",core[[#This Row],[Type]],LEN(core[[#This Row],[Base type]])+2)-LEN(core[[#This Row],[Base type]])-2)&amp;IF(core[[#This Row],[Other]]=TRUE,", ""other:*""",""),"")</f>
        <v/>
      </c>
      <c r="L77" t="str">
        <f t="array" ref="L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8" spans="2:12" hidden="1" x14ac:dyDescent="0.25">
      <c r="B78" t="s">
        <v>1450</v>
      </c>
      <c r="C78" t="s">
        <v>1451</v>
      </c>
      <c r="D78" t="s">
        <v>1452</v>
      </c>
      <c r="E78" t="s">
        <v>1299</v>
      </c>
      <c r="F78" t="s">
        <v>29</v>
      </c>
      <c r="H78" t="str">
        <f>IF(ISBLANK(core[[#This Row],[Type]]),"",IFERROR(LEFT(core[[#This Row],[Type]],FIND("(",core[[#This Row],[Type]])-1),core[[#This Row],[Type]]))</f>
        <v/>
      </c>
      <c r="I78" t="str">
        <f>IF(core[[#This Row],[Base type]]="xs:string",LEFT(core[[#This Row],[Type]],11)="xs:string(""","")</f>
        <v/>
      </c>
      <c r="J78" t="str">
        <f>IF(core[[#This Row],[Base type]]="xs:string",NOT(ISERROR(FIND(" or xs:string(xs:pattern=other:\w{2,})",core[[#This Row],[Type]]))),"")</f>
        <v/>
      </c>
      <c r="K78" t="str">
        <f>IFERROR(MID(core[[#This Row],[Type]],LEN(core[[#This Row],[Base type]])+2,FIND(")",core[[#This Row],[Type]],LEN(core[[#This Row],[Base type]])+2)-LEN(core[[#This Row],[Base type]])-2)&amp;IF(core[[#This Row],[Other]]=TRUE,", ""other:*""",""),"")</f>
        <v/>
      </c>
      <c r="L78" t="str">
        <f t="array" ref="L7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9" spans="2:12" hidden="1" x14ac:dyDescent="0.25">
      <c r="B79" t="s">
        <v>1453</v>
      </c>
      <c r="C79" t="s">
        <v>1454</v>
      </c>
      <c r="D79" t="s">
        <v>1455</v>
      </c>
      <c r="E79" t="s">
        <v>1299</v>
      </c>
      <c r="F79" t="s">
        <v>29</v>
      </c>
      <c r="H79" t="str">
        <f>IF(ISBLANK(core[[#This Row],[Type]]),"",IFERROR(LEFT(core[[#This Row],[Type]],FIND("(",core[[#This Row],[Type]])-1),core[[#This Row],[Type]]))</f>
        <v/>
      </c>
      <c r="I79" t="str">
        <f>IF(core[[#This Row],[Base type]]="xs:string",LEFT(core[[#This Row],[Type]],11)="xs:string(""","")</f>
        <v/>
      </c>
      <c r="J79" t="str">
        <f>IF(core[[#This Row],[Base type]]="xs:string",NOT(ISERROR(FIND(" or xs:string(xs:pattern=other:\w{2,})",core[[#This Row],[Type]]))),"")</f>
        <v/>
      </c>
      <c r="K79" t="str">
        <f>IFERROR(MID(core[[#This Row],[Type]],LEN(core[[#This Row],[Base type]])+2,FIND(")",core[[#This Row],[Type]],LEN(core[[#This Row],[Base type]])+2)-LEN(core[[#This Row],[Base type]])-2)&amp;IF(core[[#This Row],[Other]]=TRUE,", ""other:*""",""),"")</f>
        <v/>
      </c>
      <c r="L79" t="str">
        <f t="array" ref="L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0" spans="2:12" hidden="1" x14ac:dyDescent="0.25">
      <c r="B80" t="s">
        <v>1456</v>
      </c>
      <c r="C80" t="s">
        <v>1454</v>
      </c>
      <c r="D80" t="s">
        <v>1455</v>
      </c>
      <c r="E80" t="s">
        <v>34</v>
      </c>
      <c r="F80" t="s">
        <v>23</v>
      </c>
      <c r="G80" t="s">
        <v>1302</v>
      </c>
      <c r="H80" t="str">
        <f>IF(ISBLANK(core[[#This Row],[Type]]),"",IFERROR(LEFT(core[[#This Row],[Type]],FIND("(",core[[#This Row],[Type]])-1),core[[#This Row],[Type]]))</f>
        <v>xs:string</v>
      </c>
      <c r="I80" t="b">
        <f>IF(core[[#This Row],[Base type]]="xs:string",LEFT(core[[#This Row],[Type]],11)="xs:string(""","")</f>
        <v>0</v>
      </c>
      <c r="J80" t="b">
        <f>IF(core[[#This Row],[Base type]]="xs:string",NOT(ISERROR(FIND(" or xs:string(xs:pattern=other:\w{2,})",core[[#This Row],[Type]]))),"")</f>
        <v>0</v>
      </c>
      <c r="K80" t="str">
        <f>IFERROR(MID(core[[#This Row],[Type]],LEN(core[[#This Row],[Base type]])+2,FIND(")",core[[#This Row],[Type]],LEN(core[[#This Row],[Base type]])+2)-LEN(core[[#This Row],[Base type]])-2)&amp;IF(core[[#This Row],[Other]]=TRUE,", ""other:*""",""),"")</f>
        <v/>
      </c>
      <c r="L80" t="str">
        <f t="array" ref="L8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1" spans="2:12" hidden="1" x14ac:dyDescent="0.25">
      <c r="B81" t="s">
        <v>1457</v>
      </c>
      <c r="C81" t="s">
        <v>1454</v>
      </c>
      <c r="D81" t="s">
        <v>1455</v>
      </c>
      <c r="E81" t="s">
        <v>1396</v>
      </c>
      <c r="F81" t="s">
        <v>23</v>
      </c>
      <c r="G81" t="s">
        <v>1302</v>
      </c>
      <c r="H81" t="str">
        <f>IF(ISBLANK(core[[#This Row],[Type]]),"",IFERROR(LEFT(core[[#This Row],[Type]],FIND("(",core[[#This Row],[Type]])-1),core[[#This Row],[Type]]))</f>
        <v>xs:string</v>
      </c>
      <c r="I81" t="b">
        <f>IF(core[[#This Row],[Base type]]="xs:string",LEFT(core[[#This Row],[Type]],11)="xs:string(""","")</f>
        <v>0</v>
      </c>
      <c r="J81" t="b">
        <f>IF(core[[#This Row],[Base type]]="xs:string",NOT(ISERROR(FIND(" or xs:string(xs:pattern=other:\w{2,})",core[[#This Row],[Type]]))),"")</f>
        <v>0</v>
      </c>
      <c r="K81" t="str">
        <f>IFERROR(MID(core[[#This Row],[Type]],LEN(core[[#This Row],[Base type]])+2,FIND(")",core[[#This Row],[Type]],LEN(core[[#This Row],[Base type]])+2)-LEN(core[[#This Row],[Base type]])-2)&amp;IF(core[[#This Row],[Other]]=TRUE,", ""other:*""",""),"")</f>
        <v/>
      </c>
      <c r="L81" t="str">
        <f t="array" ref="L8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2" spans="2:12" hidden="1" x14ac:dyDescent="0.25">
      <c r="B82" t="s">
        <v>1458</v>
      </c>
      <c r="C82" t="s">
        <v>1451</v>
      </c>
      <c r="D82" t="s">
        <v>1309</v>
      </c>
      <c r="E82" t="s">
        <v>1299</v>
      </c>
      <c r="F82" t="s">
        <v>29</v>
      </c>
      <c r="H82" t="str">
        <f>IF(ISBLANK(core[[#This Row],[Type]]),"",IFERROR(LEFT(core[[#This Row],[Type]],FIND("(",core[[#This Row],[Type]])-1),core[[#This Row],[Type]]))</f>
        <v/>
      </c>
      <c r="I82" t="str">
        <f>IF(core[[#This Row],[Base type]]="xs:string",LEFT(core[[#This Row],[Type]],11)="xs:string(""","")</f>
        <v/>
      </c>
      <c r="J82" t="str">
        <f>IF(core[[#This Row],[Base type]]="xs:string",NOT(ISERROR(FIND(" or xs:string(xs:pattern=other:\w{2,})",core[[#This Row],[Type]]))),"")</f>
        <v/>
      </c>
      <c r="K82" t="str">
        <f>IFERROR(MID(core[[#This Row],[Type]],LEN(core[[#This Row],[Base type]])+2,FIND(")",core[[#This Row],[Type]],LEN(core[[#This Row],[Base type]])+2)-LEN(core[[#This Row],[Base type]])-2)&amp;IF(core[[#This Row],[Other]]=TRUE,", ""other:*""",""),"")</f>
        <v/>
      </c>
      <c r="L82" t="str">
        <f t="array" ref="L8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3" spans="2:12" hidden="1" x14ac:dyDescent="0.25">
      <c r="B83" t="s">
        <v>1459</v>
      </c>
      <c r="C83" t="s">
        <v>52</v>
      </c>
      <c r="D83" t="s">
        <v>70</v>
      </c>
      <c r="E83" t="s">
        <v>1299</v>
      </c>
      <c r="F83" t="s">
        <v>29</v>
      </c>
      <c r="H83" t="str">
        <f>IF(ISBLANK(core[[#This Row],[Type]]),"",IFERROR(LEFT(core[[#This Row],[Type]],FIND("(",core[[#This Row],[Type]])-1),core[[#This Row],[Type]]))</f>
        <v/>
      </c>
      <c r="I83" t="str">
        <f>IF(core[[#This Row],[Base type]]="xs:string",LEFT(core[[#This Row],[Type]],11)="xs:string(""","")</f>
        <v/>
      </c>
      <c r="J83" t="str">
        <f>IF(core[[#This Row],[Base type]]="xs:string",NOT(ISERROR(FIND(" or xs:string(xs:pattern=other:\w{2,})",core[[#This Row],[Type]]))),"")</f>
        <v/>
      </c>
      <c r="K83" t="str">
        <f>IFERROR(MID(core[[#This Row],[Type]],LEN(core[[#This Row],[Base type]])+2,FIND(")",core[[#This Row],[Type]],LEN(core[[#This Row],[Base type]])+2)-LEN(core[[#This Row],[Base type]])-2)&amp;IF(core[[#This Row],[Other]]=TRUE,", ""other:*""",""),"")</f>
        <v/>
      </c>
      <c r="L83" t="str">
        <f t="array" ref="L8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4" spans="2:12" hidden="1" x14ac:dyDescent="0.25">
      <c r="B84" t="s">
        <v>1460</v>
      </c>
      <c r="C84" t="s">
        <v>433</v>
      </c>
      <c r="D84" t="s">
        <v>434</v>
      </c>
      <c r="E84" t="s">
        <v>1299</v>
      </c>
      <c r="F84" t="s">
        <v>29</v>
      </c>
      <c r="H84" t="str">
        <f>IF(ISBLANK(core[[#This Row],[Type]]),"",IFERROR(LEFT(core[[#This Row],[Type]],FIND("(",core[[#This Row],[Type]])-1),core[[#This Row],[Type]]))</f>
        <v/>
      </c>
      <c r="I84" t="str">
        <f>IF(core[[#This Row],[Base type]]="xs:string",LEFT(core[[#This Row],[Type]],11)="xs:string(""","")</f>
        <v/>
      </c>
      <c r="J84" t="str">
        <f>IF(core[[#This Row],[Base type]]="xs:string",NOT(ISERROR(FIND(" or xs:string(xs:pattern=other:\w{2,})",core[[#This Row],[Type]]))),"")</f>
        <v/>
      </c>
      <c r="K84" t="str">
        <f>IFERROR(MID(core[[#This Row],[Type]],LEN(core[[#This Row],[Base type]])+2,FIND(")",core[[#This Row],[Type]],LEN(core[[#This Row],[Base type]])+2)-LEN(core[[#This Row],[Base type]])-2)&amp;IF(core[[#This Row],[Other]]=TRUE,", ""other:*""",""),"")</f>
        <v/>
      </c>
      <c r="L84" t="str">
        <f t="array" ref="L8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5" spans="2:12" hidden="1" x14ac:dyDescent="0.25">
      <c r="B85" t="s">
        <v>1461</v>
      </c>
      <c r="C85" t="s">
        <v>454</v>
      </c>
      <c r="D85" t="s">
        <v>423</v>
      </c>
      <c r="E85" t="s">
        <v>1299</v>
      </c>
      <c r="F85" t="s">
        <v>29</v>
      </c>
      <c r="H85" t="str">
        <f>IF(ISBLANK(core[[#This Row],[Type]]),"",IFERROR(LEFT(core[[#This Row],[Type]],FIND("(",core[[#This Row],[Type]])-1),core[[#This Row],[Type]]))</f>
        <v/>
      </c>
      <c r="I85" t="str">
        <f>IF(core[[#This Row],[Base type]]="xs:string",LEFT(core[[#This Row],[Type]],11)="xs:string(""","")</f>
        <v/>
      </c>
      <c r="J85" t="str">
        <f>IF(core[[#This Row],[Base type]]="xs:string",NOT(ISERROR(FIND(" or xs:string(xs:pattern=other:\w{2,})",core[[#This Row],[Type]]))),"")</f>
        <v/>
      </c>
      <c r="K85" t="str">
        <f>IFERROR(MID(core[[#This Row],[Type]],LEN(core[[#This Row],[Base type]])+2,FIND(")",core[[#This Row],[Type]],LEN(core[[#This Row],[Base type]])+2)-LEN(core[[#This Row],[Base type]])-2)&amp;IF(core[[#This Row],[Other]]=TRUE,", ""other:*""",""),"")</f>
        <v/>
      </c>
      <c r="L85" t="str">
        <f t="array" ref="L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6" spans="2:12" hidden="1" x14ac:dyDescent="0.25">
      <c r="B86" t="s">
        <v>1462</v>
      </c>
      <c r="C86" t="s">
        <v>454</v>
      </c>
      <c r="D86" t="s">
        <v>423</v>
      </c>
      <c r="E86" t="s">
        <v>34</v>
      </c>
      <c r="F86" t="s">
        <v>29</v>
      </c>
      <c r="G86" t="s">
        <v>1302</v>
      </c>
      <c r="H86" t="str">
        <f>IF(ISBLANK(core[[#This Row],[Type]]),"",IFERROR(LEFT(core[[#This Row],[Type]],FIND("(",core[[#This Row],[Type]])-1),core[[#This Row],[Type]]))</f>
        <v>xs:string</v>
      </c>
      <c r="I86" t="b">
        <f>IF(core[[#This Row],[Base type]]="xs:string",LEFT(core[[#This Row],[Type]],11)="xs:string(""","")</f>
        <v>0</v>
      </c>
      <c r="J86" t="b">
        <f>IF(core[[#This Row],[Base type]]="xs:string",NOT(ISERROR(FIND(" or xs:string(xs:pattern=other:\w{2,})",core[[#This Row],[Type]]))),"")</f>
        <v>0</v>
      </c>
      <c r="K86" t="str">
        <f>IFERROR(MID(core[[#This Row],[Type]],LEN(core[[#This Row],[Base type]])+2,FIND(")",core[[#This Row],[Type]],LEN(core[[#This Row],[Base type]])+2)-LEN(core[[#This Row],[Base type]])-2)&amp;IF(core[[#This Row],[Other]]=TRUE,", ""other:*""",""),"")</f>
        <v/>
      </c>
      <c r="L86" t="str">
        <f t="array" ref="L8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7" spans="2:12" hidden="1" x14ac:dyDescent="0.25">
      <c r="B87" t="s">
        <v>1463</v>
      </c>
      <c r="C87" t="s">
        <v>454</v>
      </c>
      <c r="D87" t="s">
        <v>423</v>
      </c>
      <c r="E87" t="s">
        <v>28</v>
      </c>
      <c r="F87" t="s">
        <v>29</v>
      </c>
      <c r="G87" t="s">
        <v>1302</v>
      </c>
      <c r="H87" t="str">
        <f>IF(ISBLANK(core[[#This Row],[Type]]),"",IFERROR(LEFT(core[[#This Row],[Type]],FIND("(",core[[#This Row],[Type]])-1),core[[#This Row],[Type]]))</f>
        <v>xs:string</v>
      </c>
      <c r="I87" t="b">
        <f>IF(core[[#This Row],[Base type]]="xs:string",LEFT(core[[#This Row],[Type]],11)="xs:string(""","")</f>
        <v>0</v>
      </c>
      <c r="J87" t="b">
        <f>IF(core[[#This Row],[Base type]]="xs:string",NOT(ISERROR(FIND(" or xs:string(xs:pattern=other:\w{2,})",core[[#This Row],[Type]]))),"")</f>
        <v>0</v>
      </c>
      <c r="K87" t="str">
        <f>IFERROR(MID(core[[#This Row],[Type]],LEN(core[[#This Row],[Base type]])+2,FIND(")",core[[#This Row],[Type]],LEN(core[[#This Row],[Base type]])+2)-LEN(core[[#This Row],[Base type]])-2)&amp;IF(core[[#This Row],[Other]]=TRUE,", ""other:*""",""),"")</f>
        <v/>
      </c>
      <c r="L87" t="str">
        <f t="array" ref="L8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8" spans="2:12" hidden="1" x14ac:dyDescent="0.25">
      <c r="B88" t="s">
        <v>1464</v>
      </c>
      <c r="C88" t="s">
        <v>454</v>
      </c>
      <c r="D88" t="s">
        <v>423</v>
      </c>
      <c r="E88" t="s">
        <v>1305</v>
      </c>
      <c r="F88" t="s">
        <v>29</v>
      </c>
      <c r="H88" t="str">
        <f>IF(ISBLANK(core[[#This Row],[Type]]),"",IFERROR(LEFT(core[[#This Row],[Type]],FIND("(",core[[#This Row],[Type]])-1),core[[#This Row],[Type]]))</f>
        <v/>
      </c>
      <c r="I88" t="str">
        <f>IF(core[[#This Row],[Base type]]="xs:string",LEFT(core[[#This Row],[Type]],11)="xs:string(""","")</f>
        <v/>
      </c>
      <c r="J88" t="str">
        <f>IF(core[[#This Row],[Base type]]="xs:string",NOT(ISERROR(FIND(" or xs:string(xs:pattern=other:\w{2,})",core[[#This Row],[Type]]))),"")</f>
        <v/>
      </c>
      <c r="K88" t="str">
        <f>IFERROR(MID(core[[#This Row],[Type]],LEN(core[[#This Row],[Base type]])+2,FIND(")",core[[#This Row],[Type]],LEN(core[[#This Row],[Base type]])+2)-LEN(core[[#This Row],[Base type]])-2)&amp;IF(core[[#This Row],[Other]]=TRUE,", ""other:*""",""),"")</f>
        <v/>
      </c>
      <c r="L88" t="str">
        <f t="array" ref="L8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9" spans="2:12" hidden="1" x14ac:dyDescent="0.25">
      <c r="B89" t="s">
        <v>1465</v>
      </c>
      <c r="C89" t="s">
        <v>454</v>
      </c>
      <c r="D89" t="s">
        <v>423</v>
      </c>
      <c r="E89" t="s">
        <v>1307</v>
      </c>
      <c r="F89" t="s">
        <v>29</v>
      </c>
      <c r="H89" t="str">
        <f>IF(ISBLANK(core[[#This Row],[Type]]),"",IFERROR(LEFT(core[[#This Row],[Type]],FIND("(",core[[#This Row],[Type]])-1),core[[#This Row],[Type]]))</f>
        <v/>
      </c>
      <c r="I89" t="str">
        <f>IF(core[[#This Row],[Base type]]="xs:string",LEFT(core[[#This Row],[Type]],11)="xs:string(""","")</f>
        <v/>
      </c>
      <c r="J89" t="str">
        <f>IF(core[[#This Row],[Base type]]="xs:string",NOT(ISERROR(FIND(" or xs:string(xs:pattern=other:\w{2,})",core[[#This Row],[Type]]))),"")</f>
        <v/>
      </c>
      <c r="K89" t="str">
        <f>IFERROR(MID(core[[#This Row],[Type]],LEN(core[[#This Row],[Base type]])+2,FIND(")",core[[#This Row],[Type]],LEN(core[[#This Row],[Base type]])+2)-LEN(core[[#This Row],[Base type]])-2)&amp;IF(core[[#This Row],[Other]]=TRUE,", ""other:*""",""),"")</f>
        <v/>
      </c>
      <c r="L89" t="str">
        <f t="array" ref="L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0" spans="2:12" hidden="1" x14ac:dyDescent="0.25">
      <c r="B90" t="s">
        <v>1466</v>
      </c>
      <c r="C90" t="s">
        <v>454</v>
      </c>
      <c r="D90" t="s">
        <v>1309</v>
      </c>
      <c r="E90" t="s">
        <v>1299</v>
      </c>
      <c r="F90" t="s">
        <v>29</v>
      </c>
      <c r="H90" t="str">
        <f>IF(ISBLANK(core[[#This Row],[Type]]),"",IFERROR(LEFT(core[[#This Row],[Type]],FIND("(",core[[#This Row],[Type]])-1),core[[#This Row],[Type]]))</f>
        <v/>
      </c>
      <c r="I90" t="str">
        <f>IF(core[[#This Row],[Base type]]="xs:string",LEFT(core[[#This Row],[Type]],11)="xs:string(""","")</f>
        <v/>
      </c>
      <c r="J90" t="str">
        <f>IF(core[[#This Row],[Base type]]="xs:string",NOT(ISERROR(FIND(" or xs:string(xs:pattern=other:\w{2,})",core[[#This Row],[Type]]))),"")</f>
        <v/>
      </c>
      <c r="K90" t="str">
        <f>IFERROR(MID(core[[#This Row],[Type]],LEN(core[[#This Row],[Base type]])+2,FIND(")",core[[#This Row],[Type]],LEN(core[[#This Row],[Base type]])+2)-LEN(core[[#This Row],[Base type]])-2)&amp;IF(core[[#This Row],[Other]]=TRUE,", ""other:*""",""),"")</f>
        <v/>
      </c>
      <c r="L90" t="str">
        <f t="array" ref="L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1" spans="2:12" hidden="1" x14ac:dyDescent="0.25">
      <c r="B91" t="s">
        <v>1467</v>
      </c>
      <c r="C91" t="s">
        <v>433</v>
      </c>
      <c r="D91" t="s">
        <v>434</v>
      </c>
      <c r="E91" t="s">
        <v>32</v>
      </c>
      <c r="F91" t="s">
        <v>23</v>
      </c>
      <c r="G91" t="s">
        <v>1311</v>
      </c>
      <c r="H91" t="str">
        <f>IF(ISBLANK(core[[#This Row],[Type]]),"",IFERROR(LEFT(core[[#This Row],[Type]],FIND("(",core[[#This Row],[Type]])-1),core[[#This Row],[Type]]))</f>
        <v>xs:ID</v>
      </c>
      <c r="I91" t="str">
        <f>IF(core[[#This Row],[Base type]]="xs:string",LEFT(core[[#This Row],[Type]],11)="xs:string(""","")</f>
        <v/>
      </c>
      <c r="J91" t="str">
        <f>IF(core[[#This Row],[Base type]]="xs:string",NOT(ISERROR(FIND(" or xs:string(xs:pattern=other:\w{2,})",core[[#This Row],[Type]]))),"")</f>
        <v/>
      </c>
      <c r="K91" t="str">
        <f>IFERROR(MID(core[[#This Row],[Type]],LEN(core[[#This Row],[Base type]])+2,FIND(")",core[[#This Row],[Type]],LEN(core[[#This Row],[Base type]])+2)-LEN(core[[#This Row],[Base type]])-2)&amp;IF(core[[#This Row],[Other]]=TRUE,", ""other:*""",""),"")</f>
        <v/>
      </c>
      <c r="L91" t="str">
        <f t="array" ref="L9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2" spans="2:12" hidden="1" x14ac:dyDescent="0.25">
      <c r="B92" t="s">
        <v>1468</v>
      </c>
      <c r="C92" t="s">
        <v>433</v>
      </c>
      <c r="D92" t="s">
        <v>434</v>
      </c>
      <c r="E92" t="s">
        <v>24</v>
      </c>
      <c r="F92" t="s">
        <v>29</v>
      </c>
      <c r="G92" t="s">
        <v>1302</v>
      </c>
      <c r="H92" t="str">
        <f>IF(ISBLANK(core[[#This Row],[Type]]),"",IFERROR(LEFT(core[[#This Row],[Type]],FIND("(",core[[#This Row],[Type]])-1),core[[#This Row],[Type]]))</f>
        <v>xs:string</v>
      </c>
      <c r="I92" t="b">
        <f>IF(core[[#This Row],[Base type]]="xs:string",LEFT(core[[#This Row],[Type]],11)="xs:string(""","")</f>
        <v>0</v>
      </c>
      <c r="J92" t="b">
        <f>IF(core[[#This Row],[Base type]]="xs:string",NOT(ISERROR(FIND(" or xs:string(xs:pattern=other:\w{2,})",core[[#This Row],[Type]]))),"")</f>
        <v>0</v>
      </c>
      <c r="K92" t="str">
        <f>IFERROR(MID(core[[#This Row],[Type]],LEN(core[[#This Row],[Base type]])+2,FIND(")",core[[#This Row],[Type]],LEN(core[[#This Row],[Base type]])+2)-LEN(core[[#This Row],[Base type]])-2)&amp;IF(core[[#This Row],[Other]]=TRUE,", ""other:*""",""),"")</f>
        <v/>
      </c>
      <c r="L92" t="str">
        <f t="array" ref="L9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3" spans="2:12" hidden="1" x14ac:dyDescent="0.25">
      <c r="B93" t="s">
        <v>1469</v>
      </c>
      <c r="C93" t="s">
        <v>433</v>
      </c>
      <c r="D93" t="s">
        <v>434</v>
      </c>
      <c r="E93" t="s">
        <v>34</v>
      </c>
      <c r="F93" t="s">
        <v>29</v>
      </c>
      <c r="G93" t="s">
        <v>1302</v>
      </c>
      <c r="H93" t="str">
        <f>IF(ISBLANK(core[[#This Row],[Type]]),"",IFERROR(LEFT(core[[#This Row],[Type]],FIND("(",core[[#This Row],[Type]])-1),core[[#This Row],[Type]]))</f>
        <v>xs:string</v>
      </c>
      <c r="I93" t="b">
        <f>IF(core[[#This Row],[Base type]]="xs:string",LEFT(core[[#This Row],[Type]],11)="xs:string(""","")</f>
        <v>0</v>
      </c>
      <c r="J93" t="b">
        <f>IF(core[[#This Row],[Base type]]="xs:string",NOT(ISERROR(FIND(" or xs:string(xs:pattern=other:\w{2,})",core[[#This Row],[Type]]))),"")</f>
        <v>0</v>
      </c>
      <c r="K93" t="str">
        <f>IFERROR(MID(core[[#This Row],[Type]],LEN(core[[#This Row],[Base type]])+2,FIND(")",core[[#This Row],[Type]],LEN(core[[#This Row],[Base type]])+2)-LEN(core[[#This Row],[Base type]])-2)&amp;IF(core[[#This Row],[Other]]=TRUE,", ""other:*""",""),"")</f>
        <v/>
      </c>
      <c r="L93" t="str">
        <f t="array" ref="L9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4" spans="2:12" hidden="1" x14ac:dyDescent="0.25">
      <c r="B94" t="s">
        <v>1470</v>
      </c>
      <c r="C94" t="s">
        <v>433</v>
      </c>
      <c r="D94" t="s">
        <v>434</v>
      </c>
      <c r="E94" t="s">
        <v>28</v>
      </c>
      <c r="F94" t="s">
        <v>29</v>
      </c>
      <c r="G94" t="s">
        <v>1302</v>
      </c>
      <c r="H94" t="str">
        <f>IF(ISBLANK(core[[#This Row],[Type]]),"",IFERROR(LEFT(core[[#This Row],[Type]],FIND("(",core[[#This Row],[Type]])-1),core[[#This Row],[Type]]))</f>
        <v>xs:string</v>
      </c>
      <c r="I94" t="b">
        <f>IF(core[[#This Row],[Base type]]="xs:string",LEFT(core[[#This Row],[Type]],11)="xs:string(""","")</f>
        <v>0</v>
      </c>
      <c r="J94" t="b">
        <f>IF(core[[#This Row],[Base type]]="xs:string",NOT(ISERROR(FIND(" or xs:string(xs:pattern=other:\w{2,})",core[[#This Row],[Type]]))),"")</f>
        <v>0</v>
      </c>
      <c r="K94" t="str">
        <f>IFERROR(MID(core[[#This Row],[Type]],LEN(core[[#This Row],[Base type]])+2,FIND(")",core[[#This Row],[Type]],LEN(core[[#This Row],[Base type]])+2)-LEN(core[[#This Row],[Base type]])-2)&amp;IF(core[[#This Row],[Other]]=TRUE,", ""other:*""",""),"")</f>
        <v/>
      </c>
      <c r="L94" t="str">
        <f t="array" ref="L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5" spans="2:12" hidden="1" x14ac:dyDescent="0.25">
      <c r="B95" t="s">
        <v>1471</v>
      </c>
      <c r="C95" t="s">
        <v>433</v>
      </c>
      <c r="D95" t="s">
        <v>434</v>
      </c>
      <c r="E95" t="s">
        <v>1305</v>
      </c>
      <c r="F95" t="s">
        <v>29</v>
      </c>
      <c r="H95" t="str">
        <f>IF(ISBLANK(core[[#This Row],[Type]]),"",IFERROR(LEFT(core[[#This Row],[Type]],FIND("(",core[[#This Row],[Type]])-1),core[[#This Row],[Type]]))</f>
        <v/>
      </c>
      <c r="I95" t="str">
        <f>IF(core[[#This Row],[Base type]]="xs:string",LEFT(core[[#This Row],[Type]],11)="xs:string(""","")</f>
        <v/>
      </c>
      <c r="J95" t="str">
        <f>IF(core[[#This Row],[Base type]]="xs:string",NOT(ISERROR(FIND(" or xs:string(xs:pattern=other:\w{2,})",core[[#This Row],[Type]]))),"")</f>
        <v/>
      </c>
      <c r="K95" t="str">
        <f>IFERROR(MID(core[[#This Row],[Type]],LEN(core[[#This Row],[Base type]])+2,FIND(")",core[[#This Row],[Type]],LEN(core[[#This Row],[Base type]])+2)-LEN(core[[#This Row],[Base type]])-2)&amp;IF(core[[#This Row],[Other]]=TRUE,", ""other:*""",""),"")</f>
        <v/>
      </c>
      <c r="L95" t="str">
        <f t="array" ref="L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6" spans="2:12" hidden="1" x14ac:dyDescent="0.25">
      <c r="B96" t="s">
        <v>1472</v>
      </c>
      <c r="C96" t="s">
        <v>433</v>
      </c>
      <c r="D96" t="s">
        <v>434</v>
      </c>
      <c r="E96" t="s">
        <v>1307</v>
      </c>
      <c r="F96" t="s">
        <v>29</v>
      </c>
      <c r="H96" t="str">
        <f>IF(ISBLANK(core[[#This Row],[Type]]),"",IFERROR(LEFT(core[[#This Row],[Type]],FIND("(",core[[#This Row],[Type]])-1),core[[#This Row],[Type]]))</f>
        <v/>
      </c>
      <c r="I96" t="str">
        <f>IF(core[[#This Row],[Base type]]="xs:string",LEFT(core[[#This Row],[Type]],11)="xs:string(""","")</f>
        <v/>
      </c>
      <c r="J96" t="str">
        <f>IF(core[[#This Row],[Base type]]="xs:string",NOT(ISERROR(FIND(" or xs:string(xs:pattern=other:\w{2,})",core[[#This Row],[Type]]))),"")</f>
        <v/>
      </c>
      <c r="K96" t="str">
        <f>IFERROR(MID(core[[#This Row],[Type]],LEN(core[[#This Row],[Base type]])+2,FIND(")",core[[#This Row],[Type]],LEN(core[[#This Row],[Base type]])+2)-LEN(core[[#This Row],[Base type]])-2)&amp;IF(core[[#This Row],[Other]]=TRUE,", ""other:*""",""),"")</f>
        <v/>
      </c>
      <c r="L96" t="str">
        <f t="array" ref="L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7" spans="2:12" hidden="1" x14ac:dyDescent="0.25">
      <c r="B97" t="s">
        <v>1473</v>
      </c>
      <c r="C97" t="s">
        <v>454</v>
      </c>
      <c r="D97" t="s">
        <v>65</v>
      </c>
      <c r="E97" t="s">
        <v>1299</v>
      </c>
      <c r="F97" t="s">
        <v>29</v>
      </c>
      <c r="H97" t="str">
        <f>IF(ISBLANK(core[[#This Row],[Type]]),"",IFERROR(LEFT(core[[#This Row],[Type]],FIND("(",core[[#This Row],[Type]])-1),core[[#This Row],[Type]]))</f>
        <v/>
      </c>
      <c r="I97" t="str">
        <f>IF(core[[#This Row],[Base type]]="xs:string",LEFT(core[[#This Row],[Type]],11)="xs:string(""","")</f>
        <v/>
      </c>
      <c r="J97" t="str">
        <f>IF(core[[#This Row],[Base type]]="xs:string",NOT(ISERROR(FIND(" or xs:string(xs:pattern=other:\w{2,})",core[[#This Row],[Type]]))),"")</f>
        <v/>
      </c>
      <c r="K97" t="str">
        <f>IFERROR(MID(core[[#This Row],[Type]],LEN(core[[#This Row],[Base type]])+2,FIND(")",core[[#This Row],[Type]],LEN(core[[#This Row],[Base type]])+2)-LEN(core[[#This Row],[Base type]])-2)&amp;IF(core[[#This Row],[Other]]=TRUE,", ""other:*""",""),"")</f>
        <v/>
      </c>
      <c r="L97" t="str">
        <f t="array" ref="L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8" spans="2:12" hidden="1" x14ac:dyDescent="0.25">
      <c r="B98" t="s">
        <v>1474</v>
      </c>
      <c r="C98" t="s">
        <v>910</v>
      </c>
      <c r="D98" t="s">
        <v>123</v>
      </c>
      <c r="E98" t="s">
        <v>1299</v>
      </c>
      <c r="F98" t="s">
        <v>23</v>
      </c>
      <c r="H98" t="str">
        <f>IF(ISBLANK(core[[#This Row],[Type]]),"",IFERROR(LEFT(core[[#This Row],[Type]],FIND("(",core[[#This Row],[Type]])-1),core[[#This Row],[Type]]))</f>
        <v/>
      </c>
      <c r="I98" t="str">
        <f>IF(core[[#This Row],[Base type]]="xs:string",LEFT(core[[#This Row],[Type]],11)="xs:string(""","")</f>
        <v/>
      </c>
      <c r="J98" t="str">
        <f>IF(core[[#This Row],[Base type]]="xs:string",NOT(ISERROR(FIND(" or xs:string(xs:pattern=other:\w{2,})",core[[#This Row],[Type]]))),"")</f>
        <v/>
      </c>
      <c r="K98" t="str">
        <f>IFERROR(MID(core[[#This Row],[Type]],LEN(core[[#This Row],[Base type]])+2,FIND(")",core[[#This Row],[Type]],LEN(core[[#This Row],[Base type]])+2)-LEN(core[[#This Row],[Base type]])-2)&amp;IF(core[[#This Row],[Other]]=TRUE,", ""other:*""",""),"")</f>
        <v/>
      </c>
      <c r="L98" t="str">
        <f t="array" ref="L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9" spans="2:12" hidden="1" x14ac:dyDescent="0.25">
      <c r="B99" t="s">
        <v>1475</v>
      </c>
      <c r="C99" t="s">
        <v>912</v>
      </c>
      <c r="D99" t="s">
        <v>1309</v>
      </c>
      <c r="E99" t="s">
        <v>1299</v>
      </c>
      <c r="F99" t="s">
        <v>29</v>
      </c>
      <c r="H99" t="str">
        <f>IF(ISBLANK(core[[#This Row],[Type]]),"",IFERROR(LEFT(core[[#This Row],[Type]],FIND("(",core[[#This Row],[Type]])-1),core[[#This Row],[Type]]))</f>
        <v/>
      </c>
      <c r="I99" t="str">
        <f>IF(core[[#This Row],[Base type]]="xs:string",LEFT(core[[#This Row],[Type]],11)="xs:string(""","")</f>
        <v/>
      </c>
      <c r="J99" t="str">
        <f>IF(core[[#This Row],[Base type]]="xs:string",NOT(ISERROR(FIND(" or xs:string(xs:pattern=other:\w{2,})",core[[#This Row],[Type]]))),"")</f>
        <v/>
      </c>
      <c r="K99" t="str">
        <f>IFERROR(MID(core[[#This Row],[Type]],LEN(core[[#This Row],[Base type]])+2,FIND(")",core[[#This Row],[Type]],LEN(core[[#This Row],[Base type]])+2)-LEN(core[[#This Row],[Base type]])-2)&amp;IF(core[[#This Row],[Other]]=TRUE,", ""other:*""",""),"")</f>
        <v/>
      </c>
      <c r="L99" t="str">
        <f t="array" ref="L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0" spans="2:12" hidden="1" x14ac:dyDescent="0.25">
      <c r="B100" t="s">
        <v>1476</v>
      </c>
      <c r="C100" t="s">
        <v>910</v>
      </c>
      <c r="D100" t="s">
        <v>123</v>
      </c>
      <c r="E100" t="s">
        <v>124</v>
      </c>
      <c r="F100" t="s">
        <v>23</v>
      </c>
      <c r="G100" t="s">
        <v>1436</v>
      </c>
      <c r="H100" t="str">
        <f>IF(ISBLANK(core[[#This Row],[Type]]),"",IFERROR(LEFT(core[[#This Row],[Type]],FIND("(",core[[#This Row],[Type]])-1),core[[#This Row],[Type]]))</f>
        <v>xs:boolean</v>
      </c>
      <c r="I100" t="str">
        <f>IF(core[[#This Row],[Base type]]="xs:string",LEFT(core[[#This Row],[Type]],11)="xs:string(""","")</f>
        <v/>
      </c>
      <c r="J100" t="str">
        <f>IF(core[[#This Row],[Base type]]="xs:string",NOT(ISERROR(FIND(" or xs:string(xs:pattern=other:\w{2,})",core[[#This Row],[Type]]))),"")</f>
        <v/>
      </c>
      <c r="K100" t="str">
        <f>IFERROR(MID(core[[#This Row],[Type]],LEN(core[[#This Row],[Base type]])+2,FIND(")",core[[#This Row],[Type]],LEN(core[[#This Row],[Base type]])+2)-LEN(core[[#This Row],[Base type]])-2)&amp;IF(core[[#This Row],[Other]]=TRUE,", ""other:*""",""),"")</f>
        <v/>
      </c>
      <c r="L100" t="str">
        <f t="array" ref="L10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01" spans="2:12" hidden="1" x14ac:dyDescent="0.25">
      <c r="B101" t="s">
        <v>1477</v>
      </c>
      <c r="C101" t="s">
        <v>910</v>
      </c>
      <c r="D101" t="s">
        <v>123</v>
      </c>
      <c r="E101" t="s">
        <v>135</v>
      </c>
      <c r="F101" t="s">
        <v>29</v>
      </c>
      <c r="G101" t="s">
        <v>1478</v>
      </c>
      <c r="H101" t="str">
        <f>IF(ISBLANK(core[[#This Row],[Type]]),"",IFERROR(LEFT(core[[#This Row],[Type]],FIND("(",core[[#This Row],[Type]])-1),core[[#This Row],[Type]]))</f>
        <v>xs:string</v>
      </c>
      <c r="I101" t="b">
        <f>IF(core[[#This Row],[Base type]]="xs:string",LEFT(core[[#This Row],[Type]],11)="xs:string(""","")</f>
        <v>1</v>
      </c>
      <c r="J101" t="b">
        <f>IF(core[[#This Row],[Base type]]="xs:string",NOT(ISERROR(FIND(" or xs:string(xs:pattern=other:\w{2,})",core[[#This Row],[Type]]))),"")</f>
        <v>1</v>
      </c>
      <c r="K101" t="str">
        <f>IFERROR(MID(core[[#This Row],[Type]],LEN(core[[#This Row],[Base type]])+2,FIND(")",core[[#This Row],[Type]],LEN(core[[#This Row],[Base type]])+2)-LEN(core[[#This Row],[Base type]])-2)&amp;IF(core[[#This Row],[Other]]=TRUE,", ""other:*""",""),"")</f>
        <v>"conceptual", "planned", "operational", "disabled", "closed", "other:*"</v>
      </c>
      <c r="L101" t="str">
        <f t="array" ref="L101">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02" spans="2:12" hidden="1" x14ac:dyDescent="0.25">
      <c r="B102" t="s">
        <v>1479</v>
      </c>
      <c r="C102" t="s">
        <v>910</v>
      </c>
      <c r="D102" t="s">
        <v>123</v>
      </c>
      <c r="E102" t="s">
        <v>133</v>
      </c>
      <c r="F102" t="s">
        <v>29</v>
      </c>
      <c r="G102" t="s">
        <v>1325</v>
      </c>
      <c r="H102" t="str">
        <f>IF(ISBLANK(core[[#This Row],[Type]]),"",IFERROR(LEFT(core[[#This Row],[Type]],FIND("(",core[[#This Row],[Type]])-1),core[[#This Row],[Type]]))</f>
        <v>xs:IDREF</v>
      </c>
      <c r="I102" t="str">
        <f>IF(core[[#This Row],[Base type]]="xs:string",LEFT(core[[#This Row],[Type]],11)="xs:string(""","")</f>
        <v/>
      </c>
      <c r="J102" t="str">
        <f>IF(core[[#This Row],[Base type]]="xs:string",NOT(ISERROR(FIND(" or xs:string(xs:pattern=other:\w{2,})",core[[#This Row],[Type]]))),"")</f>
        <v/>
      </c>
      <c r="K102" t="str">
        <f>IFERROR(MID(core[[#This Row],[Type]],LEN(core[[#This Row],[Base type]])+2,FIND(")",core[[#This Row],[Type]],LEN(core[[#This Row],[Base type]])+2)-LEN(core[[#This Row],[Base type]])-2)&amp;IF(core[[#This Row],[Other]]=TRUE,", ""other:*""",""),"")</f>
        <v/>
      </c>
      <c r="L102" t="str">
        <f t="array" ref="L10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03" spans="2:12" hidden="1" x14ac:dyDescent="0.25">
      <c r="B103" t="s">
        <v>1480</v>
      </c>
      <c r="C103" t="s">
        <v>910</v>
      </c>
      <c r="D103" t="s">
        <v>123</v>
      </c>
      <c r="E103" t="s">
        <v>1481</v>
      </c>
      <c r="F103" t="s">
        <v>29</v>
      </c>
      <c r="G103" t="s">
        <v>1482</v>
      </c>
      <c r="H103" t="str">
        <f>IF(ISBLANK(core[[#This Row],[Type]]),"",IFERROR(LEFT(core[[#This Row],[Type]],FIND("(",core[[#This Row],[Type]])-1),core[[#This Row],[Type]]))</f>
        <v>xs:time</v>
      </c>
      <c r="I103" t="str">
        <f>IF(core[[#This Row],[Base type]]="xs:string",LEFT(core[[#This Row],[Type]],11)="xs:string(""","")</f>
        <v/>
      </c>
      <c r="J103" t="str">
        <f>IF(core[[#This Row],[Base type]]="xs:string",NOT(ISERROR(FIND(" or xs:string(xs:pattern=other:\w{2,})",core[[#This Row],[Type]]))),"")</f>
        <v/>
      </c>
      <c r="K103" t="str">
        <f>IFERROR(MID(core[[#This Row],[Type]],LEN(core[[#This Row],[Base type]])+2,FIND(")",core[[#This Row],[Type]],LEN(core[[#This Row],[Base type]])+2)-LEN(core[[#This Row],[Base type]])-2)&amp;IF(core[[#This Row],[Other]]=TRUE,", ""other:*""",""),"")</f>
        <v/>
      </c>
      <c r="L103" t="str">
        <f t="array" ref="L10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4" spans="2:12" hidden="1" x14ac:dyDescent="0.25">
      <c r="B104" t="s">
        <v>1483</v>
      </c>
      <c r="C104" t="s">
        <v>910</v>
      </c>
      <c r="D104" t="s">
        <v>123</v>
      </c>
      <c r="E104" t="s">
        <v>1484</v>
      </c>
      <c r="F104" t="s">
        <v>29</v>
      </c>
      <c r="G104" t="s">
        <v>1482</v>
      </c>
      <c r="H104" t="str">
        <f>IF(ISBLANK(core[[#This Row],[Type]]),"",IFERROR(LEFT(core[[#This Row],[Type]],FIND("(",core[[#This Row],[Type]])-1),core[[#This Row],[Type]]))</f>
        <v>xs:time</v>
      </c>
      <c r="I104" t="str">
        <f>IF(core[[#This Row],[Base type]]="xs:string",LEFT(core[[#This Row],[Type]],11)="xs:string(""","")</f>
        <v/>
      </c>
      <c r="J104" t="str">
        <f>IF(core[[#This Row],[Base type]]="xs:string",NOT(ISERROR(FIND(" or xs:string(xs:pattern=other:\w{2,})",core[[#This Row],[Type]]))),"")</f>
        <v/>
      </c>
      <c r="K104" t="str">
        <f>IFERROR(MID(core[[#This Row],[Type]],LEN(core[[#This Row],[Base type]])+2,FIND(")",core[[#This Row],[Type]],LEN(core[[#This Row],[Base type]])+2)-LEN(core[[#This Row],[Base type]])-2)&amp;IF(core[[#This Row],[Other]]=TRUE,", ""other:*""",""),"")</f>
        <v/>
      </c>
      <c r="L104" t="str">
        <f t="array" ref="L104">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5" spans="2:12" hidden="1" x14ac:dyDescent="0.25">
      <c r="B105" t="s">
        <v>1485</v>
      </c>
      <c r="C105" t="s">
        <v>910</v>
      </c>
      <c r="D105" t="s">
        <v>123</v>
      </c>
      <c r="E105" t="s">
        <v>1486</v>
      </c>
      <c r="F105" t="s">
        <v>29</v>
      </c>
      <c r="G105" t="s">
        <v>1487</v>
      </c>
      <c r="H105" t="str">
        <f>IF(ISBLANK(core[[#This Row],[Type]]),"",IFERROR(LEFT(core[[#This Row],[Type]],FIND("(",core[[#This Row],[Type]])-1),core[[#This Row],[Type]]))</f>
        <v>xs:nonNegativeInteger</v>
      </c>
      <c r="I105" t="str">
        <f>IF(core[[#This Row],[Base type]]="xs:string",LEFT(core[[#This Row],[Type]],11)="xs:string(""","")</f>
        <v/>
      </c>
      <c r="J105" t="str">
        <f>IF(core[[#This Row],[Base type]]="xs:string",NOT(ISERROR(FIND(" or xs:string(xs:pattern=other:\w{2,})",core[[#This Row],[Type]]))),"")</f>
        <v/>
      </c>
      <c r="K105" t="str">
        <f>IFERROR(MID(core[[#This Row],[Type]],LEN(core[[#This Row],[Base type]])+2,FIND(")",core[[#This Row],[Type]],LEN(core[[#This Row],[Base type]])+2)-LEN(core[[#This Row],[Base type]])-2)&amp;IF(core[[#This Row],[Other]]=TRUE,", ""other:*""",""),"")</f>
        <v/>
      </c>
      <c r="L105" t="str">
        <f t="array" ref="L10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06" spans="2:12" hidden="1" x14ac:dyDescent="0.25">
      <c r="B106" t="s">
        <v>1488</v>
      </c>
      <c r="C106" t="s">
        <v>910</v>
      </c>
      <c r="D106" t="s">
        <v>123</v>
      </c>
      <c r="E106" t="s">
        <v>1489</v>
      </c>
      <c r="F106" t="s">
        <v>29</v>
      </c>
      <c r="G106" t="s">
        <v>1302</v>
      </c>
      <c r="H106" t="str">
        <f>IF(ISBLANK(core[[#This Row],[Type]]),"",IFERROR(LEFT(core[[#This Row],[Type]],FIND("(",core[[#This Row],[Type]])-1),core[[#This Row],[Type]]))</f>
        <v>xs:string</v>
      </c>
      <c r="I106" t="b">
        <f>IF(core[[#This Row],[Base type]]="xs:string",LEFT(core[[#This Row],[Type]],11)="xs:string(""","")</f>
        <v>0</v>
      </c>
      <c r="J106" t="b">
        <f>IF(core[[#This Row],[Base type]]="xs:string",NOT(ISERROR(FIND(" or xs:string(xs:pattern=other:\w{2,})",core[[#This Row],[Type]]))),"")</f>
        <v>0</v>
      </c>
      <c r="K106" t="str">
        <f>IFERROR(MID(core[[#This Row],[Type]],LEN(core[[#This Row],[Base type]])+2,FIND(")",core[[#This Row],[Type]],LEN(core[[#This Row],[Base type]])+2)-LEN(core[[#This Row],[Base type]])-2)&amp;IF(core[[#This Row],[Other]]=TRUE,", ""other:*""",""),"")</f>
        <v/>
      </c>
      <c r="L106" t="str">
        <f t="array" ref="L10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7" spans="2:12" hidden="1" x14ac:dyDescent="0.25">
      <c r="B107" t="s">
        <v>1490</v>
      </c>
      <c r="C107" t="s">
        <v>910</v>
      </c>
      <c r="D107" t="s">
        <v>123</v>
      </c>
      <c r="E107" t="s">
        <v>1307</v>
      </c>
      <c r="F107" t="s">
        <v>29</v>
      </c>
      <c r="H107" t="str">
        <f>IF(ISBLANK(core[[#This Row],[Type]]),"",IFERROR(LEFT(core[[#This Row],[Type]],FIND("(",core[[#This Row],[Type]])-1),core[[#This Row],[Type]]))</f>
        <v/>
      </c>
      <c r="I107" t="str">
        <f>IF(core[[#This Row],[Base type]]="xs:string",LEFT(core[[#This Row],[Type]],11)="xs:string(""","")</f>
        <v/>
      </c>
      <c r="J107" t="str">
        <f>IF(core[[#This Row],[Base type]]="xs:string",NOT(ISERROR(FIND(" or xs:string(xs:pattern=other:\w{2,})",core[[#This Row],[Type]]))),"")</f>
        <v/>
      </c>
      <c r="K107" t="str">
        <f>IFERROR(MID(core[[#This Row],[Type]],LEN(core[[#This Row],[Base type]])+2,FIND(")",core[[#This Row],[Type]],LEN(core[[#This Row],[Base type]])+2)-LEN(core[[#This Row],[Base type]])-2)&amp;IF(core[[#This Row],[Other]]=TRUE,", ""other:*""",""),"")</f>
        <v/>
      </c>
      <c r="L107" t="str">
        <f t="array" ref="L10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8" spans="2:12" hidden="1" x14ac:dyDescent="0.25">
      <c r="B108" t="s">
        <v>1491</v>
      </c>
      <c r="C108" t="s">
        <v>912</v>
      </c>
      <c r="D108" t="s">
        <v>394</v>
      </c>
      <c r="E108" t="s">
        <v>1299</v>
      </c>
      <c r="F108" t="s">
        <v>29</v>
      </c>
      <c r="H108" t="str">
        <f>IF(ISBLANK(core[[#This Row],[Type]]),"",IFERROR(LEFT(core[[#This Row],[Type]],FIND("(",core[[#This Row],[Type]])-1),core[[#This Row],[Type]]))</f>
        <v/>
      </c>
      <c r="I108" t="str">
        <f>IF(core[[#This Row],[Base type]]="xs:string",LEFT(core[[#This Row],[Type]],11)="xs:string(""","")</f>
        <v/>
      </c>
      <c r="J108" t="str">
        <f>IF(core[[#This Row],[Base type]]="xs:string",NOT(ISERROR(FIND(" or xs:string(xs:pattern=other:\w{2,})",core[[#This Row],[Type]]))),"")</f>
        <v/>
      </c>
      <c r="K108" t="str">
        <f>IFERROR(MID(core[[#This Row],[Type]],LEN(core[[#This Row],[Base type]])+2,FIND(")",core[[#This Row],[Type]],LEN(core[[#This Row],[Base type]])+2)-LEN(core[[#This Row],[Base type]])-2)&amp;IF(core[[#This Row],[Other]]=TRUE,", ""other:*""",""),"")</f>
        <v/>
      </c>
      <c r="L108" t="str">
        <f t="array" ref="L10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9" spans="2:12" hidden="1" x14ac:dyDescent="0.25">
      <c r="B109" t="s">
        <v>1492</v>
      </c>
      <c r="C109" t="s">
        <v>1493</v>
      </c>
      <c r="D109" t="s">
        <v>300</v>
      </c>
      <c r="E109" t="s">
        <v>1299</v>
      </c>
      <c r="F109" t="s">
        <v>29</v>
      </c>
      <c r="H109" t="str">
        <f>IF(ISBLANK(core[[#This Row],[Type]]),"",IFERROR(LEFT(core[[#This Row],[Type]],FIND("(",core[[#This Row],[Type]])-1),core[[#This Row],[Type]]))</f>
        <v/>
      </c>
      <c r="I109" t="str">
        <f>IF(core[[#This Row],[Base type]]="xs:string",LEFT(core[[#This Row],[Type]],11)="xs:string(""","")</f>
        <v/>
      </c>
      <c r="J109" t="str">
        <f>IF(core[[#This Row],[Base type]]="xs:string",NOT(ISERROR(FIND(" or xs:string(xs:pattern=other:\w{2,})",core[[#This Row],[Type]]))),"")</f>
        <v/>
      </c>
      <c r="K109" t="str">
        <f>IFERROR(MID(core[[#This Row],[Type]],LEN(core[[#This Row],[Base type]])+2,FIND(")",core[[#This Row],[Type]],LEN(core[[#This Row],[Base type]])+2)-LEN(core[[#This Row],[Base type]])-2)&amp;IF(core[[#This Row],[Other]]=TRUE,", ""other:*""",""),"")</f>
        <v/>
      </c>
      <c r="L109" t="str">
        <f t="array" ref="L10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0" spans="2:12" hidden="1" x14ac:dyDescent="0.25">
      <c r="B110" t="s">
        <v>1494</v>
      </c>
      <c r="C110" t="s">
        <v>1493</v>
      </c>
      <c r="D110" t="s">
        <v>300</v>
      </c>
      <c r="E110" t="s">
        <v>301</v>
      </c>
      <c r="F110" t="s">
        <v>23</v>
      </c>
      <c r="G110" t="s">
        <v>1495</v>
      </c>
      <c r="H110" t="str">
        <f>IF(ISBLANK(core[[#This Row],[Type]]),"",IFERROR(LEFT(core[[#This Row],[Type]],FIND("(",core[[#This Row],[Type]])-1),core[[#This Row],[Type]]))</f>
        <v>xs:list</v>
      </c>
      <c r="I110" t="str">
        <f>IF(core[[#This Row],[Base type]]="xs:string",LEFT(core[[#This Row],[Type]],11)="xs:string(""","")</f>
        <v/>
      </c>
      <c r="J110" t="str">
        <f>IF(core[[#This Row],[Base type]]="xs:string",NOT(ISERROR(FIND(" or xs:string(xs:pattern=other:\w{2,})",core[[#This Row],[Type]]))),"")</f>
        <v/>
      </c>
      <c r="K110" t="str">
        <f>IFERROR(MID(core[[#This Row],[Type]],LEN(core[[#This Row],[Base type]])+2,FIND(")",core[[#This Row],[Type]],LEN(core[[#This Row],[Base type]])+2)-LEN(core[[#This Row],[Base type]])-2)&amp;IF(core[[#This Row],[Other]]=TRUE,", ""other:*""",""),"")</f>
        <v>xs:double</v>
      </c>
      <c r="L110" t="str">
        <f t="array" ref="L110">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11" spans="2:12" hidden="1" x14ac:dyDescent="0.25">
      <c r="B111" t="s">
        <v>1496</v>
      </c>
      <c r="C111" t="s">
        <v>1493</v>
      </c>
      <c r="D111" t="s">
        <v>300</v>
      </c>
      <c r="E111" t="s">
        <v>1425</v>
      </c>
      <c r="F111" t="s">
        <v>29</v>
      </c>
      <c r="G111" t="s">
        <v>1497</v>
      </c>
      <c r="H111" t="str">
        <f>IF(ISBLANK(core[[#This Row],[Type]]),"",IFERROR(LEFT(core[[#This Row],[Type]],FIND("(",core[[#This Row],[Type]])-1),core[[#This Row],[Type]]))</f>
        <v>xs:double</v>
      </c>
      <c r="I111" t="str">
        <f>IF(core[[#This Row],[Base type]]="xs:string",LEFT(core[[#This Row],[Type]],11)="xs:string(""","")</f>
        <v/>
      </c>
      <c r="J111" t="str">
        <f>IF(core[[#This Row],[Base type]]="xs:string",NOT(ISERROR(FIND(" or xs:string(xs:pattern=other:\w{2,})",core[[#This Row],[Type]]))),"")</f>
        <v/>
      </c>
      <c r="K111" t="str">
        <f>IFERROR(MID(core[[#This Row],[Type]],LEN(core[[#This Row],[Base type]])+2,FIND(")",core[[#This Row],[Type]],LEN(core[[#This Row],[Base type]])+2)-LEN(core[[#This Row],[Base type]])-2)&amp;IF(core[[#This Row],[Other]]=TRUE,", ""other:*""",""),"")</f>
        <v/>
      </c>
      <c r="L111" t="str">
        <f t="array" ref="L111">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12" spans="2:12" hidden="1" x14ac:dyDescent="0.25">
      <c r="B112" t="s">
        <v>1498</v>
      </c>
      <c r="C112" t="s">
        <v>1493</v>
      </c>
      <c r="D112" t="s">
        <v>300</v>
      </c>
      <c r="E112" t="s">
        <v>1420</v>
      </c>
      <c r="F112" t="s">
        <v>29</v>
      </c>
      <c r="G112" t="s">
        <v>1423</v>
      </c>
      <c r="H112" t="str">
        <f>IF(ISBLANK(core[[#This Row],[Type]]),"",IFERROR(LEFT(core[[#This Row],[Type]],FIND("(",core[[#This Row],[Type]])-1),core[[#This Row],[Type]]))</f>
        <v>xs:anyURI</v>
      </c>
      <c r="I112" t="str">
        <f>IF(core[[#This Row],[Base type]]="xs:string",LEFT(core[[#This Row],[Type]],11)="xs:string(""","")</f>
        <v/>
      </c>
      <c r="J112" t="str">
        <f>IF(core[[#This Row],[Base type]]="xs:string",NOT(ISERROR(FIND(" or xs:string(xs:pattern=other:\w{2,})",core[[#This Row],[Type]]))),"")</f>
        <v/>
      </c>
      <c r="K112" t="str">
        <f>IFERROR(MID(core[[#This Row],[Type]],LEN(core[[#This Row],[Base type]])+2,FIND(")",core[[#This Row],[Type]],LEN(core[[#This Row],[Base type]])+2)-LEN(core[[#This Row],[Base type]])-2)&amp;IF(core[[#This Row],[Other]]=TRUE,", ""other:*""",""),"")</f>
        <v/>
      </c>
      <c r="L112" t="str">
        <f t="array" ref="L112">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3" spans="2:12" hidden="1" x14ac:dyDescent="0.25">
      <c r="B113" t="s">
        <v>1499</v>
      </c>
      <c r="C113" t="s">
        <v>1493</v>
      </c>
      <c r="D113" t="s">
        <v>300</v>
      </c>
      <c r="E113" t="s">
        <v>1500</v>
      </c>
      <c r="F113" t="s">
        <v>29</v>
      </c>
      <c r="G113" t="s">
        <v>1423</v>
      </c>
      <c r="H113" t="str">
        <f>IF(ISBLANK(core[[#This Row],[Type]]),"",IFERROR(LEFT(core[[#This Row],[Type]],FIND("(",core[[#This Row],[Type]])-1),core[[#This Row],[Type]]))</f>
        <v>xs:anyURI</v>
      </c>
      <c r="I113" t="str">
        <f>IF(core[[#This Row],[Base type]]="xs:string",LEFT(core[[#This Row],[Type]],11)="xs:string(""","")</f>
        <v/>
      </c>
      <c r="J113" t="str">
        <f>IF(core[[#This Row],[Base type]]="xs:string",NOT(ISERROR(FIND(" or xs:string(xs:pattern=other:\w{2,})",core[[#This Row],[Type]]))),"")</f>
        <v/>
      </c>
      <c r="K113" t="str">
        <f>IFERROR(MID(core[[#This Row],[Type]],LEN(core[[#This Row],[Base type]])+2,FIND(")",core[[#This Row],[Type]],LEN(core[[#This Row],[Base type]])+2)-LEN(core[[#This Row],[Base type]])-2)&amp;IF(core[[#This Row],[Other]]=TRUE,", ""other:*""",""),"")</f>
        <v/>
      </c>
      <c r="L113" t="str">
        <f t="array" ref="L11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4" spans="2:12" hidden="1" x14ac:dyDescent="0.25">
      <c r="B114" t="s">
        <v>1501</v>
      </c>
      <c r="C114" t="s">
        <v>912</v>
      </c>
      <c r="D114" t="s">
        <v>394</v>
      </c>
      <c r="E114" t="s">
        <v>118</v>
      </c>
      <c r="F114" t="s">
        <v>29</v>
      </c>
      <c r="G114" t="s">
        <v>1325</v>
      </c>
      <c r="H114" t="str">
        <f>IF(ISBLANK(core[[#This Row],[Type]]),"",IFERROR(LEFT(core[[#This Row],[Type]],FIND("(",core[[#This Row],[Type]])-1),core[[#This Row],[Type]]))</f>
        <v>xs:IDREF</v>
      </c>
      <c r="I114" t="str">
        <f>IF(core[[#This Row],[Base type]]="xs:string",LEFT(core[[#This Row],[Type]],11)="xs:string(""","")</f>
        <v/>
      </c>
      <c r="J114" t="str">
        <f>IF(core[[#This Row],[Base type]]="xs:string",NOT(ISERROR(FIND(" or xs:string(xs:pattern=other:\w{2,})",core[[#This Row],[Type]]))),"")</f>
        <v/>
      </c>
      <c r="K114" t="str">
        <f>IFERROR(MID(core[[#This Row],[Type]],LEN(core[[#This Row],[Base type]])+2,FIND(")",core[[#This Row],[Type]],LEN(core[[#This Row],[Base type]])+2)-LEN(core[[#This Row],[Base type]])-2)&amp;IF(core[[#This Row],[Other]]=TRUE,", ""other:*""",""),"")</f>
        <v/>
      </c>
      <c r="L114" t="str">
        <f t="array" ref="L11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15" spans="2:12" hidden="1" x14ac:dyDescent="0.25">
      <c r="B115" t="s">
        <v>1502</v>
      </c>
      <c r="C115" t="s">
        <v>912</v>
      </c>
      <c r="D115" t="s">
        <v>394</v>
      </c>
      <c r="E115" t="s">
        <v>494</v>
      </c>
      <c r="F115" t="s">
        <v>23</v>
      </c>
      <c r="G115" t="s">
        <v>1403</v>
      </c>
      <c r="H115" t="str">
        <f>IF(ISBLANK(core[[#This Row],[Type]]),"",IFERROR(LEFT(core[[#This Row],[Type]],FIND("(",core[[#This Row],[Type]])-1),core[[#This Row],[Type]]))</f>
        <v>xs:decimal</v>
      </c>
      <c r="I115" t="str">
        <f>IF(core[[#This Row],[Base type]]="xs:string",LEFT(core[[#This Row],[Type]],11)="xs:string(""","")</f>
        <v/>
      </c>
      <c r="J115" t="str">
        <f>IF(core[[#This Row],[Base type]]="xs:string",NOT(ISERROR(FIND(" or xs:string(xs:pattern=other:\w{2,})",core[[#This Row],[Type]]))),"")</f>
        <v/>
      </c>
      <c r="K115" t="str">
        <f>IFERROR(MID(core[[#This Row],[Type]],LEN(core[[#This Row],[Base type]])+2,FIND(")",core[[#This Row],[Type]],LEN(core[[#This Row],[Base type]])+2)-LEN(core[[#This Row],[Base type]])-2)&amp;IF(core[[#This Row],[Other]]=TRUE,", ""other:*""",""),"")</f>
        <v>xs:fractionDigits=6</v>
      </c>
      <c r="L115" t="str">
        <f t="array" ref="L11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6" spans="2:12" hidden="1" x14ac:dyDescent="0.25">
      <c r="B116" t="s">
        <v>1503</v>
      </c>
      <c r="C116" t="s">
        <v>912</v>
      </c>
      <c r="D116" t="s">
        <v>394</v>
      </c>
      <c r="E116" t="s">
        <v>478</v>
      </c>
      <c r="F116" t="s">
        <v>29</v>
      </c>
      <c r="G116" t="s">
        <v>1403</v>
      </c>
      <c r="H116" t="str">
        <f>IF(ISBLANK(core[[#This Row],[Type]]),"",IFERROR(LEFT(core[[#This Row],[Type]],FIND("(",core[[#This Row],[Type]])-1),core[[#This Row],[Type]]))</f>
        <v>xs:decimal</v>
      </c>
      <c r="I116" t="str">
        <f>IF(core[[#This Row],[Base type]]="xs:string",LEFT(core[[#This Row],[Type]],11)="xs:string(""","")</f>
        <v/>
      </c>
      <c r="J116" t="str">
        <f>IF(core[[#This Row],[Base type]]="xs:string",NOT(ISERROR(FIND(" or xs:string(xs:pattern=other:\w{2,})",core[[#This Row],[Type]]))),"")</f>
        <v/>
      </c>
      <c r="K116" t="str">
        <f>IFERROR(MID(core[[#This Row],[Type]],LEN(core[[#This Row],[Base type]])+2,FIND(")",core[[#This Row],[Type]],LEN(core[[#This Row],[Base type]])+2)-LEN(core[[#This Row],[Base type]])-2)&amp;IF(core[[#This Row],[Other]]=TRUE,", ""other:*""",""),"")</f>
        <v>xs:fractionDigits=6</v>
      </c>
      <c r="L116" t="str">
        <f t="array" ref="L11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7" spans="2:12" hidden="1" x14ac:dyDescent="0.25">
      <c r="B117" t="s">
        <v>1504</v>
      </c>
      <c r="C117" t="s">
        <v>912</v>
      </c>
      <c r="D117" t="s">
        <v>394</v>
      </c>
      <c r="E117" t="s">
        <v>1505</v>
      </c>
      <c r="F117" t="s">
        <v>29</v>
      </c>
      <c r="G117" t="s">
        <v>1403</v>
      </c>
      <c r="H117" t="str">
        <f>IF(ISBLANK(core[[#This Row],[Type]]),"",IFERROR(LEFT(core[[#This Row],[Type]],FIND("(",core[[#This Row],[Type]])-1),core[[#This Row],[Type]]))</f>
        <v>xs:decimal</v>
      </c>
      <c r="I117" t="str">
        <f>IF(core[[#This Row],[Base type]]="xs:string",LEFT(core[[#This Row],[Type]],11)="xs:string(""","")</f>
        <v/>
      </c>
      <c r="J117" t="str">
        <f>IF(core[[#This Row],[Base type]]="xs:string",NOT(ISERROR(FIND(" or xs:string(xs:pattern=other:\w{2,})",core[[#This Row],[Type]]))),"")</f>
        <v/>
      </c>
      <c r="K117" t="str">
        <f>IFERROR(MID(core[[#This Row],[Type]],LEN(core[[#This Row],[Base type]])+2,FIND(")",core[[#This Row],[Type]],LEN(core[[#This Row],[Base type]])+2)-LEN(core[[#This Row],[Base type]])-2)&amp;IF(core[[#This Row],[Other]]=TRUE,", ""other:*""",""),"")</f>
        <v>xs:fractionDigits=6</v>
      </c>
      <c r="L117" t="str">
        <f t="array" ref="L11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8" spans="2:12" hidden="1" x14ac:dyDescent="0.25">
      <c r="B118" t="s">
        <v>1506</v>
      </c>
      <c r="C118" t="s">
        <v>912</v>
      </c>
      <c r="D118" t="s">
        <v>913</v>
      </c>
      <c r="E118" t="s">
        <v>1299</v>
      </c>
      <c r="F118" t="s">
        <v>29</v>
      </c>
      <c r="H118" t="str">
        <f>IF(ISBLANK(core[[#This Row],[Type]]),"",IFERROR(LEFT(core[[#This Row],[Type]],FIND("(",core[[#This Row],[Type]])-1),core[[#This Row],[Type]]))</f>
        <v/>
      </c>
      <c r="I118" t="str">
        <f>IF(core[[#This Row],[Base type]]="xs:string",LEFT(core[[#This Row],[Type]],11)="xs:string(""","")</f>
        <v/>
      </c>
      <c r="J118" t="str">
        <f>IF(core[[#This Row],[Base type]]="xs:string",NOT(ISERROR(FIND(" or xs:string(xs:pattern=other:\w{2,})",core[[#This Row],[Type]]))),"")</f>
        <v/>
      </c>
      <c r="K118" t="str">
        <f>IFERROR(MID(core[[#This Row],[Type]],LEN(core[[#This Row],[Base type]])+2,FIND(")",core[[#This Row],[Type]],LEN(core[[#This Row],[Base type]])+2)-LEN(core[[#This Row],[Base type]])-2)&amp;IF(core[[#This Row],[Other]]=TRUE,", ""other:*""",""),"")</f>
        <v/>
      </c>
      <c r="L118" t="str">
        <f t="array" ref="L11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9" spans="2:12" hidden="1" x14ac:dyDescent="0.25">
      <c r="B119" t="s">
        <v>1507</v>
      </c>
      <c r="C119" t="s">
        <v>1508</v>
      </c>
      <c r="D119" t="s">
        <v>300</v>
      </c>
      <c r="E119" t="s">
        <v>1299</v>
      </c>
      <c r="F119" t="s">
        <v>29</v>
      </c>
      <c r="H119" t="str">
        <f>IF(ISBLANK(core[[#This Row],[Type]]),"",IFERROR(LEFT(core[[#This Row],[Type]],FIND("(",core[[#This Row],[Type]])-1),core[[#This Row],[Type]]))</f>
        <v/>
      </c>
      <c r="I119" t="str">
        <f>IF(core[[#This Row],[Base type]]="xs:string",LEFT(core[[#This Row],[Type]],11)="xs:string(""","")</f>
        <v/>
      </c>
      <c r="J119" t="str">
        <f>IF(core[[#This Row],[Base type]]="xs:string",NOT(ISERROR(FIND(" or xs:string(xs:pattern=other:\w{2,})",core[[#This Row],[Type]]))),"")</f>
        <v/>
      </c>
      <c r="K119" t="str">
        <f>IFERROR(MID(core[[#This Row],[Type]],LEN(core[[#This Row],[Base type]])+2,FIND(")",core[[#This Row],[Type]],LEN(core[[#This Row],[Base type]])+2)-LEN(core[[#This Row],[Base type]])-2)&amp;IF(core[[#This Row],[Other]]=TRUE,", ""other:*""",""),"")</f>
        <v/>
      </c>
      <c r="L119" t="str">
        <f t="array" ref="L11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0" spans="2:12" hidden="1" x14ac:dyDescent="0.25">
      <c r="B120" t="s">
        <v>1509</v>
      </c>
      <c r="C120" t="s">
        <v>1508</v>
      </c>
      <c r="D120" t="s">
        <v>300</v>
      </c>
      <c r="E120" t="s">
        <v>301</v>
      </c>
      <c r="F120" t="s">
        <v>23</v>
      </c>
      <c r="G120" t="s">
        <v>1495</v>
      </c>
      <c r="H120" t="str">
        <f>IF(ISBLANK(core[[#This Row],[Type]]),"",IFERROR(LEFT(core[[#This Row],[Type]],FIND("(",core[[#This Row],[Type]])-1),core[[#This Row],[Type]]))</f>
        <v>xs:list</v>
      </c>
      <c r="I120" t="str">
        <f>IF(core[[#This Row],[Base type]]="xs:string",LEFT(core[[#This Row],[Type]],11)="xs:string(""","")</f>
        <v/>
      </c>
      <c r="J120" t="str">
        <f>IF(core[[#This Row],[Base type]]="xs:string",NOT(ISERROR(FIND(" or xs:string(xs:pattern=other:\w{2,})",core[[#This Row],[Type]]))),"")</f>
        <v/>
      </c>
      <c r="K120" t="str">
        <f>IFERROR(MID(core[[#This Row],[Type]],LEN(core[[#This Row],[Base type]])+2,FIND(")",core[[#This Row],[Type]],LEN(core[[#This Row],[Base type]])+2)-LEN(core[[#This Row],[Base type]])-2)&amp;IF(core[[#This Row],[Other]]=TRUE,", ""other:*""",""),"")</f>
        <v>xs:double</v>
      </c>
      <c r="L120" t="str">
        <f t="array" ref="L120">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21" spans="2:12" hidden="1" x14ac:dyDescent="0.25">
      <c r="B121" t="s">
        <v>1510</v>
      </c>
      <c r="C121" t="s">
        <v>1508</v>
      </c>
      <c r="D121" t="s">
        <v>300</v>
      </c>
      <c r="E121" t="s">
        <v>1425</v>
      </c>
      <c r="F121" t="s">
        <v>29</v>
      </c>
      <c r="G121" t="s">
        <v>1497</v>
      </c>
      <c r="H121" t="str">
        <f>IF(ISBLANK(core[[#This Row],[Type]]),"",IFERROR(LEFT(core[[#This Row],[Type]],FIND("(",core[[#This Row],[Type]])-1),core[[#This Row],[Type]]))</f>
        <v>xs:double</v>
      </c>
      <c r="I121" t="str">
        <f>IF(core[[#This Row],[Base type]]="xs:string",LEFT(core[[#This Row],[Type]],11)="xs:string(""","")</f>
        <v/>
      </c>
      <c r="J121" t="str">
        <f>IF(core[[#This Row],[Base type]]="xs:string",NOT(ISERROR(FIND(" or xs:string(xs:pattern=other:\w{2,})",core[[#This Row],[Type]]))),"")</f>
        <v/>
      </c>
      <c r="K121" t="str">
        <f>IFERROR(MID(core[[#This Row],[Type]],LEN(core[[#This Row],[Base type]])+2,FIND(")",core[[#This Row],[Type]],LEN(core[[#This Row],[Base type]])+2)-LEN(core[[#This Row],[Base type]])-2)&amp;IF(core[[#This Row],[Other]]=TRUE,", ""other:*""",""),"")</f>
        <v/>
      </c>
      <c r="L121" t="str">
        <f t="array" ref="L121">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22" spans="2:12" hidden="1" x14ac:dyDescent="0.25">
      <c r="B122" t="s">
        <v>1511</v>
      </c>
      <c r="C122" t="s">
        <v>1508</v>
      </c>
      <c r="D122" t="s">
        <v>300</v>
      </c>
      <c r="E122" t="s">
        <v>1420</v>
      </c>
      <c r="F122" t="s">
        <v>29</v>
      </c>
      <c r="G122" t="s">
        <v>1423</v>
      </c>
      <c r="H122" t="str">
        <f>IF(ISBLANK(core[[#This Row],[Type]]),"",IFERROR(LEFT(core[[#This Row],[Type]],FIND("(",core[[#This Row],[Type]])-1),core[[#This Row],[Type]]))</f>
        <v>xs:anyURI</v>
      </c>
      <c r="I122" t="str">
        <f>IF(core[[#This Row],[Base type]]="xs:string",LEFT(core[[#This Row],[Type]],11)="xs:string(""","")</f>
        <v/>
      </c>
      <c r="J122" t="str">
        <f>IF(core[[#This Row],[Base type]]="xs:string",NOT(ISERROR(FIND(" or xs:string(xs:pattern=other:\w{2,})",core[[#This Row],[Type]]))),"")</f>
        <v/>
      </c>
      <c r="K122" t="str">
        <f>IFERROR(MID(core[[#This Row],[Type]],LEN(core[[#This Row],[Base type]])+2,FIND(")",core[[#This Row],[Type]],LEN(core[[#This Row],[Base type]])+2)-LEN(core[[#This Row],[Base type]])-2)&amp;IF(core[[#This Row],[Other]]=TRUE,", ""other:*""",""),"")</f>
        <v/>
      </c>
      <c r="L122" t="str">
        <f t="array" ref="L122">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3" spans="2:12" hidden="1" x14ac:dyDescent="0.25">
      <c r="B123" t="s">
        <v>1512</v>
      </c>
      <c r="C123" t="s">
        <v>1508</v>
      </c>
      <c r="D123" t="s">
        <v>300</v>
      </c>
      <c r="E123" t="s">
        <v>1500</v>
      </c>
      <c r="F123" t="s">
        <v>29</v>
      </c>
      <c r="G123" t="s">
        <v>1423</v>
      </c>
      <c r="H123" t="str">
        <f>IF(ISBLANK(core[[#This Row],[Type]]),"",IFERROR(LEFT(core[[#This Row],[Type]],FIND("(",core[[#This Row],[Type]])-1),core[[#This Row],[Type]]))</f>
        <v>xs:anyURI</v>
      </c>
      <c r="I123" t="str">
        <f>IF(core[[#This Row],[Base type]]="xs:string",LEFT(core[[#This Row],[Type]],11)="xs:string(""","")</f>
        <v/>
      </c>
      <c r="J123" t="str">
        <f>IF(core[[#This Row],[Base type]]="xs:string",NOT(ISERROR(FIND(" or xs:string(xs:pattern=other:\w{2,})",core[[#This Row],[Type]]))),"")</f>
        <v/>
      </c>
      <c r="K123" t="str">
        <f>IFERROR(MID(core[[#This Row],[Type]],LEN(core[[#This Row],[Base type]])+2,FIND(")",core[[#This Row],[Type]],LEN(core[[#This Row],[Base type]])+2)-LEN(core[[#This Row],[Base type]])-2)&amp;IF(core[[#This Row],[Other]]=TRUE,", ""other:*""",""),"")</f>
        <v/>
      </c>
      <c r="L123" t="str">
        <f t="array" ref="L12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4" spans="2:12" hidden="1" x14ac:dyDescent="0.25">
      <c r="B124" t="s">
        <v>1513</v>
      </c>
      <c r="C124" t="s">
        <v>912</v>
      </c>
      <c r="D124" t="s">
        <v>913</v>
      </c>
      <c r="E124" t="s">
        <v>118</v>
      </c>
      <c r="F124" t="s">
        <v>29</v>
      </c>
      <c r="G124" t="s">
        <v>1325</v>
      </c>
      <c r="H124" t="str">
        <f>IF(ISBLANK(core[[#This Row],[Type]]),"",IFERROR(LEFT(core[[#This Row],[Type]],FIND("(",core[[#This Row],[Type]])-1),core[[#This Row],[Type]]))</f>
        <v>xs:IDREF</v>
      </c>
      <c r="I124" t="str">
        <f>IF(core[[#This Row],[Base type]]="xs:string",LEFT(core[[#This Row],[Type]],11)="xs:string(""","")</f>
        <v/>
      </c>
      <c r="J124" t="str">
        <f>IF(core[[#This Row],[Base type]]="xs:string",NOT(ISERROR(FIND(" or xs:string(xs:pattern=other:\w{2,})",core[[#This Row],[Type]]))),"")</f>
        <v/>
      </c>
      <c r="K124" t="str">
        <f>IFERROR(MID(core[[#This Row],[Type]],LEN(core[[#This Row],[Base type]])+2,FIND(")",core[[#This Row],[Type]],LEN(core[[#This Row],[Base type]])+2)-LEN(core[[#This Row],[Base type]])-2)&amp;IF(core[[#This Row],[Other]]=TRUE,", ""other:*""",""),"")</f>
        <v/>
      </c>
      <c r="L124" t="str">
        <f t="array" ref="L12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5" spans="2:12" hidden="1" x14ac:dyDescent="0.25">
      <c r="B125" t="s">
        <v>1514</v>
      </c>
      <c r="C125" t="s">
        <v>912</v>
      </c>
      <c r="D125" t="s">
        <v>913</v>
      </c>
      <c r="E125" t="s">
        <v>494</v>
      </c>
      <c r="F125" t="s">
        <v>23</v>
      </c>
      <c r="G125" t="s">
        <v>1403</v>
      </c>
      <c r="H125" t="str">
        <f>IF(ISBLANK(core[[#This Row],[Type]]),"",IFERROR(LEFT(core[[#This Row],[Type]],FIND("(",core[[#This Row],[Type]])-1),core[[#This Row],[Type]]))</f>
        <v>xs:decimal</v>
      </c>
      <c r="I125" t="str">
        <f>IF(core[[#This Row],[Base type]]="xs:string",LEFT(core[[#This Row],[Type]],11)="xs:string(""","")</f>
        <v/>
      </c>
      <c r="J125" t="str">
        <f>IF(core[[#This Row],[Base type]]="xs:string",NOT(ISERROR(FIND(" or xs:string(xs:pattern=other:\w{2,})",core[[#This Row],[Type]]))),"")</f>
        <v/>
      </c>
      <c r="K125" t="str">
        <f>IFERROR(MID(core[[#This Row],[Type]],LEN(core[[#This Row],[Base type]])+2,FIND(")",core[[#This Row],[Type]],LEN(core[[#This Row],[Base type]])+2)-LEN(core[[#This Row],[Base type]])-2)&amp;IF(core[[#This Row],[Other]]=TRUE,", ""other:*""",""),"")</f>
        <v>xs:fractionDigits=6</v>
      </c>
      <c r="L125" t="str">
        <f t="array" ref="L12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6" spans="2:12" hidden="1" x14ac:dyDescent="0.25">
      <c r="B126" t="s">
        <v>1515</v>
      </c>
      <c r="C126" t="s">
        <v>912</v>
      </c>
      <c r="D126" t="s">
        <v>913</v>
      </c>
      <c r="E126" t="s">
        <v>478</v>
      </c>
      <c r="F126" t="s">
        <v>29</v>
      </c>
      <c r="G126" t="s">
        <v>1403</v>
      </c>
      <c r="H126" t="str">
        <f>IF(ISBLANK(core[[#This Row],[Type]]),"",IFERROR(LEFT(core[[#This Row],[Type]],FIND("(",core[[#This Row],[Type]])-1),core[[#This Row],[Type]]))</f>
        <v>xs:decimal</v>
      </c>
      <c r="I126" t="str">
        <f>IF(core[[#This Row],[Base type]]="xs:string",LEFT(core[[#This Row],[Type]],11)="xs:string(""","")</f>
        <v/>
      </c>
      <c r="J126" t="str">
        <f>IF(core[[#This Row],[Base type]]="xs:string",NOT(ISERROR(FIND(" or xs:string(xs:pattern=other:\w{2,})",core[[#This Row],[Type]]))),"")</f>
        <v/>
      </c>
      <c r="K126" t="str">
        <f>IFERROR(MID(core[[#This Row],[Type]],LEN(core[[#This Row],[Base type]])+2,FIND(")",core[[#This Row],[Type]],LEN(core[[#This Row],[Base type]])+2)-LEN(core[[#This Row],[Base type]])-2)&amp;IF(core[[#This Row],[Other]]=TRUE,", ""other:*""",""),"")</f>
        <v>xs:fractionDigits=6</v>
      </c>
      <c r="L126" t="str">
        <f t="array" ref="L12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7" spans="2:12" hidden="1" x14ac:dyDescent="0.25">
      <c r="B127" t="s">
        <v>1516</v>
      </c>
      <c r="C127" t="s">
        <v>912</v>
      </c>
      <c r="D127" t="s">
        <v>913</v>
      </c>
      <c r="E127" t="s">
        <v>1505</v>
      </c>
      <c r="F127" t="s">
        <v>29</v>
      </c>
      <c r="G127" t="s">
        <v>1403</v>
      </c>
      <c r="H127" t="str">
        <f>IF(ISBLANK(core[[#This Row],[Type]]),"",IFERROR(LEFT(core[[#This Row],[Type]],FIND("(",core[[#This Row],[Type]])-1),core[[#This Row],[Type]]))</f>
        <v>xs:decimal</v>
      </c>
      <c r="I127" t="str">
        <f>IF(core[[#This Row],[Base type]]="xs:string",LEFT(core[[#This Row],[Type]],11)="xs:string(""","")</f>
        <v/>
      </c>
      <c r="J127" t="str">
        <f>IF(core[[#This Row],[Base type]]="xs:string",NOT(ISERROR(FIND(" or xs:string(xs:pattern=other:\w{2,})",core[[#This Row],[Type]]))),"")</f>
        <v/>
      </c>
      <c r="K127" t="str">
        <f>IFERROR(MID(core[[#This Row],[Type]],LEN(core[[#This Row],[Base type]])+2,FIND(")",core[[#This Row],[Type]],LEN(core[[#This Row],[Base type]])+2)-LEN(core[[#This Row],[Base type]])-2)&amp;IF(core[[#This Row],[Other]]=TRUE,", ""other:*""",""),"")</f>
        <v>xs:fractionDigits=6</v>
      </c>
      <c r="L127" t="str">
        <f t="array" ref="L12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8" spans="2:12" hidden="1" x14ac:dyDescent="0.25">
      <c r="B128" t="s">
        <v>1517</v>
      </c>
      <c r="C128" t="s">
        <v>433</v>
      </c>
      <c r="D128" t="s">
        <v>434</v>
      </c>
      <c r="E128" t="s">
        <v>17</v>
      </c>
      <c r="F128" t="s">
        <v>29</v>
      </c>
      <c r="G128" t="s">
        <v>1518</v>
      </c>
      <c r="H128" t="str">
        <f>IF(ISBLANK(core[[#This Row],[Type]]),"",IFERROR(LEFT(core[[#This Row],[Type]],FIND("(",core[[#This Row],[Type]])-1),core[[#This Row],[Type]]))</f>
        <v>xs:string</v>
      </c>
      <c r="I128" t="b">
        <f>IF(core[[#This Row],[Base type]]="xs:string",LEFT(core[[#This Row],[Type]],11)="xs:string(""","")</f>
        <v>1</v>
      </c>
      <c r="J128" t="b">
        <f>IF(core[[#This Row],[Base type]]="xs:string",NOT(ISERROR(FIND(" or xs:string(xs:pattern=other:\w{2,})",core[[#This Row],[Type]]))),"")</f>
        <v>1</v>
      </c>
      <c r="K128" t="str">
        <f>IFERROR(MID(core[[#This Row],[Type]],LEN(core[[#This Row],[Base type]])+2,FIND(")",core[[#This Row],[Type]],LEN(core[[#This Row],[Base type]])+2)-LEN(core[[#This Row],[Base type]])-2)&amp;IF(core[[#This Row],[Other]]=TRUE,", ""other:*""",""),"")</f>
        <v>"mainTrack", "secondaryTrack", "connectingTrack", "sidingTrack", "stationTrack", "other:*"</v>
      </c>
      <c r="L128" t="str">
        <f t="array" ref="L12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9" spans="2:12" hidden="1" x14ac:dyDescent="0.25">
      <c r="B129" t="s">
        <v>1519</v>
      </c>
      <c r="C129" t="s">
        <v>433</v>
      </c>
      <c r="D129" t="s">
        <v>434</v>
      </c>
      <c r="E129" t="s">
        <v>435</v>
      </c>
      <c r="F129" t="s">
        <v>29</v>
      </c>
      <c r="G129" t="s">
        <v>1520</v>
      </c>
      <c r="H129" t="str">
        <f>IF(ISBLANK(core[[#This Row],[Type]]),"",IFERROR(LEFT(core[[#This Row],[Type]],FIND("(",core[[#This Row],[Type]])-1),core[[#This Row],[Type]]))</f>
        <v>xs:string</v>
      </c>
      <c r="I129" t="b">
        <f>IF(core[[#This Row],[Base type]]="xs:string",LEFT(core[[#This Row],[Type]],11)="xs:string(""","")</f>
        <v>1</v>
      </c>
      <c r="J129" t="b">
        <f>IF(core[[#This Row],[Base type]]="xs:string",NOT(ISERROR(FIND(" or xs:string(xs:pattern=other:\w{2,})",core[[#This Row],[Type]]))),"")</f>
        <v>0</v>
      </c>
      <c r="K129" t="str">
        <f>IFERROR(MID(core[[#This Row],[Type]],LEN(core[[#This Row],[Base type]])+2,FIND(")",core[[#This Row],[Type]],LEN(core[[#This Row],[Base type]])+2)-LEN(core[[#This Row],[Base type]])-2)&amp;IF(core[[#This Row],[Other]]=TRUE,", ""other:*""",""),"")</f>
        <v>"up", "down", "unknown", "none", "both"</v>
      </c>
      <c r="L129" t="str">
        <f t="array" ref="L12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0" spans="2:12" hidden="1" x14ac:dyDescent="0.25">
      <c r="B130" t="s">
        <v>1521</v>
      </c>
      <c r="C130" t="s">
        <v>433</v>
      </c>
      <c r="D130" t="s">
        <v>434</v>
      </c>
      <c r="E130" t="s">
        <v>1522</v>
      </c>
      <c r="F130" t="s">
        <v>29</v>
      </c>
      <c r="G130" t="s">
        <v>1325</v>
      </c>
      <c r="H130" t="str">
        <f>IF(ISBLANK(core[[#This Row],[Type]]),"",IFERROR(LEFT(core[[#This Row],[Type]],FIND("(",core[[#This Row],[Type]])-1),core[[#This Row],[Type]]))</f>
        <v>xs:IDREF</v>
      </c>
      <c r="I130" t="str">
        <f>IF(core[[#This Row],[Base type]]="xs:string",LEFT(core[[#This Row],[Type]],11)="xs:string(""","")</f>
        <v/>
      </c>
      <c r="J130" t="str">
        <f>IF(core[[#This Row],[Base type]]="xs:string",NOT(ISERROR(FIND(" or xs:string(xs:pattern=other:\w{2,})",core[[#This Row],[Type]]))),"")</f>
        <v/>
      </c>
      <c r="K130" t="str">
        <f>IFERROR(MID(core[[#This Row],[Type]],LEN(core[[#This Row],[Base type]])+2,FIND(")",core[[#This Row],[Type]],LEN(core[[#This Row],[Base type]])+2)-LEN(core[[#This Row],[Base type]])-2)&amp;IF(core[[#This Row],[Other]]=TRUE,", ""other:*""",""),"")</f>
        <v/>
      </c>
      <c r="L130" t="str">
        <f t="array" ref="L13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1" spans="2:12" hidden="1" x14ac:dyDescent="0.25">
      <c r="B131" t="s">
        <v>1523</v>
      </c>
      <c r="C131" t="s">
        <v>454</v>
      </c>
      <c r="D131" t="s">
        <v>1524</v>
      </c>
      <c r="E131" t="s">
        <v>1299</v>
      </c>
      <c r="F131" t="s">
        <v>29</v>
      </c>
      <c r="G131" t="s">
        <v>1302</v>
      </c>
      <c r="H131" t="str">
        <f>IF(ISBLANK(core[[#This Row],[Type]]),"",IFERROR(LEFT(core[[#This Row],[Type]],FIND("(",core[[#This Row],[Type]])-1),core[[#This Row],[Type]]))</f>
        <v>xs:string</v>
      </c>
      <c r="I131" t="b">
        <f>IF(core[[#This Row],[Base type]]="xs:string",LEFT(core[[#This Row],[Type]],11)="xs:string(""","")</f>
        <v>0</v>
      </c>
      <c r="J131" t="b">
        <f>IF(core[[#This Row],[Base type]]="xs:string",NOT(ISERROR(FIND(" or xs:string(xs:pattern=other:\w{2,})",core[[#This Row],[Type]]))),"")</f>
        <v>0</v>
      </c>
      <c r="K131" t="str">
        <f>IFERROR(MID(core[[#This Row],[Type]],LEN(core[[#This Row],[Base type]])+2,FIND(")",core[[#This Row],[Type]],LEN(core[[#This Row],[Base type]])+2)-LEN(core[[#This Row],[Base type]])-2)&amp;IF(core[[#This Row],[Other]]=TRUE,", ""other:*""",""),"")</f>
        <v/>
      </c>
      <c r="L131" t="str">
        <f t="array" ref="L13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2" spans="2:12" hidden="1" x14ac:dyDescent="0.25">
      <c r="B132" t="s">
        <v>1525</v>
      </c>
      <c r="C132" t="s">
        <v>454</v>
      </c>
      <c r="D132" t="s">
        <v>459</v>
      </c>
      <c r="E132" t="s">
        <v>1299</v>
      </c>
      <c r="F132" t="s">
        <v>23</v>
      </c>
      <c r="H132" t="str">
        <f>IF(ISBLANK(core[[#This Row],[Type]]),"",IFERROR(LEFT(core[[#This Row],[Type]],FIND("(",core[[#This Row],[Type]])-1),core[[#This Row],[Type]]))</f>
        <v/>
      </c>
      <c r="I132" t="str">
        <f>IF(core[[#This Row],[Base type]]="xs:string",LEFT(core[[#This Row],[Type]],11)="xs:string(""","")</f>
        <v/>
      </c>
      <c r="J132" t="str">
        <f>IF(core[[#This Row],[Base type]]="xs:string",NOT(ISERROR(FIND(" or xs:string(xs:pattern=other:\w{2,})",core[[#This Row],[Type]]))),"")</f>
        <v/>
      </c>
      <c r="K132" t="str">
        <f>IFERROR(MID(core[[#This Row],[Type]],LEN(core[[#This Row],[Base type]])+2,FIND(")",core[[#This Row],[Type]],LEN(core[[#This Row],[Base type]])+2)-LEN(core[[#This Row],[Base type]])-2)&amp;IF(core[[#This Row],[Other]]=TRUE,", ""other:*""",""),"")</f>
        <v/>
      </c>
      <c r="L132" t="str">
        <f t="array" ref="L1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3" spans="2:12" hidden="1" x14ac:dyDescent="0.25">
      <c r="B133" t="s">
        <v>1526</v>
      </c>
      <c r="C133" t="s">
        <v>1111</v>
      </c>
      <c r="D133" t="s">
        <v>1120</v>
      </c>
      <c r="E133" t="s">
        <v>1299</v>
      </c>
      <c r="F133" t="s">
        <v>23</v>
      </c>
      <c r="H133" t="str">
        <f>IF(ISBLANK(core[[#This Row],[Type]]),"",IFERROR(LEFT(core[[#This Row],[Type]],FIND("(",core[[#This Row],[Type]])-1),core[[#This Row],[Type]]))</f>
        <v/>
      </c>
      <c r="I133" t="str">
        <f>IF(core[[#This Row],[Base type]]="xs:string",LEFT(core[[#This Row],[Type]],11)="xs:string(""","")</f>
        <v/>
      </c>
      <c r="J133" t="str">
        <f>IF(core[[#This Row],[Base type]]="xs:string",NOT(ISERROR(FIND(" or xs:string(xs:pattern=other:\w{2,})",core[[#This Row],[Type]]))),"")</f>
        <v/>
      </c>
      <c r="K133" t="str">
        <f>IFERROR(MID(core[[#This Row],[Type]],LEN(core[[#This Row],[Base type]])+2,FIND(")",core[[#This Row],[Type]],LEN(core[[#This Row],[Base type]])+2)-LEN(core[[#This Row],[Base type]])-2)&amp;IF(core[[#This Row],[Other]]=TRUE,", ""other:*""",""),"")</f>
        <v/>
      </c>
      <c r="L133" t="str">
        <f t="array" ref="L1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4" spans="2:12" hidden="1" x14ac:dyDescent="0.25">
      <c r="B134" t="s">
        <v>1527</v>
      </c>
      <c r="C134" t="s">
        <v>1234</v>
      </c>
      <c r="D134" t="s">
        <v>300</v>
      </c>
      <c r="E134" t="s">
        <v>1299</v>
      </c>
      <c r="F134" t="s">
        <v>29</v>
      </c>
      <c r="H134" t="str">
        <f>IF(ISBLANK(core[[#This Row],[Type]]),"",IFERROR(LEFT(core[[#This Row],[Type]],FIND("(",core[[#This Row],[Type]])-1),core[[#This Row],[Type]]))</f>
        <v/>
      </c>
      <c r="I134" t="str">
        <f>IF(core[[#This Row],[Base type]]="xs:string",LEFT(core[[#This Row],[Type]],11)="xs:string(""","")</f>
        <v/>
      </c>
      <c r="J134" t="str">
        <f>IF(core[[#This Row],[Base type]]="xs:string",NOT(ISERROR(FIND(" or xs:string(xs:pattern=other:\w{2,})",core[[#This Row],[Type]]))),"")</f>
        <v/>
      </c>
      <c r="K134" t="str">
        <f>IFERROR(MID(core[[#This Row],[Type]],LEN(core[[#This Row],[Base type]])+2,FIND(")",core[[#This Row],[Type]],LEN(core[[#This Row],[Base type]])+2)-LEN(core[[#This Row],[Base type]])-2)&amp;IF(core[[#This Row],[Other]]=TRUE,", ""other:*""",""),"")</f>
        <v/>
      </c>
      <c r="L134" t="str">
        <f t="array" ref="L1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 spans="2:12" hidden="1" x14ac:dyDescent="0.25">
      <c r="B135" t="s">
        <v>1528</v>
      </c>
      <c r="C135" t="s">
        <v>1234</v>
      </c>
      <c r="D135" t="s">
        <v>300</v>
      </c>
      <c r="E135" t="s">
        <v>301</v>
      </c>
      <c r="F135" t="s">
        <v>23</v>
      </c>
      <c r="G135" t="s">
        <v>1495</v>
      </c>
      <c r="H135" t="str">
        <f>IF(ISBLANK(core[[#This Row],[Type]]),"",IFERROR(LEFT(core[[#This Row],[Type]],FIND("(",core[[#This Row],[Type]])-1),core[[#This Row],[Type]]))</f>
        <v>xs:list</v>
      </c>
      <c r="I135" t="str">
        <f>IF(core[[#This Row],[Base type]]="xs:string",LEFT(core[[#This Row],[Type]],11)="xs:string(""","")</f>
        <v/>
      </c>
      <c r="J135" t="str">
        <f>IF(core[[#This Row],[Base type]]="xs:string",NOT(ISERROR(FIND(" or xs:string(xs:pattern=other:\w{2,})",core[[#This Row],[Type]]))),"")</f>
        <v/>
      </c>
      <c r="K135" t="str">
        <f>IFERROR(MID(core[[#This Row],[Type]],LEN(core[[#This Row],[Base type]])+2,FIND(")",core[[#This Row],[Type]],LEN(core[[#This Row],[Base type]])+2)-LEN(core[[#This Row],[Base type]])-2)&amp;IF(core[[#This Row],[Other]]=TRUE,", ""other:*""",""),"")</f>
        <v>xs:double</v>
      </c>
      <c r="L135" t="str">
        <f t="array" ref="L135">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36" spans="2:12" hidden="1" x14ac:dyDescent="0.25">
      <c r="B136" t="s">
        <v>1529</v>
      </c>
      <c r="C136" t="s">
        <v>1234</v>
      </c>
      <c r="D136" t="s">
        <v>300</v>
      </c>
      <c r="E136" t="s">
        <v>1425</v>
      </c>
      <c r="F136" t="s">
        <v>29</v>
      </c>
      <c r="G136" t="s">
        <v>1497</v>
      </c>
      <c r="H136" t="str">
        <f>IF(ISBLANK(core[[#This Row],[Type]]),"",IFERROR(LEFT(core[[#This Row],[Type]],FIND("(",core[[#This Row],[Type]])-1),core[[#This Row],[Type]]))</f>
        <v>xs:double</v>
      </c>
      <c r="I136" t="str">
        <f>IF(core[[#This Row],[Base type]]="xs:string",LEFT(core[[#This Row],[Type]],11)="xs:string(""","")</f>
        <v/>
      </c>
      <c r="J136" t="str">
        <f>IF(core[[#This Row],[Base type]]="xs:string",NOT(ISERROR(FIND(" or xs:string(xs:pattern=other:\w{2,})",core[[#This Row],[Type]]))),"")</f>
        <v/>
      </c>
      <c r="K136" t="str">
        <f>IFERROR(MID(core[[#This Row],[Type]],LEN(core[[#This Row],[Base type]])+2,FIND(")",core[[#This Row],[Type]],LEN(core[[#This Row],[Base type]])+2)-LEN(core[[#This Row],[Base type]])-2)&amp;IF(core[[#This Row],[Other]]=TRUE,", ""other:*""",""),"")</f>
        <v/>
      </c>
      <c r="L136" t="str">
        <f t="array" ref="L136">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37" spans="2:12" hidden="1" x14ac:dyDescent="0.25">
      <c r="B137" t="s">
        <v>1530</v>
      </c>
      <c r="C137" t="s">
        <v>1234</v>
      </c>
      <c r="D137" t="s">
        <v>300</v>
      </c>
      <c r="E137" t="s">
        <v>1420</v>
      </c>
      <c r="F137" t="s">
        <v>29</v>
      </c>
      <c r="G137" t="s">
        <v>1423</v>
      </c>
      <c r="H137" t="str">
        <f>IF(ISBLANK(core[[#This Row],[Type]]),"",IFERROR(LEFT(core[[#This Row],[Type]],FIND("(",core[[#This Row],[Type]])-1),core[[#This Row],[Type]]))</f>
        <v>xs:anyURI</v>
      </c>
      <c r="I137" t="str">
        <f>IF(core[[#This Row],[Base type]]="xs:string",LEFT(core[[#This Row],[Type]],11)="xs:string(""","")</f>
        <v/>
      </c>
      <c r="J137" t="str">
        <f>IF(core[[#This Row],[Base type]]="xs:string",NOT(ISERROR(FIND(" or xs:string(xs:pattern=other:\w{2,})",core[[#This Row],[Type]]))),"")</f>
        <v/>
      </c>
      <c r="K137" t="str">
        <f>IFERROR(MID(core[[#This Row],[Type]],LEN(core[[#This Row],[Base type]])+2,FIND(")",core[[#This Row],[Type]],LEN(core[[#This Row],[Base type]])+2)-LEN(core[[#This Row],[Base type]])-2)&amp;IF(core[[#This Row],[Other]]=TRUE,", ""other:*""",""),"")</f>
        <v/>
      </c>
      <c r="L137" t="str">
        <f t="array" ref="L13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38" spans="2:12" hidden="1" x14ac:dyDescent="0.25">
      <c r="B138" t="s">
        <v>1531</v>
      </c>
      <c r="C138" t="s">
        <v>1234</v>
      </c>
      <c r="D138" t="s">
        <v>300</v>
      </c>
      <c r="E138" t="s">
        <v>1500</v>
      </c>
      <c r="F138" t="s">
        <v>29</v>
      </c>
      <c r="G138" t="s">
        <v>1423</v>
      </c>
      <c r="H138" t="str">
        <f>IF(ISBLANK(core[[#This Row],[Type]]),"",IFERROR(LEFT(core[[#This Row],[Type]],FIND("(",core[[#This Row],[Type]])-1),core[[#This Row],[Type]]))</f>
        <v>xs:anyURI</v>
      </c>
      <c r="I138" t="str">
        <f>IF(core[[#This Row],[Base type]]="xs:string",LEFT(core[[#This Row],[Type]],11)="xs:string(""","")</f>
        <v/>
      </c>
      <c r="J138" t="str">
        <f>IF(core[[#This Row],[Base type]]="xs:string",NOT(ISERROR(FIND(" or xs:string(xs:pattern=other:\w{2,})",core[[#This Row],[Type]]))),"")</f>
        <v/>
      </c>
      <c r="K138" t="str">
        <f>IFERROR(MID(core[[#This Row],[Type]],LEN(core[[#This Row],[Base type]])+2,FIND(")",core[[#This Row],[Type]],LEN(core[[#This Row],[Base type]])+2)-LEN(core[[#This Row],[Base type]])-2)&amp;IF(core[[#This Row],[Other]]=TRUE,", ""other:*""",""),"")</f>
        <v/>
      </c>
      <c r="L138" t="str">
        <f t="array" ref="L13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39" spans="2:12" hidden="1" x14ac:dyDescent="0.25">
      <c r="B139" t="s">
        <v>1532</v>
      </c>
      <c r="C139" t="s">
        <v>1111</v>
      </c>
      <c r="D139" t="s">
        <v>1120</v>
      </c>
      <c r="E139" t="s">
        <v>32</v>
      </c>
      <c r="F139" t="s">
        <v>23</v>
      </c>
      <c r="G139" t="s">
        <v>1311</v>
      </c>
      <c r="H139" t="str">
        <f>IF(ISBLANK(core[[#This Row],[Type]]),"",IFERROR(LEFT(core[[#This Row],[Type]],FIND("(",core[[#This Row],[Type]])-1),core[[#This Row],[Type]]))</f>
        <v>xs:ID</v>
      </c>
      <c r="I139" t="str">
        <f>IF(core[[#This Row],[Base type]]="xs:string",LEFT(core[[#This Row],[Type]],11)="xs:string(""","")</f>
        <v/>
      </c>
      <c r="J139" t="str">
        <f>IF(core[[#This Row],[Base type]]="xs:string",NOT(ISERROR(FIND(" or xs:string(xs:pattern=other:\w{2,})",core[[#This Row],[Type]]))),"")</f>
        <v/>
      </c>
      <c r="K139" t="str">
        <f>IFERROR(MID(core[[#This Row],[Type]],LEN(core[[#This Row],[Base type]])+2,FIND(")",core[[#This Row],[Type]],LEN(core[[#This Row],[Base type]])+2)-LEN(core[[#This Row],[Base type]])-2)&amp;IF(core[[#This Row],[Other]]=TRUE,", ""other:*""",""),"")</f>
        <v/>
      </c>
      <c r="L139" t="str">
        <f t="array" ref="L13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0" spans="2:12" hidden="1" x14ac:dyDescent="0.25">
      <c r="B140" t="s">
        <v>1533</v>
      </c>
      <c r="C140" t="s">
        <v>1111</v>
      </c>
      <c r="D140" t="s">
        <v>1120</v>
      </c>
      <c r="E140" t="s">
        <v>494</v>
      </c>
      <c r="F140" t="s">
        <v>23</v>
      </c>
      <c r="G140" t="s">
        <v>1403</v>
      </c>
      <c r="H140" t="str">
        <f>IF(ISBLANK(core[[#This Row],[Type]]),"",IFERROR(LEFT(core[[#This Row],[Type]],FIND("(",core[[#This Row],[Type]])-1),core[[#This Row],[Type]]))</f>
        <v>xs:decimal</v>
      </c>
      <c r="I140" t="str">
        <f>IF(core[[#This Row],[Base type]]="xs:string",LEFT(core[[#This Row],[Type]],11)="xs:string(""","")</f>
        <v/>
      </c>
      <c r="J140" t="str">
        <f>IF(core[[#This Row],[Base type]]="xs:string",NOT(ISERROR(FIND(" or xs:string(xs:pattern=other:\w{2,})",core[[#This Row],[Type]]))),"")</f>
        <v/>
      </c>
      <c r="K140" t="str">
        <f>IFERROR(MID(core[[#This Row],[Type]],LEN(core[[#This Row],[Base type]])+2,FIND(")",core[[#This Row],[Type]],LEN(core[[#This Row],[Base type]])+2)-LEN(core[[#This Row],[Base type]])-2)&amp;IF(core[[#This Row],[Other]]=TRUE,", ""other:*""",""),"")</f>
        <v>xs:fractionDigits=6</v>
      </c>
      <c r="L140" t="str">
        <f t="array" ref="L14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1" spans="2:12" hidden="1" x14ac:dyDescent="0.25">
      <c r="B141" t="s">
        <v>1534</v>
      </c>
      <c r="C141" t="s">
        <v>1111</v>
      </c>
      <c r="D141" t="s">
        <v>1120</v>
      </c>
      <c r="E141" t="s">
        <v>478</v>
      </c>
      <c r="F141" t="s">
        <v>29</v>
      </c>
      <c r="G141" t="s">
        <v>1403</v>
      </c>
      <c r="H141" t="str">
        <f>IF(ISBLANK(core[[#This Row],[Type]]),"",IFERROR(LEFT(core[[#This Row],[Type]],FIND("(",core[[#This Row],[Type]])-1),core[[#This Row],[Type]]))</f>
        <v>xs:decimal</v>
      </c>
      <c r="I141" t="str">
        <f>IF(core[[#This Row],[Base type]]="xs:string",LEFT(core[[#This Row],[Type]],11)="xs:string(""","")</f>
        <v/>
      </c>
      <c r="J141" t="str">
        <f>IF(core[[#This Row],[Base type]]="xs:string",NOT(ISERROR(FIND(" or xs:string(xs:pattern=other:\w{2,})",core[[#This Row],[Type]]))),"")</f>
        <v/>
      </c>
      <c r="K141" t="str">
        <f>IFERROR(MID(core[[#This Row],[Type]],LEN(core[[#This Row],[Base type]])+2,FIND(")",core[[#This Row],[Type]],LEN(core[[#This Row],[Base type]])+2)-LEN(core[[#This Row],[Base type]])-2)&amp;IF(core[[#This Row],[Other]]=TRUE,", ""other:*""",""),"")</f>
        <v>xs:fractionDigits=6</v>
      </c>
      <c r="L141" t="str">
        <f t="array" ref="L14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2" spans="2:12" hidden="1" x14ac:dyDescent="0.25">
      <c r="B142" t="s">
        <v>1535</v>
      </c>
      <c r="C142" t="s">
        <v>1111</v>
      </c>
      <c r="D142" t="s">
        <v>1120</v>
      </c>
      <c r="E142" t="s">
        <v>1505</v>
      </c>
      <c r="F142" t="s">
        <v>29</v>
      </c>
      <c r="G142" t="s">
        <v>1403</v>
      </c>
      <c r="H142" t="str">
        <f>IF(ISBLANK(core[[#This Row],[Type]]),"",IFERROR(LEFT(core[[#This Row],[Type]],FIND("(",core[[#This Row],[Type]])-1),core[[#This Row],[Type]]))</f>
        <v>xs:decimal</v>
      </c>
      <c r="I142" t="str">
        <f>IF(core[[#This Row],[Base type]]="xs:string",LEFT(core[[#This Row],[Type]],11)="xs:string(""","")</f>
        <v/>
      </c>
      <c r="J142" t="str">
        <f>IF(core[[#This Row],[Base type]]="xs:string",NOT(ISERROR(FIND(" or xs:string(xs:pattern=other:\w{2,})",core[[#This Row],[Type]]))),"")</f>
        <v/>
      </c>
      <c r="K142" t="str">
        <f>IFERROR(MID(core[[#This Row],[Type]],LEN(core[[#This Row],[Base type]])+2,FIND(")",core[[#This Row],[Type]],LEN(core[[#This Row],[Base type]])+2)-LEN(core[[#This Row],[Base type]])-2)&amp;IF(core[[#This Row],[Other]]=TRUE,", ""other:*""",""),"")</f>
        <v>xs:fractionDigits=6</v>
      </c>
      <c r="L142" t="str">
        <f t="array" ref="L14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3" spans="2:12" hidden="1" x14ac:dyDescent="0.25">
      <c r="B143" t="s">
        <v>1536</v>
      </c>
      <c r="C143" t="s">
        <v>1234</v>
      </c>
      <c r="D143" t="s">
        <v>1184</v>
      </c>
      <c r="E143" t="s">
        <v>1299</v>
      </c>
      <c r="F143" t="s">
        <v>1537</v>
      </c>
      <c r="H143" t="str">
        <f>IF(ISBLANK(core[[#This Row],[Type]]),"",IFERROR(LEFT(core[[#This Row],[Type]],FIND("(",core[[#This Row],[Type]])-1),core[[#This Row],[Type]]))</f>
        <v/>
      </c>
      <c r="I143" t="str">
        <f>IF(core[[#This Row],[Base type]]="xs:string",LEFT(core[[#This Row],[Type]],11)="xs:string(""","")</f>
        <v/>
      </c>
      <c r="J143" t="str">
        <f>IF(core[[#This Row],[Base type]]="xs:string",NOT(ISERROR(FIND(" or xs:string(xs:pattern=other:\w{2,})",core[[#This Row],[Type]]))),"")</f>
        <v/>
      </c>
      <c r="K143" t="str">
        <f>IFERROR(MID(core[[#This Row],[Type]],LEN(core[[#This Row],[Base type]])+2,FIND(")",core[[#This Row],[Type]],LEN(core[[#This Row],[Base type]])+2)-LEN(core[[#This Row],[Base type]])-2)&amp;IF(core[[#This Row],[Other]]=TRUE,", ""other:*""",""),"")</f>
        <v/>
      </c>
      <c r="L143" t="str">
        <f t="array" ref="L1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4" spans="2:12" hidden="1" x14ac:dyDescent="0.25">
      <c r="B144" t="s">
        <v>1538</v>
      </c>
      <c r="C144" t="s">
        <v>1234</v>
      </c>
      <c r="D144" t="s">
        <v>1184</v>
      </c>
      <c r="E144" t="s">
        <v>32</v>
      </c>
      <c r="F144" t="s">
        <v>23</v>
      </c>
      <c r="G144" t="s">
        <v>1311</v>
      </c>
      <c r="H144" t="str">
        <f>IF(ISBLANK(core[[#This Row],[Type]]),"",IFERROR(LEFT(core[[#This Row],[Type]],FIND("(",core[[#This Row],[Type]])-1),core[[#This Row],[Type]]))</f>
        <v>xs:ID</v>
      </c>
      <c r="I144" t="str">
        <f>IF(core[[#This Row],[Base type]]="xs:string",LEFT(core[[#This Row],[Type]],11)="xs:string(""","")</f>
        <v/>
      </c>
      <c r="J144" t="str">
        <f>IF(core[[#This Row],[Base type]]="xs:string",NOT(ISERROR(FIND(" or xs:string(xs:pattern=other:\w{2,})",core[[#This Row],[Type]]))),"")</f>
        <v/>
      </c>
      <c r="K144" t="str">
        <f>IFERROR(MID(core[[#This Row],[Type]],LEN(core[[#This Row],[Base type]])+2,FIND(")",core[[#This Row],[Type]],LEN(core[[#This Row],[Base type]])+2)-LEN(core[[#This Row],[Base type]])-2)&amp;IF(core[[#This Row],[Other]]=TRUE,", ""other:*""",""),"")</f>
        <v/>
      </c>
      <c r="L144" t="str">
        <f t="array" ref="L14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5" spans="2:12" hidden="1" x14ac:dyDescent="0.25">
      <c r="B145" t="s">
        <v>1539</v>
      </c>
      <c r="C145" t="s">
        <v>1234</v>
      </c>
      <c r="D145" t="s">
        <v>1184</v>
      </c>
      <c r="E145" t="s">
        <v>120</v>
      </c>
      <c r="F145" t="s">
        <v>23</v>
      </c>
      <c r="G145" t="s">
        <v>1325</v>
      </c>
      <c r="H145" t="str">
        <f>IF(ISBLANK(core[[#This Row],[Type]]),"",IFERROR(LEFT(core[[#This Row],[Type]],FIND("(",core[[#This Row],[Type]])-1),core[[#This Row],[Type]]))</f>
        <v>xs:IDREF</v>
      </c>
      <c r="I145" t="str">
        <f>IF(core[[#This Row],[Base type]]="xs:string",LEFT(core[[#This Row],[Type]],11)="xs:string(""","")</f>
        <v/>
      </c>
      <c r="J145" t="str">
        <f>IF(core[[#This Row],[Base type]]="xs:string",NOT(ISERROR(FIND(" or xs:string(xs:pattern=other:\w{2,})",core[[#This Row],[Type]]))),"")</f>
        <v/>
      </c>
      <c r="K145" t="str">
        <f>IFERROR(MID(core[[#This Row],[Type]],LEN(core[[#This Row],[Base type]])+2,FIND(")",core[[#This Row],[Type]],LEN(core[[#This Row],[Base type]])+2)-LEN(core[[#This Row],[Base type]])-2)&amp;IF(core[[#This Row],[Other]]=TRUE,", ""other:*""",""),"")</f>
        <v/>
      </c>
      <c r="L145" t="str">
        <f t="array" ref="L14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46" spans="2:12" hidden="1" x14ac:dyDescent="0.25">
      <c r="B146" t="s">
        <v>1540</v>
      </c>
      <c r="C146" t="s">
        <v>1234</v>
      </c>
      <c r="D146" t="s">
        <v>1235</v>
      </c>
      <c r="E146" t="s">
        <v>1299</v>
      </c>
      <c r="F146" t="s">
        <v>1537</v>
      </c>
      <c r="H146" t="str">
        <f>IF(ISBLANK(core[[#This Row],[Type]]),"",IFERROR(LEFT(core[[#This Row],[Type]],FIND("(",core[[#This Row],[Type]])-1),core[[#This Row],[Type]]))</f>
        <v/>
      </c>
      <c r="I146" t="str">
        <f>IF(core[[#This Row],[Base type]]="xs:string",LEFT(core[[#This Row],[Type]],11)="xs:string(""","")</f>
        <v/>
      </c>
      <c r="J146" t="str">
        <f>IF(core[[#This Row],[Base type]]="xs:string",NOT(ISERROR(FIND(" or xs:string(xs:pattern=other:\w{2,})",core[[#This Row],[Type]]))),"")</f>
        <v/>
      </c>
      <c r="K146" t="str">
        <f>IFERROR(MID(core[[#This Row],[Type]],LEN(core[[#This Row],[Base type]])+2,FIND(")",core[[#This Row],[Type]],LEN(core[[#This Row],[Base type]])+2)-LEN(core[[#This Row],[Base type]])-2)&amp;IF(core[[#This Row],[Other]]=TRUE,", ""other:*""",""),"")</f>
        <v/>
      </c>
      <c r="L146" t="str">
        <f t="array" ref="L1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7" spans="2:12" hidden="1" x14ac:dyDescent="0.25">
      <c r="B147" t="s">
        <v>1541</v>
      </c>
      <c r="C147" t="s">
        <v>1542</v>
      </c>
      <c r="D147" t="s">
        <v>423</v>
      </c>
      <c r="E147" t="s">
        <v>1299</v>
      </c>
      <c r="F147" t="s">
        <v>29</v>
      </c>
      <c r="H147" t="str">
        <f>IF(ISBLANK(core[[#This Row],[Type]]),"",IFERROR(LEFT(core[[#This Row],[Type]],FIND("(",core[[#This Row],[Type]])-1),core[[#This Row],[Type]]))</f>
        <v/>
      </c>
      <c r="I147" t="str">
        <f>IF(core[[#This Row],[Base type]]="xs:string",LEFT(core[[#This Row],[Type]],11)="xs:string(""","")</f>
        <v/>
      </c>
      <c r="J147" t="str">
        <f>IF(core[[#This Row],[Base type]]="xs:string",NOT(ISERROR(FIND(" or xs:string(xs:pattern=other:\w{2,})",core[[#This Row],[Type]]))),"")</f>
        <v/>
      </c>
      <c r="K147" t="str">
        <f>IFERROR(MID(core[[#This Row],[Type]],LEN(core[[#This Row],[Base type]])+2,FIND(")",core[[#This Row],[Type]],LEN(core[[#This Row],[Base type]])+2)-LEN(core[[#This Row],[Base type]])-2)&amp;IF(core[[#This Row],[Other]]=TRUE,", ""other:*""",""),"")</f>
        <v/>
      </c>
      <c r="L147" t="str">
        <f t="array" ref="L1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8" spans="2:12" hidden="1" x14ac:dyDescent="0.25">
      <c r="B148" t="s">
        <v>1543</v>
      </c>
      <c r="C148" t="s">
        <v>1542</v>
      </c>
      <c r="D148" t="s">
        <v>423</v>
      </c>
      <c r="E148" t="s">
        <v>34</v>
      </c>
      <c r="F148" t="s">
        <v>29</v>
      </c>
      <c r="G148" t="s">
        <v>1302</v>
      </c>
      <c r="H148" t="str">
        <f>IF(ISBLANK(core[[#This Row],[Type]]),"",IFERROR(LEFT(core[[#This Row],[Type]],FIND("(",core[[#This Row],[Type]])-1),core[[#This Row],[Type]]))</f>
        <v>xs:string</v>
      </c>
      <c r="I148" t="b">
        <f>IF(core[[#This Row],[Base type]]="xs:string",LEFT(core[[#This Row],[Type]],11)="xs:string(""","")</f>
        <v>0</v>
      </c>
      <c r="J148" t="b">
        <f>IF(core[[#This Row],[Base type]]="xs:string",NOT(ISERROR(FIND(" or xs:string(xs:pattern=other:\w{2,})",core[[#This Row],[Type]]))),"")</f>
        <v>0</v>
      </c>
      <c r="K148" t="str">
        <f>IFERROR(MID(core[[#This Row],[Type]],LEN(core[[#This Row],[Base type]])+2,FIND(")",core[[#This Row],[Type]],LEN(core[[#This Row],[Base type]])+2)-LEN(core[[#This Row],[Base type]])-2)&amp;IF(core[[#This Row],[Other]]=TRUE,", ""other:*""",""),"")</f>
        <v/>
      </c>
      <c r="L148" t="str">
        <f t="array" ref="L14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9" spans="2:12" hidden="1" x14ac:dyDescent="0.25">
      <c r="B149" t="s">
        <v>1544</v>
      </c>
      <c r="C149" t="s">
        <v>1542</v>
      </c>
      <c r="D149" t="s">
        <v>423</v>
      </c>
      <c r="E149" t="s">
        <v>28</v>
      </c>
      <c r="F149" t="s">
        <v>29</v>
      </c>
      <c r="G149" t="s">
        <v>1302</v>
      </c>
      <c r="H149" t="str">
        <f>IF(ISBLANK(core[[#This Row],[Type]]),"",IFERROR(LEFT(core[[#This Row],[Type]],FIND("(",core[[#This Row],[Type]])-1),core[[#This Row],[Type]]))</f>
        <v>xs:string</v>
      </c>
      <c r="I149" t="b">
        <f>IF(core[[#This Row],[Base type]]="xs:string",LEFT(core[[#This Row],[Type]],11)="xs:string(""","")</f>
        <v>0</v>
      </c>
      <c r="J149" t="b">
        <f>IF(core[[#This Row],[Base type]]="xs:string",NOT(ISERROR(FIND(" or xs:string(xs:pattern=other:\w{2,})",core[[#This Row],[Type]]))),"")</f>
        <v>0</v>
      </c>
      <c r="K149" t="str">
        <f>IFERROR(MID(core[[#This Row],[Type]],LEN(core[[#This Row],[Base type]])+2,FIND(")",core[[#This Row],[Type]],LEN(core[[#This Row],[Base type]])+2)-LEN(core[[#This Row],[Base type]])-2)&amp;IF(core[[#This Row],[Other]]=TRUE,", ""other:*""",""),"")</f>
        <v/>
      </c>
      <c r="L149" t="str">
        <f t="array" ref="L14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0" spans="2:12" hidden="1" x14ac:dyDescent="0.25">
      <c r="B150" t="s">
        <v>1545</v>
      </c>
      <c r="C150" t="s">
        <v>1542</v>
      </c>
      <c r="D150" t="s">
        <v>423</v>
      </c>
      <c r="E150" t="s">
        <v>1305</v>
      </c>
      <c r="F150" t="s">
        <v>29</v>
      </c>
      <c r="H150" t="str">
        <f>IF(ISBLANK(core[[#This Row],[Type]]),"",IFERROR(LEFT(core[[#This Row],[Type]],FIND("(",core[[#This Row],[Type]])-1),core[[#This Row],[Type]]))</f>
        <v/>
      </c>
      <c r="I150" t="str">
        <f>IF(core[[#This Row],[Base type]]="xs:string",LEFT(core[[#This Row],[Type]],11)="xs:string(""","")</f>
        <v/>
      </c>
      <c r="J150" t="str">
        <f>IF(core[[#This Row],[Base type]]="xs:string",NOT(ISERROR(FIND(" or xs:string(xs:pattern=other:\w{2,})",core[[#This Row],[Type]]))),"")</f>
        <v/>
      </c>
      <c r="K150" t="str">
        <f>IFERROR(MID(core[[#This Row],[Type]],LEN(core[[#This Row],[Base type]])+2,FIND(")",core[[#This Row],[Type]],LEN(core[[#This Row],[Base type]])+2)-LEN(core[[#This Row],[Base type]])-2)&amp;IF(core[[#This Row],[Other]]=TRUE,", ""other:*""",""),"")</f>
        <v/>
      </c>
      <c r="L150" t="str">
        <f t="array" ref="L15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1" spans="2:12" hidden="1" x14ac:dyDescent="0.25">
      <c r="B151" t="s">
        <v>1546</v>
      </c>
      <c r="C151" t="s">
        <v>1542</v>
      </c>
      <c r="D151" t="s">
        <v>423</v>
      </c>
      <c r="E151" t="s">
        <v>1307</v>
      </c>
      <c r="F151" t="s">
        <v>29</v>
      </c>
      <c r="H151" t="str">
        <f>IF(ISBLANK(core[[#This Row],[Type]]),"",IFERROR(LEFT(core[[#This Row],[Type]],FIND("(",core[[#This Row],[Type]])-1),core[[#This Row],[Type]]))</f>
        <v/>
      </c>
      <c r="I151" t="str">
        <f>IF(core[[#This Row],[Base type]]="xs:string",LEFT(core[[#This Row],[Type]],11)="xs:string(""","")</f>
        <v/>
      </c>
      <c r="J151" t="str">
        <f>IF(core[[#This Row],[Base type]]="xs:string",NOT(ISERROR(FIND(" or xs:string(xs:pattern=other:\w{2,})",core[[#This Row],[Type]]))),"")</f>
        <v/>
      </c>
      <c r="K151" t="str">
        <f>IFERROR(MID(core[[#This Row],[Type]],LEN(core[[#This Row],[Base type]])+2,FIND(")",core[[#This Row],[Type]],LEN(core[[#This Row],[Base type]])+2)-LEN(core[[#This Row],[Base type]])-2)&amp;IF(core[[#This Row],[Other]]=TRUE,", ""other:*""",""),"")</f>
        <v/>
      </c>
      <c r="L151" t="str">
        <f t="array" ref="L1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2" spans="2:12" hidden="1" x14ac:dyDescent="0.25">
      <c r="B152" t="s">
        <v>1547</v>
      </c>
      <c r="C152" t="s">
        <v>1542</v>
      </c>
      <c r="D152" t="s">
        <v>1309</v>
      </c>
      <c r="E152" t="s">
        <v>1299</v>
      </c>
      <c r="F152" t="s">
        <v>29</v>
      </c>
      <c r="H152" t="str">
        <f>IF(ISBLANK(core[[#This Row],[Type]]),"",IFERROR(LEFT(core[[#This Row],[Type]],FIND("(",core[[#This Row],[Type]])-1),core[[#This Row],[Type]]))</f>
        <v/>
      </c>
      <c r="I152" t="str">
        <f>IF(core[[#This Row],[Base type]]="xs:string",LEFT(core[[#This Row],[Type]],11)="xs:string(""","")</f>
        <v/>
      </c>
      <c r="J152" t="str">
        <f>IF(core[[#This Row],[Base type]]="xs:string",NOT(ISERROR(FIND(" or xs:string(xs:pattern=other:\w{2,})",core[[#This Row],[Type]]))),"")</f>
        <v/>
      </c>
      <c r="K152" t="str">
        <f>IFERROR(MID(core[[#This Row],[Type]],LEN(core[[#This Row],[Base type]])+2,FIND(")",core[[#This Row],[Type]],LEN(core[[#This Row],[Base type]])+2)-LEN(core[[#This Row],[Base type]])-2)&amp;IF(core[[#This Row],[Other]]=TRUE,", ""other:*""",""),"")</f>
        <v/>
      </c>
      <c r="L152" t="str">
        <f t="array" ref="L1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3" spans="2:12" hidden="1" x14ac:dyDescent="0.25">
      <c r="B153" t="s">
        <v>1548</v>
      </c>
      <c r="C153" t="s">
        <v>1234</v>
      </c>
      <c r="D153" t="s">
        <v>1235</v>
      </c>
      <c r="E153" t="s">
        <v>32</v>
      </c>
      <c r="F153" t="s">
        <v>23</v>
      </c>
      <c r="G153" t="s">
        <v>1311</v>
      </c>
      <c r="H153" t="str">
        <f>IF(ISBLANK(core[[#This Row],[Type]]),"",IFERROR(LEFT(core[[#This Row],[Type]],FIND("(",core[[#This Row],[Type]])-1),core[[#This Row],[Type]]))</f>
        <v>xs:ID</v>
      </c>
      <c r="I153" t="str">
        <f>IF(core[[#This Row],[Base type]]="xs:string",LEFT(core[[#This Row],[Type]],11)="xs:string(""","")</f>
        <v/>
      </c>
      <c r="J153" t="str">
        <f>IF(core[[#This Row],[Base type]]="xs:string",NOT(ISERROR(FIND(" or xs:string(xs:pattern=other:\w{2,})",core[[#This Row],[Type]]))),"")</f>
        <v/>
      </c>
      <c r="K153" t="str">
        <f>IFERROR(MID(core[[#This Row],[Type]],LEN(core[[#This Row],[Base type]])+2,FIND(")",core[[#This Row],[Type]],LEN(core[[#This Row],[Base type]])+2)-LEN(core[[#This Row],[Base type]])-2)&amp;IF(core[[#This Row],[Other]]=TRUE,", ""other:*""",""),"")</f>
        <v/>
      </c>
      <c r="L153" t="str">
        <f t="array" ref="L15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4" spans="2:12" hidden="1" x14ac:dyDescent="0.25">
      <c r="B154" t="s">
        <v>1549</v>
      </c>
      <c r="C154" t="s">
        <v>1234</v>
      </c>
      <c r="D154" t="s">
        <v>1235</v>
      </c>
      <c r="E154" t="s">
        <v>24</v>
      </c>
      <c r="F154" t="s">
        <v>29</v>
      </c>
      <c r="G154" t="s">
        <v>1302</v>
      </c>
      <c r="H154" t="str">
        <f>IF(ISBLANK(core[[#This Row],[Type]]),"",IFERROR(LEFT(core[[#This Row],[Type]],FIND("(",core[[#This Row],[Type]])-1),core[[#This Row],[Type]]))</f>
        <v>xs:string</v>
      </c>
      <c r="I154" t="b">
        <f>IF(core[[#This Row],[Base type]]="xs:string",LEFT(core[[#This Row],[Type]],11)="xs:string(""","")</f>
        <v>0</v>
      </c>
      <c r="J154" t="b">
        <f>IF(core[[#This Row],[Base type]]="xs:string",NOT(ISERROR(FIND(" or xs:string(xs:pattern=other:\w{2,})",core[[#This Row],[Type]]))),"")</f>
        <v>0</v>
      </c>
      <c r="K154" t="str">
        <f>IFERROR(MID(core[[#This Row],[Type]],LEN(core[[#This Row],[Base type]])+2,FIND(")",core[[#This Row],[Type]],LEN(core[[#This Row],[Base type]])+2)-LEN(core[[#This Row],[Base type]])-2)&amp;IF(core[[#This Row],[Other]]=TRUE,", ""other:*""",""),"")</f>
        <v/>
      </c>
      <c r="L154" t="str">
        <f t="array" ref="L1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5" spans="2:12" hidden="1" x14ac:dyDescent="0.25">
      <c r="B155" t="s">
        <v>1550</v>
      </c>
      <c r="C155" t="s">
        <v>1234</v>
      </c>
      <c r="D155" t="s">
        <v>1235</v>
      </c>
      <c r="E155" t="s">
        <v>34</v>
      </c>
      <c r="F155" t="s">
        <v>29</v>
      </c>
      <c r="G155" t="s">
        <v>1302</v>
      </c>
      <c r="H155" t="str">
        <f>IF(ISBLANK(core[[#This Row],[Type]]),"",IFERROR(LEFT(core[[#This Row],[Type]],FIND("(",core[[#This Row],[Type]])-1),core[[#This Row],[Type]]))</f>
        <v>xs:string</v>
      </c>
      <c r="I155" t="b">
        <f>IF(core[[#This Row],[Base type]]="xs:string",LEFT(core[[#This Row],[Type]],11)="xs:string(""","")</f>
        <v>0</v>
      </c>
      <c r="J155" t="b">
        <f>IF(core[[#This Row],[Base type]]="xs:string",NOT(ISERROR(FIND(" or xs:string(xs:pattern=other:\w{2,})",core[[#This Row],[Type]]))),"")</f>
        <v>0</v>
      </c>
      <c r="K155" t="str">
        <f>IFERROR(MID(core[[#This Row],[Type]],LEN(core[[#This Row],[Base type]])+2,FIND(")",core[[#This Row],[Type]],LEN(core[[#This Row],[Base type]])+2)-LEN(core[[#This Row],[Base type]])-2)&amp;IF(core[[#This Row],[Other]]=TRUE,", ""other:*""",""),"")</f>
        <v/>
      </c>
      <c r="L155" t="str">
        <f t="array" ref="L15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6" spans="2:12" hidden="1" x14ac:dyDescent="0.25">
      <c r="B156" t="s">
        <v>1551</v>
      </c>
      <c r="C156" t="s">
        <v>1234</v>
      </c>
      <c r="D156" t="s">
        <v>1235</v>
      </c>
      <c r="E156" t="s">
        <v>28</v>
      </c>
      <c r="F156" t="s">
        <v>29</v>
      </c>
      <c r="G156" t="s">
        <v>1302</v>
      </c>
      <c r="H156" t="str">
        <f>IF(ISBLANK(core[[#This Row],[Type]]),"",IFERROR(LEFT(core[[#This Row],[Type]],FIND("(",core[[#This Row],[Type]])-1),core[[#This Row],[Type]]))</f>
        <v>xs:string</v>
      </c>
      <c r="I156" t="b">
        <f>IF(core[[#This Row],[Base type]]="xs:string",LEFT(core[[#This Row],[Type]],11)="xs:string(""","")</f>
        <v>0</v>
      </c>
      <c r="J156" t="b">
        <f>IF(core[[#This Row],[Base type]]="xs:string",NOT(ISERROR(FIND(" or xs:string(xs:pattern=other:\w{2,})",core[[#This Row],[Type]]))),"")</f>
        <v>0</v>
      </c>
      <c r="K156" t="str">
        <f>IFERROR(MID(core[[#This Row],[Type]],LEN(core[[#This Row],[Base type]])+2,FIND(")",core[[#This Row],[Type]],LEN(core[[#This Row],[Base type]])+2)-LEN(core[[#This Row],[Base type]])-2)&amp;IF(core[[#This Row],[Other]]=TRUE,", ""other:*""",""),"")</f>
        <v/>
      </c>
      <c r="L156" t="str">
        <f t="array" ref="L15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7" spans="2:12" hidden="1" x14ac:dyDescent="0.25">
      <c r="B157" t="s">
        <v>1552</v>
      </c>
      <c r="C157" t="s">
        <v>1234</v>
      </c>
      <c r="D157" t="s">
        <v>1235</v>
      </c>
      <c r="E157" t="s">
        <v>1305</v>
      </c>
      <c r="F157" t="s">
        <v>29</v>
      </c>
      <c r="H157" t="str">
        <f>IF(ISBLANK(core[[#This Row],[Type]]),"",IFERROR(LEFT(core[[#This Row],[Type]],FIND("(",core[[#This Row],[Type]])-1),core[[#This Row],[Type]]))</f>
        <v/>
      </c>
      <c r="I157" t="str">
        <f>IF(core[[#This Row],[Base type]]="xs:string",LEFT(core[[#This Row],[Type]],11)="xs:string(""","")</f>
        <v/>
      </c>
      <c r="J157" t="str">
        <f>IF(core[[#This Row],[Base type]]="xs:string",NOT(ISERROR(FIND(" or xs:string(xs:pattern=other:\w{2,})",core[[#This Row],[Type]]))),"")</f>
        <v/>
      </c>
      <c r="K157" t="str">
        <f>IFERROR(MID(core[[#This Row],[Type]],LEN(core[[#This Row],[Base type]])+2,FIND(")",core[[#This Row],[Type]],LEN(core[[#This Row],[Base type]])+2)-LEN(core[[#This Row],[Base type]])-2)&amp;IF(core[[#This Row],[Other]]=TRUE,", ""other:*""",""),"")</f>
        <v/>
      </c>
      <c r="L157" t="str">
        <f t="array" ref="L15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8" spans="2:12" hidden="1" x14ac:dyDescent="0.25">
      <c r="B158" t="s">
        <v>1553</v>
      </c>
      <c r="C158" t="s">
        <v>1234</v>
      </c>
      <c r="D158" t="s">
        <v>1235</v>
      </c>
      <c r="E158" t="s">
        <v>1307</v>
      </c>
      <c r="F158" t="s">
        <v>29</v>
      </c>
      <c r="H158" t="str">
        <f>IF(ISBLANK(core[[#This Row],[Type]]),"",IFERROR(LEFT(core[[#This Row],[Type]],FIND("(",core[[#This Row],[Type]])-1),core[[#This Row],[Type]]))</f>
        <v/>
      </c>
      <c r="I158" t="str">
        <f>IF(core[[#This Row],[Base type]]="xs:string",LEFT(core[[#This Row],[Type]],11)="xs:string(""","")</f>
        <v/>
      </c>
      <c r="J158" t="str">
        <f>IF(core[[#This Row],[Base type]]="xs:string",NOT(ISERROR(FIND(" or xs:string(xs:pattern=other:\w{2,})",core[[#This Row],[Type]]))),"")</f>
        <v/>
      </c>
      <c r="K158" t="str">
        <f>IFERROR(MID(core[[#This Row],[Type]],LEN(core[[#This Row],[Base type]])+2,FIND(")",core[[#This Row],[Type]],LEN(core[[#This Row],[Base type]])+2)-LEN(core[[#This Row],[Base type]])-2)&amp;IF(core[[#This Row],[Other]]=TRUE,", ""other:*""",""),"")</f>
        <v/>
      </c>
      <c r="L158" t="str">
        <f t="array" ref="L1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 spans="2:12" hidden="1" x14ac:dyDescent="0.25">
      <c r="B159" t="s">
        <v>1554</v>
      </c>
      <c r="C159" t="s">
        <v>1234</v>
      </c>
      <c r="D159" t="s">
        <v>1239</v>
      </c>
      <c r="E159" t="s">
        <v>1299</v>
      </c>
      <c r="F159" t="s">
        <v>1537</v>
      </c>
      <c r="H159" t="str">
        <f>IF(ISBLANK(core[[#This Row],[Type]]),"",IFERROR(LEFT(core[[#This Row],[Type]],FIND("(",core[[#This Row],[Type]])-1),core[[#This Row],[Type]]))</f>
        <v/>
      </c>
      <c r="I159" t="str">
        <f>IF(core[[#This Row],[Base type]]="xs:string",LEFT(core[[#This Row],[Type]],11)="xs:string(""","")</f>
        <v/>
      </c>
      <c r="J159" t="str">
        <f>IF(core[[#This Row],[Base type]]="xs:string",NOT(ISERROR(FIND(" or xs:string(xs:pattern=other:\w{2,})",core[[#This Row],[Type]]))),"")</f>
        <v/>
      </c>
      <c r="K159" t="str">
        <f>IFERROR(MID(core[[#This Row],[Type]],LEN(core[[#This Row],[Base type]])+2,FIND(")",core[[#This Row],[Type]],LEN(core[[#This Row],[Base type]])+2)-LEN(core[[#This Row],[Base type]])-2)&amp;IF(core[[#This Row],[Other]]=TRUE,", ""other:*""",""),"")</f>
        <v/>
      </c>
      <c r="L159" t="str">
        <f t="array" ref="L1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0" spans="2:12" hidden="1" x14ac:dyDescent="0.25">
      <c r="B160" t="s">
        <v>1555</v>
      </c>
      <c r="C160" t="s">
        <v>1556</v>
      </c>
      <c r="D160" t="s">
        <v>423</v>
      </c>
      <c r="E160" t="s">
        <v>1299</v>
      </c>
      <c r="F160" t="s">
        <v>29</v>
      </c>
      <c r="H160" t="str">
        <f>IF(ISBLANK(core[[#This Row],[Type]]),"",IFERROR(LEFT(core[[#This Row],[Type]],FIND("(",core[[#This Row],[Type]])-1),core[[#This Row],[Type]]))</f>
        <v/>
      </c>
      <c r="I160" t="str">
        <f>IF(core[[#This Row],[Base type]]="xs:string",LEFT(core[[#This Row],[Type]],11)="xs:string(""","")</f>
        <v/>
      </c>
      <c r="J160" t="str">
        <f>IF(core[[#This Row],[Base type]]="xs:string",NOT(ISERROR(FIND(" or xs:string(xs:pattern=other:\w{2,})",core[[#This Row],[Type]]))),"")</f>
        <v/>
      </c>
      <c r="K160" t="str">
        <f>IFERROR(MID(core[[#This Row],[Type]],LEN(core[[#This Row],[Base type]])+2,FIND(")",core[[#This Row],[Type]],LEN(core[[#This Row],[Base type]])+2)-LEN(core[[#This Row],[Base type]])-2)&amp;IF(core[[#This Row],[Other]]=TRUE,", ""other:*""",""),"")</f>
        <v/>
      </c>
      <c r="L160" t="str">
        <f t="array" ref="L16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1" spans="2:12" hidden="1" x14ac:dyDescent="0.25">
      <c r="B161" t="s">
        <v>1557</v>
      </c>
      <c r="C161" t="s">
        <v>1556</v>
      </c>
      <c r="D161" t="s">
        <v>423</v>
      </c>
      <c r="E161" t="s">
        <v>34</v>
      </c>
      <c r="F161" t="s">
        <v>29</v>
      </c>
      <c r="G161" t="s">
        <v>1302</v>
      </c>
      <c r="H161" t="str">
        <f>IF(ISBLANK(core[[#This Row],[Type]]),"",IFERROR(LEFT(core[[#This Row],[Type]],FIND("(",core[[#This Row],[Type]])-1),core[[#This Row],[Type]]))</f>
        <v>xs:string</v>
      </c>
      <c r="I161" t="b">
        <f>IF(core[[#This Row],[Base type]]="xs:string",LEFT(core[[#This Row],[Type]],11)="xs:string(""","")</f>
        <v>0</v>
      </c>
      <c r="J161" t="b">
        <f>IF(core[[#This Row],[Base type]]="xs:string",NOT(ISERROR(FIND(" or xs:string(xs:pattern=other:\w{2,})",core[[#This Row],[Type]]))),"")</f>
        <v>0</v>
      </c>
      <c r="K161" t="str">
        <f>IFERROR(MID(core[[#This Row],[Type]],LEN(core[[#This Row],[Base type]])+2,FIND(")",core[[#This Row],[Type]],LEN(core[[#This Row],[Base type]])+2)-LEN(core[[#This Row],[Base type]])-2)&amp;IF(core[[#This Row],[Other]]=TRUE,", ""other:*""",""),"")</f>
        <v/>
      </c>
      <c r="L161" t="str">
        <f t="array" ref="L16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2" spans="2:12" hidden="1" x14ac:dyDescent="0.25">
      <c r="B162" t="s">
        <v>1558</v>
      </c>
      <c r="C162" t="s">
        <v>1556</v>
      </c>
      <c r="D162" t="s">
        <v>423</v>
      </c>
      <c r="E162" t="s">
        <v>28</v>
      </c>
      <c r="F162" t="s">
        <v>29</v>
      </c>
      <c r="G162" t="s">
        <v>1302</v>
      </c>
      <c r="H162" t="str">
        <f>IF(ISBLANK(core[[#This Row],[Type]]),"",IFERROR(LEFT(core[[#This Row],[Type]],FIND("(",core[[#This Row],[Type]])-1),core[[#This Row],[Type]]))</f>
        <v>xs:string</v>
      </c>
      <c r="I162" t="b">
        <f>IF(core[[#This Row],[Base type]]="xs:string",LEFT(core[[#This Row],[Type]],11)="xs:string(""","")</f>
        <v>0</v>
      </c>
      <c r="J162" t="b">
        <f>IF(core[[#This Row],[Base type]]="xs:string",NOT(ISERROR(FIND(" or xs:string(xs:pattern=other:\w{2,})",core[[#This Row],[Type]]))),"")</f>
        <v>0</v>
      </c>
      <c r="K162" t="str">
        <f>IFERROR(MID(core[[#This Row],[Type]],LEN(core[[#This Row],[Base type]])+2,FIND(")",core[[#This Row],[Type]],LEN(core[[#This Row],[Base type]])+2)-LEN(core[[#This Row],[Base type]])-2)&amp;IF(core[[#This Row],[Other]]=TRUE,", ""other:*""",""),"")</f>
        <v/>
      </c>
      <c r="L162" t="str">
        <f t="array" ref="L16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3" spans="2:12" hidden="1" x14ac:dyDescent="0.25">
      <c r="B163" t="s">
        <v>1559</v>
      </c>
      <c r="C163" t="s">
        <v>1556</v>
      </c>
      <c r="D163" t="s">
        <v>423</v>
      </c>
      <c r="E163" t="s">
        <v>1305</v>
      </c>
      <c r="F163" t="s">
        <v>29</v>
      </c>
      <c r="H163" t="str">
        <f>IF(ISBLANK(core[[#This Row],[Type]]),"",IFERROR(LEFT(core[[#This Row],[Type]],FIND("(",core[[#This Row],[Type]])-1),core[[#This Row],[Type]]))</f>
        <v/>
      </c>
      <c r="I163" t="str">
        <f>IF(core[[#This Row],[Base type]]="xs:string",LEFT(core[[#This Row],[Type]],11)="xs:string(""","")</f>
        <v/>
      </c>
      <c r="J163" t="str">
        <f>IF(core[[#This Row],[Base type]]="xs:string",NOT(ISERROR(FIND(" or xs:string(xs:pattern=other:\w{2,})",core[[#This Row],[Type]]))),"")</f>
        <v/>
      </c>
      <c r="K163" t="str">
        <f>IFERROR(MID(core[[#This Row],[Type]],LEN(core[[#This Row],[Base type]])+2,FIND(")",core[[#This Row],[Type]],LEN(core[[#This Row],[Base type]])+2)-LEN(core[[#This Row],[Base type]])-2)&amp;IF(core[[#This Row],[Other]]=TRUE,", ""other:*""",""),"")</f>
        <v/>
      </c>
      <c r="L163" t="str">
        <f t="array" ref="L16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4" spans="2:12" hidden="1" x14ac:dyDescent="0.25">
      <c r="B164" t="s">
        <v>1560</v>
      </c>
      <c r="C164" t="s">
        <v>1556</v>
      </c>
      <c r="D164" t="s">
        <v>423</v>
      </c>
      <c r="E164" t="s">
        <v>1307</v>
      </c>
      <c r="F164" t="s">
        <v>29</v>
      </c>
      <c r="H164" t="str">
        <f>IF(ISBLANK(core[[#This Row],[Type]]),"",IFERROR(LEFT(core[[#This Row],[Type]],FIND("(",core[[#This Row],[Type]])-1),core[[#This Row],[Type]]))</f>
        <v/>
      </c>
      <c r="I164" t="str">
        <f>IF(core[[#This Row],[Base type]]="xs:string",LEFT(core[[#This Row],[Type]],11)="xs:string(""","")</f>
        <v/>
      </c>
      <c r="J164" t="str">
        <f>IF(core[[#This Row],[Base type]]="xs:string",NOT(ISERROR(FIND(" or xs:string(xs:pattern=other:\w{2,})",core[[#This Row],[Type]]))),"")</f>
        <v/>
      </c>
      <c r="K164" t="str">
        <f>IFERROR(MID(core[[#This Row],[Type]],LEN(core[[#This Row],[Base type]])+2,FIND(")",core[[#This Row],[Type]],LEN(core[[#This Row],[Base type]])+2)-LEN(core[[#This Row],[Base type]])-2)&amp;IF(core[[#This Row],[Other]]=TRUE,", ""other:*""",""),"")</f>
        <v/>
      </c>
      <c r="L164" t="str">
        <f t="array" ref="L1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5" spans="2:12" hidden="1" x14ac:dyDescent="0.25">
      <c r="B165" t="s">
        <v>1561</v>
      </c>
      <c r="C165" t="s">
        <v>1556</v>
      </c>
      <c r="D165" t="s">
        <v>1309</v>
      </c>
      <c r="E165" t="s">
        <v>1299</v>
      </c>
      <c r="F165" t="s">
        <v>29</v>
      </c>
      <c r="H165" t="str">
        <f>IF(ISBLANK(core[[#This Row],[Type]]),"",IFERROR(LEFT(core[[#This Row],[Type]],FIND("(",core[[#This Row],[Type]])-1),core[[#This Row],[Type]]))</f>
        <v/>
      </c>
      <c r="I165" t="str">
        <f>IF(core[[#This Row],[Base type]]="xs:string",LEFT(core[[#This Row],[Type]],11)="xs:string(""","")</f>
        <v/>
      </c>
      <c r="J165" t="str">
        <f>IF(core[[#This Row],[Base type]]="xs:string",NOT(ISERROR(FIND(" or xs:string(xs:pattern=other:\w{2,})",core[[#This Row],[Type]]))),"")</f>
        <v/>
      </c>
      <c r="K165" t="str">
        <f>IFERROR(MID(core[[#This Row],[Type]],LEN(core[[#This Row],[Base type]])+2,FIND(")",core[[#This Row],[Type]],LEN(core[[#This Row],[Base type]])+2)-LEN(core[[#This Row],[Base type]])-2)&amp;IF(core[[#This Row],[Other]]=TRUE,", ""other:*""",""),"")</f>
        <v/>
      </c>
      <c r="L165" t="str">
        <f t="array" ref="L16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6" spans="2:12" hidden="1" x14ac:dyDescent="0.25">
      <c r="B166" t="s">
        <v>1562</v>
      </c>
      <c r="C166" t="s">
        <v>1234</v>
      </c>
      <c r="D166" t="s">
        <v>1239</v>
      </c>
      <c r="E166" t="s">
        <v>32</v>
      </c>
      <c r="F166" t="s">
        <v>23</v>
      </c>
      <c r="G166" t="s">
        <v>1311</v>
      </c>
      <c r="H166" t="str">
        <f>IF(ISBLANK(core[[#This Row],[Type]]),"",IFERROR(LEFT(core[[#This Row],[Type]],FIND("(",core[[#This Row],[Type]])-1),core[[#This Row],[Type]]))</f>
        <v>xs:ID</v>
      </c>
      <c r="I166" t="str">
        <f>IF(core[[#This Row],[Base type]]="xs:string",LEFT(core[[#This Row],[Type]],11)="xs:string(""","")</f>
        <v/>
      </c>
      <c r="J166" t="str">
        <f>IF(core[[#This Row],[Base type]]="xs:string",NOT(ISERROR(FIND(" or xs:string(xs:pattern=other:\w{2,})",core[[#This Row],[Type]]))),"")</f>
        <v/>
      </c>
      <c r="K166" t="str">
        <f>IFERROR(MID(core[[#This Row],[Type]],LEN(core[[#This Row],[Base type]])+2,FIND(")",core[[#This Row],[Type]],LEN(core[[#This Row],[Base type]])+2)-LEN(core[[#This Row],[Base type]])-2)&amp;IF(core[[#This Row],[Other]]=TRUE,", ""other:*""",""),"")</f>
        <v/>
      </c>
      <c r="L166" t="str">
        <f t="array" ref="L16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7" spans="2:12" hidden="1" x14ac:dyDescent="0.25">
      <c r="B167" t="s">
        <v>1563</v>
      </c>
      <c r="C167" t="s">
        <v>1234</v>
      </c>
      <c r="D167" t="s">
        <v>1239</v>
      </c>
      <c r="E167" t="s">
        <v>24</v>
      </c>
      <c r="F167" t="s">
        <v>29</v>
      </c>
      <c r="G167" t="s">
        <v>1302</v>
      </c>
      <c r="H167" t="str">
        <f>IF(ISBLANK(core[[#This Row],[Type]]),"",IFERROR(LEFT(core[[#This Row],[Type]],FIND("(",core[[#This Row],[Type]])-1),core[[#This Row],[Type]]))</f>
        <v>xs:string</v>
      </c>
      <c r="I167" t="b">
        <f>IF(core[[#This Row],[Base type]]="xs:string",LEFT(core[[#This Row],[Type]],11)="xs:string(""","")</f>
        <v>0</v>
      </c>
      <c r="J167" t="b">
        <f>IF(core[[#This Row],[Base type]]="xs:string",NOT(ISERROR(FIND(" or xs:string(xs:pattern=other:\w{2,})",core[[#This Row],[Type]]))),"")</f>
        <v>0</v>
      </c>
      <c r="K167" t="str">
        <f>IFERROR(MID(core[[#This Row],[Type]],LEN(core[[#This Row],[Base type]])+2,FIND(")",core[[#This Row],[Type]],LEN(core[[#This Row],[Base type]])+2)-LEN(core[[#This Row],[Base type]])-2)&amp;IF(core[[#This Row],[Other]]=TRUE,", ""other:*""",""),"")</f>
        <v/>
      </c>
      <c r="L167" t="str">
        <f t="array" ref="L16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8" spans="2:12" hidden="1" x14ac:dyDescent="0.25">
      <c r="B168" t="s">
        <v>1564</v>
      </c>
      <c r="C168" t="s">
        <v>1234</v>
      </c>
      <c r="D168" t="s">
        <v>1239</v>
      </c>
      <c r="E168" t="s">
        <v>34</v>
      </c>
      <c r="F168" t="s">
        <v>29</v>
      </c>
      <c r="G168" t="s">
        <v>1302</v>
      </c>
      <c r="H168" t="str">
        <f>IF(ISBLANK(core[[#This Row],[Type]]),"",IFERROR(LEFT(core[[#This Row],[Type]],FIND("(",core[[#This Row],[Type]])-1),core[[#This Row],[Type]]))</f>
        <v>xs:string</v>
      </c>
      <c r="I168" t="b">
        <f>IF(core[[#This Row],[Base type]]="xs:string",LEFT(core[[#This Row],[Type]],11)="xs:string(""","")</f>
        <v>0</v>
      </c>
      <c r="J168" t="b">
        <f>IF(core[[#This Row],[Base type]]="xs:string",NOT(ISERROR(FIND(" or xs:string(xs:pattern=other:\w{2,})",core[[#This Row],[Type]]))),"")</f>
        <v>0</v>
      </c>
      <c r="K168" t="str">
        <f>IFERROR(MID(core[[#This Row],[Type]],LEN(core[[#This Row],[Base type]])+2,FIND(")",core[[#This Row],[Type]],LEN(core[[#This Row],[Base type]])+2)-LEN(core[[#This Row],[Base type]])-2)&amp;IF(core[[#This Row],[Other]]=TRUE,", ""other:*""",""),"")</f>
        <v/>
      </c>
      <c r="L168" t="str">
        <f t="array" ref="L16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9" spans="2:12" hidden="1" x14ac:dyDescent="0.25">
      <c r="B169" t="s">
        <v>1565</v>
      </c>
      <c r="C169" t="s">
        <v>1234</v>
      </c>
      <c r="D169" t="s">
        <v>1239</v>
      </c>
      <c r="E169" t="s">
        <v>28</v>
      </c>
      <c r="F169" t="s">
        <v>29</v>
      </c>
      <c r="G169" t="s">
        <v>1302</v>
      </c>
      <c r="H169" t="str">
        <f>IF(ISBLANK(core[[#This Row],[Type]]),"",IFERROR(LEFT(core[[#This Row],[Type]],FIND("(",core[[#This Row],[Type]])-1),core[[#This Row],[Type]]))</f>
        <v>xs:string</v>
      </c>
      <c r="I169" t="b">
        <f>IF(core[[#This Row],[Base type]]="xs:string",LEFT(core[[#This Row],[Type]],11)="xs:string(""","")</f>
        <v>0</v>
      </c>
      <c r="J169" t="b">
        <f>IF(core[[#This Row],[Base type]]="xs:string",NOT(ISERROR(FIND(" or xs:string(xs:pattern=other:\w{2,})",core[[#This Row],[Type]]))),"")</f>
        <v>0</v>
      </c>
      <c r="K169" t="str">
        <f>IFERROR(MID(core[[#This Row],[Type]],LEN(core[[#This Row],[Base type]])+2,FIND(")",core[[#This Row],[Type]],LEN(core[[#This Row],[Base type]])+2)-LEN(core[[#This Row],[Base type]])-2)&amp;IF(core[[#This Row],[Other]]=TRUE,", ""other:*""",""),"")</f>
        <v/>
      </c>
      <c r="L169" t="str">
        <f t="array" ref="L16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0" spans="2:12" hidden="1" x14ac:dyDescent="0.25">
      <c r="B170" t="s">
        <v>1566</v>
      </c>
      <c r="C170" t="s">
        <v>1234</v>
      </c>
      <c r="D170" t="s">
        <v>1239</v>
      </c>
      <c r="E170" t="s">
        <v>1305</v>
      </c>
      <c r="F170" t="s">
        <v>29</v>
      </c>
      <c r="H170" t="str">
        <f>IF(ISBLANK(core[[#This Row],[Type]]),"",IFERROR(LEFT(core[[#This Row],[Type]],FIND("(",core[[#This Row],[Type]])-1),core[[#This Row],[Type]]))</f>
        <v/>
      </c>
      <c r="I170" t="str">
        <f>IF(core[[#This Row],[Base type]]="xs:string",LEFT(core[[#This Row],[Type]],11)="xs:string(""","")</f>
        <v/>
      </c>
      <c r="J170" t="str">
        <f>IF(core[[#This Row],[Base type]]="xs:string",NOT(ISERROR(FIND(" or xs:string(xs:pattern=other:\w{2,})",core[[#This Row],[Type]]))),"")</f>
        <v/>
      </c>
      <c r="K170" t="str">
        <f>IFERROR(MID(core[[#This Row],[Type]],LEN(core[[#This Row],[Base type]])+2,FIND(")",core[[#This Row],[Type]],LEN(core[[#This Row],[Base type]])+2)-LEN(core[[#This Row],[Base type]])-2)&amp;IF(core[[#This Row],[Other]]=TRUE,", ""other:*""",""),"")</f>
        <v/>
      </c>
      <c r="L170" t="str">
        <f t="array" ref="L1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 spans="2:12" hidden="1" x14ac:dyDescent="0.25">
      <c r="B171" t="s">
        <v>1567</v>
      </c>
      <c r="C171" t="s">
        <v>1234</v>
      </c>
      <c r="D171" t="s">
        <v>1239</v>
      </c>
      <c r="E171" t="s">
        <v>1307</v>
      </c>
      <c r="F171" t="s">
        <v>29</v>
      </c>
      <c r="H171" t="str">
        <f>IF(ISBLANK(core[[#This Row],[Type]]),"",IFERROR(LEFT(core[[#This Row],[Type]],FIND("(",core[[#This Row],[Type]])-1),core[[#This Row],[Type]]))</f>
        <v/>
      </c>
      <c r="I171" t="str">
        <f>IF(core[[#This Row],[Base type]]="xs:string",LEFT(core[[#This Row],[Type]],11)="xs:string(""","")</f>
        <v/>
      </c>
      <c r="J171" t="str">
        <f>IF(core[[#This Row],[Base type]]="xs:string",NOT(ISERROR(FIND(" or xs:string(xs:pattern=other:\w{2,})",core[[#This Row],[Type]]))),"")</f>
        <v/>
      </c>
      <c r="K171" t="str">
        <f>IFERROR(MID(core[[#This Row],[Type]],LEN(core[[#This Row],[Base type]])+2,FIND(")",core[[#This Row],[Type]],LEN(core[[#This Row],[Base type]])+2)-LEN(core[[#This Row],[Base type]])-2)&amp;IF(core[[#This Row],[Other]]=TRUE,", ""other:*""",""),"")</f>
        <v/>
      </c>
      <c r="L171" t="str">
        <f t="array" ref="L17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2" spans="2:12" hidden="1" x14ac:dyDescent="0.25">
      <c r="B172" t="s">
        <v>1568</v>
      </c>
      <c r="C172" t="s">
        <v>1234</v>
      </c>
      <c r="D172" t="s">
        <v>1238</v>
      </c>
      <c r="E172" t="s">
        <v>1299</v>
      </c>
      <c r="F172" t="s">
        <v>1537</v>
      </c>
      <c r="H172" t="str">
        <f>IF(ISBLANK(core[[#This Row],[Type]]),"",IFERROR(LEFT(core[[#This Row],[Type]],FIND("(",core[[#This Row],[Type]])-1),core[[#This Row],[Type]]))</f>
        <v/>
      </c>
      <c r="I172" t="str">
        <f>IF(core[[#This Row],[Base type]]="xs:string",LEFT(core[[#This Row],[Type]],11)="xs:string(""","")</f>
        <v/>
      </c>
      <c r="J172" t="str">
        <f>IF(core[[#This Row],[Base type]]="xs:string",NOT(ISERROR(FIND(" or xs:string(xs:pattern=other:\w{2,})",core[[#This Row],[Type]]))),"")</f>
        <v/>
      </c>
      <c r="K172" t="str">
        <f>IFERROR(MID(core[[#This Row],[Type]],LEN(core[[#This Row],[Base type]])+2,FIND(")",core[[#This Row],[Type]],LEN(core[[#This Row],[Base type]])+2)-LEN(core[[#This Row],[Base type]])-2)&amp;IF(core[[#This Row],[Other]]=TRUE,", ""other:*""",""),"")</f>
        <v/>
      </c>
      <c r="L172" t="str">
        <f t="array" ref="L17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3" spans="2:12" hidden="1" x14ac:dyDescent="0.25">
      <c r="B173" t="s">
        <v>1569</v>
      </c>
      <c r="C173" t="s">
        <v>1234</v>
      </c>
      <c r="D173" t="s">
        <v>1238</v>
      </c>
      <c r="E173" t="s">
        <v>118</v>
      </c>
      <c r="F173" t="s">
        <v>23</v>
      </c>
      <c r="G173" t="s">
        <v>1325</v>
      </c>
      <c r="H173" t="str">
        <f>IF(ISBLANK(core[[#This Row],[Type]]),"",IFERROR(LEFT(core[[#This Row],[Type]],FIND("(",core[[#This Row],[Type]])-1),core[[#This Row],[Type]]))</f>
        <v>xs:IDREF</v>
      </c>
      <c r="I173" t="str">
        <f>IF(core[[#This Row],[Base type]]="xs:string",LEFT(core[[#This Row],[Type]],11)="xs:string(""","")</f>
        <v/>
      </c>
      <c r="J173" t="str">
        <f>IF(core[[#This Row],[Base type]]="xs:string",NOT(ISERROR(FIND(" or xs:string(xs:pattern=other:\w{2,})",core[[#This Row],[Type]]))),"")</f>
        <v/>
      </c>
      <c r="K173" t="str">
        <f>IFERROR(MID(core[[#This Row],[Type]],LEN(core[[#This Row],[Base type]])+2,FIND(")",core[[#This Row],[Type]],LEN(core[[#This Row],[Base type]])+2)-LEN(core[[#This Row],[Base type]])-2)&amp;IF(core[[#This Row],[Other]]=TRUE,", ""other:*""",""),"")</f>
        <v/>
      </c>
      <c r="L173" t="str">
        <f t="array" ref="L17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4" spans="2:12" hidden="1" x14ac:dyDescent="0.25">
      <c r="B174" t="s">
        <v>1570</v>
      </c>
      <c r="C174" t="s">
        <v>1234</v>
      </c>
      <c r="D174" t="s">
        <v>1238</v>
      </c>
      <c r="E174" t="s">
        <v>1571</v>
      </c>
      <c r="F174" t="s">
        <v>29</v>
      </c>
      <c r="G174" t="s">
        <v>1572</v>
      </c>
      <c r="H174" t="str">
        <f>IF(ISBLANK(core[[#This Row],[Type]]),"",IFERROR(LEFT(core[[#This Row],[Type]],FIND("(",core[[#This Row],[Type]])-1),core[[#This Row],[Type]]))</f>
        <v>xs:string</v>
      </c>
      <c r="I174" t="b">
        <f>IF(core[[#This Row],[Base type]]="xs:string",LEFT(core[[#This Row],[Type]],11)="xs:string(""","")</f>
        <v>1</v>
      </c>
      <c r="J174" t="b">
        <f>IF(core[[#This Row],[Base type]]="xs:string",NOT(ISERROR(FIND(" or xs:string(xs:pattern=other:\w{2,})",core[[#This Row],[Type]]))),"")</f>
        <v>1</v>
      </c>
      <c r="K174" t="str">
        <f>IFERROR(MID(core[[#This Row],[Type]],LEN(core[[#This Row],[Base type]])+2,FIND(")",core[[#This Row],[Type]],LEN(core[[#This Row],[Base type]])+2)-LEN(core[[#This Row],[Base type]])-2)&amp;IF(core[[#This Row],[Other]]=TRUE,", ""other:*""",""),"")</f>
        <v>"in", "out", "both", "unknown", "other:*"</v>
      </c>
      <c r="L174" t="str">
        <f t="array" ref="L17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5" spans="2:12" hidden="1" x14ac:dyDescent="0.25">
      <c r="B175" t="s">
        <v>1573</v>
      </c>
      <c r="C175" t="s">
        <v>1111</v>
      </c>
      <c r="D175" t="s">
        <v>1120</v>
      </c>
      <c r="E175" t="s">
        <v>169</v>
      </c>
      <c r="F175" t="s">
        <v>29</v>
      </c>
      <c r="G175" t="s">
        <v>1574</v>
      </c>
      <c r="H175" t="str">
        <f>IF(ISBLANK(core[[#This Row],[Type]]),"",IFERROR(LEFT(core[[#This Row],[Type]],FIND("(",core[[#This Row],[Type]])-1),core[[#This Row],[Type]]))</f>
        <v>xs:string</v>
      </c>
      <c r="I175" t="b">
        <f>IF(core[[#This Row],[Base type]]="xs:string",LEFT(core[[#This Row],[Type]],11)="xs:string(""","")</f>
        <v>1</v>
      </c>
      <c r="J175" t="b">
        <f>IF(core[[#This Row],[Base type]]="xs:string",NOT(ISERROR(FIND(" or xs:string(xs:pattern=other:\w{2,})",core[[#This Row],[Type]]))),"")</f>
        <v>0</v>
      </c>
      <c r="K175" t="str">
        <f>IFERROR(MID(core[[#This Row],[Type]],LEN(core[[#This Row],[Base type]])+2,FIND(")",core[[#This Row],[Type]],LEN(core[[#This Row],[Base type]])+2)-LEN(core[[#This Row],[Base type]])-2)&amp;IF(core[[#This Row],[Other]]=TRUE,", ""other:*""",""),"")</f>
        <v>"raising", "falling"</v>
      </c>
      <c r="L175" t="str">
        <f t="array" ref="L17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6" spans="2:12" hidden="1" x14ac:dyDescent="0.25">
      <c r="B176" t="s">
        <v>1575</v>
      </c>
      <c r="C176" t="s">
        <v>1111</v>
      </c>
      <c r="D176" t="s">
        <v>1123</v>
      </c>
      <c r="E176" t="s">
        <v>1299</v>
      </c>
      <c r="F176" t="s">
        <v>23</v>
      </c>
      <c r="H176" t="str">
        <f>IF(ISBLANK(core[[#This Row],[Type]]),"",IFERROR(LEFT(core[[#This Row],[Type]],FIND("(",core[[#This Row],[Type]])-1),core[[#This Row],[Type]]))</f>
        <v/>
      </c>
      <c r="I176" t="str">
        <f>IF(core[[#This Row],[Base type]]="xs:string",LEFT(core[[#This Row],[Type]],11)="xs:string(""","")</f>
        <v/>
      </c>
      <c r="J176" t="str">
        <f>IF(core[[#This Row],[Base type]]="xs:string",NOT(ISERROR(FIND(" or xs:string(xs:pattern=other:\w{2,})",core[[#This Row],[Type]]))),"")</f>
        <v/>
      </c>
      <c r="K176" t="str">
        <f>IFERROR(MID(core[[#This Row],[Type]],LEN(core[[#This Row],[Base type]])+2,FIND(")",core[[#This Row],[Type]],LEN(core[[#This Row],[Base type]])+2)-LEN(core[[#This Row],[Base type]])-2)&amp;IF(core[[#This Row],[Other]]=TRUE,", ""other:*""",""),"")</f>
        <v/>
      </c>
      <c r="L176" t="str">
        <f t="array" ref="L1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7" spans="2:12" hidden="1" x14ac:dyDescent="0.25">
      <c r="B177" t="s">
        <v>1576</v>
      </c>
      <c r="C177" t="s">
        <v>1242</v>
      </c>
      <c r="D177" t="s">
        <v>300</v>
      </c>
      <c r="E177" t="s">
        <v>1299</v>
      </c>
      <c r="F177" t="s">
        <v>29</v>
      </c>
      <c r="H177" t="str">
        <f>IF(ISBLANK(core[[#This Row],[Type]]),"",IFERROR(LEFT(core[[#This Row],[Type]],FIND("(",core[[#This Row],[Type]])-1),core[[#This Row],[Type]]))</f>
        <v/>
      </c>
      <c r="I177" t="str">
        <f>IF(core[[#This Row],[Base type]]="xs:string",LEFT(core[[#This Row],[Type]],11)="xs:string(""","")</f>
        <v/>
      </c>
      <c r="J177" t="str">
        <f>IF(core[[#This Row],[Base type]]="xs:string",NOT(ISERROR(FIND(" or xs:string(xs:pattern=other:\w{2,})",core[[#This Row],[Type]]))),"")</f>
        <v/>
      </c>
      <c r="K177" t="str">
        <f>IFERROR(MID(core[[#This Row],[Type]],LEN(core[[#This Row],[Base type]])+2,FIND(")",core[[#This Row],[Type]],LEN(core[[#This Row],[Base type]])+2)-LEN(core[[#This Row],[Base type]])-2)&amp;IF(core[[#This Row],[Other]]=TRUE,", ""other:*""",""),"")</f>
        <v/>
      </c>
      <c r="L177" t="str">
        <f t="array" ref="L1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8" spans="2:12" hidden="1" x14ac:dyDescent="0.25">
      <c r="B178" t="s">
        <v>1577</v>
      </c>
      <c r="C178" t="s">
        <v>1242</v>
      </c>
      <c r="D178" t="s">
        <v>300</v>
      </c>
      <c r="E178" t="s">
        <v>301</v>
      </c>
      <c r="F178" t="s">
        <v>23</v>
      </c>
      <c r="G178" t="s">
        <v>1495</v>
      </c>
      <c r="H178" t="str">
        <f>IF(ISBLANK(core[[#This Row],[Type]]),"",IFERROR(LEFT(core[[#This Row],[Type]],FIND("(",core[[#This Row],[Type]])-1),core[[#This Row],[Type]]))</f>
        <v>xs:list</v>
      </c>
      <c r="I178" t="str">
        <f>IF(core[[#This Row],[Base type]]="xs:string",LEFT(core[[#This Row],[Type]],11)="xs:string(""","")</f>
        <v/>
      </c>
      <c r="J178" t="str">
        <f>IF(core[[#This Row],[Base type]]="xs:string",NOT(ISERROR(FIND(" or xs:string(xs:pattern=other:\w{2,})",core[[#This Row],[Type]]))),"")</f>
        <v/>
      </c>
      <c r="K178" t="str">
        <f>IFERROR(MID(core[[#This Row],[Type]],LEN(core[[#This Row],[Base type]])+2,FIND(")",core[[#This Row],[Type]],LEN(core[[#This Row],[Base type]])+2)-LEN(core[[#This Row],[Base type]])-2)&amp;IF(core[[#This Row],[Other]]=TRUE,", ""other:*""",""),"")</f>
        <v>xs:double</v>
      </c>
      <c r="L178" t="str">
        <f t="array" ref="L17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79" spans="2:12" hidden="1" x14ac:dyDescent="0.25">
      <c r="B179" t="s">
        <v>1578</v>
      </c>
      <c r="C179" t="s">
        <v>1242</v>
      </c>
      <c r="D179" t="s">
        <v>300</v>
      </c>
      <c r="E179" t="s">
        <v>1425</v>
      </c>
      <c r="F179" t="s">
        <v>29</v>
      </c>
      <c r="G179" t="s">
        <v>1497</v>
      </c>
      <c r="H179" t="str">
        <f>IF(ISBLANK(core[[#This Row],[Type]]),"",IFERROR(LEFT(core[[#This Row],[Type]],FIND("(",core[[#This Row],[Type]])-1),core[[#This Row],[Type]]))</f>
        <v>xs:double</v>
      </c>
      <c r="I179" t="str">
        <f>IF(core[[#This Row],[Base type]]="xs:string",LEFT(core[[#This Row],[Type]],11)="xs:string(""","")</f>
        <v/>
      </c>
      <c r="J179" t="str">
        <f>IF(core[[#This Row],[Base type]]="xs:string",NOT(ISERROR(FIND(" or xs:string(xs:pattern=other:\w{2,})",core[[#This Row],[Type]]))),"")</f>
        <v/>
      </c>
      <c r="K179" t="str">
        <f>IFERROR(MID(core[[#This Row],[Type]],LEN(core[[#This Row],[Base type]])+2,FIND(")",core[[#This Row],[Type]],LEN(core[[#This Row],[Base type]])+2)-LEN(core[[#This Row],[Base type]])-2)&amp;IF(core[[#This Row],[Other]]=TRUE,", ""other:*""",""),"")</f>
        <v/>
      </c>
      <c r="L179" t="str">
        <f t="array" ref="L17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80" spans="2:12" hidden="1" x14ac:dyDescent="0.25">
      <c r="B180" t="s">
        <v>1579</v>
      </c>
      <c r="C180" t="s">
        <v>1242</v>
      </c>
      <c r="D180" t="s">
        <v>300</v>
      </c>
      <c r="E180" t="s">
        <v>1420</v>
      </c>
      <c r="F180" t="s">
        <v>29</v>
      </c>
      <c r="G180" t="s">
        <v>1423</v>
      </c>
      <c r="H180" t="str">
        <f>IF(ISBLANK(core[[#This Row],[Type]]),"",IFERROR(LEFT(core[[#This Row],[Type]],FIND("(",core[[#This Row],[Type]])-1),core[[#This Row],[Type]]))</f>
        <v>xs:anyURI</v>
      </c>
      <c r="I180" t="str">
        <f>IF(core[[#This Row],[Base type]]="xs:string",LEFT(core[[#This Row],[Type]],11)="xs:string(""","")</f>
        <v/>
      </c>
      <c r="J180" t="str">
        <f>IF(core[[#This Row],[Base type]]="xs:string",NOT(ISERROR(FIND(" or xs:string(xs:pattern=other:\w{2,})",core[[#This Row],[Type]]))),"")</f>
        <v/>
      </c>
      <c r="K180" t="str">
        <f>IFERROR(MID(core[[#This Row],[Type]],LEN(core[[#This Row],[Base type]])+2,FIND(")",core[[#This Row],[Type]],LEN(core[[#This Row],[Base type]])+2)-LEN(core[[#This Row],[Base type]])-2)&amp;IF(core[[#This Row],[Other]]=TRUE,", ""other:*""",""),"")</f>
        <v/>
      </c>
      <c r="L180" t="str">
        <f t="array" ref="L18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81" spans="2:12" hidden="1" x14ac:dyDescent="0.25">
      <c r="B181" t="s">
        <v>1580</v>
      </c>
      <c r="C181" t="s">
        <v>1242</v>
      </c>
      <c r="D181" t="s">
        <v>300</v>
      </c>
      <c r="E181" t="s">
        <v>1500</v>
      </c>
      <c r="F181" t="s">
        <v>29</v>
      </c>
      <c r="G181" t="s">
        <v>1423</v>
      </c>
      <c r="H181" t="str">
        <f>IF(ISBLANK(core[[#This Row],[Type]]),"",IFERROR(LEFT(core[[#This Row],[Type]],FIND("(",core[[#This Row],[Type]])-1),core[[#This Row],[Type]]))</f>
        <v>xs:anyURI</v>
      </c>
      <c r="I181" t="str">
        <f>IF(core[[#This Row],[Base type]]="xs:string",LEFT(core[[#This Row],[Type]],11)="xs:string(""","")</f>
        <v/>
      </c>
      <c r="J181" t="str">
        <f>IF(core[[#This Row],[Base type]]="xs:string",NOT(ISERROR(FIND(" or xs:string(xs:pattern=other:\w{2,})",core[[#This Row],[Type]]))),"")</f>
        <v/>
      </c>
      <c r="K181" t="str">
        <f>IFERROR(MID(core[[#This Row],[Type]],LEN(core[[#This Row],[Base type]])+2,FIND(")",core[[#This Row],[Type]],LEN(core[[#This Row],[Base type]])+2)-LEN(core[[#This Row],[Base type]])-2)&amp;IF(core[[#This Row],[Other]]=TRUE,", ""other:*""",""),"")</f>
        <v/>
      </c>
      <c r="L181" t="str">
        <f t="array" ref="L18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82" spans="2:12" hidden="1" x14ac:dyDescent="0.25">
      <c r="B182" t="s">
        <v>1581</v>
      </c>
      <c r="C182" t="s">
        <v>1111</v>
      </c>
      <c r="D182" t="s">
        <v>1123</v>
      </c>
      <c r="E182" t="s">
        <v>32</v>
      </c>
      <c r="F182" t="s">
        <v>23</v>
      </c>
      <c r="G182" t="s">
        <v>1311</v>
      </c>
      <c r="H182" t="str">
        <f>IF(ISBLANK(core[[#This Row],[Type]]),"",IFERROR(LEFT(core[[#This Row],[Type]],FIND("(",core[[#This Row],[Type]])-1),core[[#This Row],[Type]]))</f>
        <v>xs:ID</v>
      </c>
      <c r="I182" t="str">
        <f>IF(core[[#This Row],[Base type]]="xs:string",LEFT(core[[#This Row],[Type]],11)="xs:string(""","")</f>
        <v/>
      </c>
      <c r="J182" t="str">
        <f>IF(core[[#This Row],[Base type]]="xs:string",NOT(ISERROR(FIND(" or xs:string(xs:pattern=other:\w{2,})",core[[#This Row],[Type]]))),"")</f>
        <v/>
      </c>
      <c r="K182" t="str">
        <f>IFERROR(MID(core[[#This Row],[Type]],LEN(core[[#This Row],[Base type]])+2,FIND(")",core[[#This Row],[Type]],LEN(core[[#This Row],[Base type]])+2)-LEN(core[[#This Row],[Base type]])-2)&amp;IF(core[[#This Row],[Other]]=TRUE,", ""other:*""",""),"")</f>
        <v/>
      </c>
      <c r="L182" t="str">
        <f t="array" ref="L18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3" spans="2:12" hidden="1" x14ac:dyDescent="0.25">
      <c r="B183" t="s">
        <v>1582</v>
      </c>
      <c r="C183" t="s">
        <v>1111</v>
      </c>
      <c r="D183" t="s">
        <v>1123</v>
      </c>
      <c r="E183" t="s">
        <v>494</v>
      </c>
      <c r="F183" t="s">
        <v>23</v>
      </c>
      <c r="G183" t="s">
        <v>1403</v>
      </c>
      <c r="H183" t="str">
        <f>IF(ISBLANK(core[[#This Row],[Type]]),"",IFERROR(LEFT(core[[#This Row],[Type]],FIND("(",core[[#This Row],[Type]])-1),core[[#This Row],[Type]]))</f>
        <v>xs:decimal</v>
      </c>
      <c r="I183" t="str">
        <f>IF(core[[#This Row],[Base type]]="xs:string",LEFT(core[[#This Row],[Type]],11)="xs:string(""","")</f>
        <v/>
      </c>
      <c r="J183" t="str">
        <f>IF(core[[#This Row],[Base type]]="xs:string",NOT(ISERROR(FIND(" or xs:string(xs:pattern=other:\w{2,})",core[[#This Row],[Type]]))),"")</f>
        <v/>
      </c>
      <c r="K183" t="str">
        <f>IFERROR(MID(core[[#This Row],[Type]],LEN(core[[#This Row],[Base type]])+2,FIND(")",core[[#This Row],[Type]],LEN(core[[#This Row],[Base type]])+2)-LEN(core[[#This Row],[Base type]])-2)&amp;IF(core[[#This Row],[Other]]=TRUE,", ""other:*""",""),"")</f>
        <v>xs:fractionDigits=6</v>
      </c>
      <c r="L183" t="str">
        <f t="array" ref="L18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84" spans="2:12" hidden="1" x14ac:dyDescent="0.25">
      <c r="B184" t="s">
        <v>1583</v>
      </c>
      <c r="C184" t="s">
        <v>1111</v>
      </c>
      <c r="D184" t="s">
        <v>1123</v>
      </c>
      <c r="E184" t="s">
        <v>478</v>
      </c>
      <c r="F184" t="s">
        <v>29</v>
      </c>
      <c r="G184" t="s">
        <v>1403</v>
      </c>
      <c r="H184" t="str">
        <f>IF(ISBLANK(core[[#This Row],[Type]]),"",IFERROR(LEFT(core[[#This Row],[Type]],FIND("(",core[[#This Row],[Type]])-1),core[[#This Row],[Type]]))</f>
        <v>xs:decimal</v>
      </c>
      <c r="I184" t="str">
        <f>IF(core[[#This Row],[Base type]]="xs:string",LEFT(core[[#This Row],[Type]],11)="xs:string(""","")</f>
        <v/>
      </c>
      <c r="J184" t="str">
        <f>IF(core[[#This Row],[Base type]]="xs:string",NOT(ISERROR(FIND(" or xs:string(xs:pattern=other:\w{2,})",core[[#This Row],[Type]]))),"")</f>
        <v/>
      </c>
      <c r="K184" t="str">
        <f>IFERROR(MID(core[[#This Row],[Type]],LEN(core[[#This Row],[Base type]])+2,FIND(")",core[[#This Row],[Type]],LEN(core[[#This Row],[Base type]])+2)-LEN(core[[#This Row],[Base type]])-2)&amp;IF(core[[#This Row],[Other]]=TRUE,", ""other:*""",""),"")</f>
        <v>xs:fractionDigits=6</v>
      </c>
      <c r="L184" t="str">
        <f t="array" ref="L18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85" spans="2:12" hidden="1" x14ac:dyDescent="0.25">
      <c r="B185" t="s">
        <v>1584</v>
      </c>
      <c r="C185" t="s">
        <v>1111</v>
      </c>
      <c r="D185" t="s">
        <v>1123</v>
      </c>
      <c r="E185" t="s">
        <v>1505</v>
      </c>
      <c r="F185" t="s">
        <v>29</v>
      </c>
      <c r="G185" t="s">
        <v>1403</v>
      </c>
      <c r="H185" t="str">
        <f>IF(ISBLANK(core[[#This Row],[Type]]),"",IFERROR(LEFT(core[[#This Row],[Type]],FIND("(",core[[#This Row],[Type]])-1),core[[#This Row],[Type]]))</f>
        <v>xs:decimal</v>
      </c>
      <c r="I185" t="str">
        <f>IF(core[[#This Row],[Base type]]="xs:string",LEFT(core[[#This Row],[Type]],11)="xs:string(""","")</f>
        <v/>
      </c>
      <c r="J185" t="str">
        <f>IF(core[[#This Row],[Base type]]="xs:string",NOT(ISERROR(FIND(" or xs:string(xs:pattern=other:\w{2,})",core[[#This Row],[Type]]))),"")</f>
        <v/>
      </c>
      <c r="K185" t="str">
        <f>IFERROR(MID(core[[#This Row],[Type]],LEN(core[[#This Row],[Base type]])+2,FIND(")",core[[#This Row],[Type]],LEN(core[[#This Row],[Base type]])+2)-LEN(core[[#This Row],[Base type]])-2)&amp;IF(core[[#This Row],[Other]]=TRUE,", ""other:*""",""),"")</f>
        <v>xs:fractionDigits=6</v>
      </c>
      <c r="L185" t="str">
        <f t="array" ref="L18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86" spans="2:12" hidden="1" x14ac:dyDescent="0.25">
      <c r="B186" t="s">
        <v>1585</v>
      </c>
      <c r="C186" t="s">
        <v>1242</v>
      </c>
      <c r="D186" t="s">
        <v>1184</v>
      </c>
      <c r="E186" t="s">
        <v>1299</v>
      </c>
      <c r="F186" t="s">
        <v>1537</v>
      </c>
      <c r="H186" t="str">
        <f>IF(ISBLANK(core[[#This Row],[Type]]),"",IFERROR(LEFT(core[[#This Row],[Type]],FIND("(",core[[#This Row],[Type]])-1),core[[#This Row],[Type]]))</f>
        <v/>
      </c>
      <c r="I186" t="str">
        <f>IF(core[[#This Row],[Base type]]="xs:string",LEFT(core[[#This Row],[Type]],11)="xs:string(""","")</f>
        <v/>
      </c>
      <c r="J186" t="str">
        <f>IF(core[[#This Row],[Base type]]="xs:string",NOT(ISERROR(FIND(" or xs:string(xs:pattern=other:\w{2,})",core[[#This Row],[Type]]))),"")</f>
        <v/>
      </c>
      <c r="K186" t="str">
        <f>IFERROR(MID(core[[#This Row],[Type]],LEN(core[[#This Row],[Base type]])+2,FIND(")",core[[#This Row],[Type]],LEN(core[[#This Row],[Base type]])+2)-LEN(core[[#This Row],[Base type]])-2)&amp;IF(core[[#This Row],[Other]]=TRUE,", ""other:*""",""),"")</f>
        <v/>
      </c>
      <c r="L186" t="str">
        <f t="array" ref="L1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7" spans="2:12" hidden="1" x14ac:dyDescent="0.25">
      <c r="B187" t="s">
        <v>1586</v>
      </c>
      <c r="C187" t="s">
        <v>1242</v>
      </c>
      <c r="D187" t="s">
        <v>1184</v>
      </c>
      <c r="E187" t="s">
        <v>32</v>
      </c>
      <c r="F187" t="s">
        <v>23</v>
      </c>
      <c r="G187" t="s">
        <v>1311</v>
      </c>
      <c r="H187" t="str">
        <f>IF(ISBLANK(core[[#This Row],[Type]]),"",IFERROR(LEFT(core[[#This Row],[Type]],FIND("(",core[[#This Row],[Type]])-1),core[[#This Row],[Type]]))</f>
        <v>xs:ID</v>
      </c>
      <c r="I187" t="str">
        <f>IF(core[[#This Row],[Base type]]="xs:string",LEFT(core[[#This Row],[Type]],11)="xs:string(""","")</f>
        <v/>
      </c>
      <c r="J187" t="str">
        <f>IF(core[[#This Row],[Base type]]="xs:string",NOT(ISERROR(FIND(" or xs:string(xs:pattern=other:\w{2,})",core[[#This Row],[Type]]))),"")</f>
        <v/>
      </c>
      <c r="K187" t="str">
        <f>IFERROR(MID(core[[#This Row],[Type]],LEN(core[[#This Row],[Base type]])+2,FIND(")",core[[#This Row],[Type]],LEN(core[[#This Row],[Base type]])+2)-LEN(core[[#This Row],[Base type]])-2)&amp;IF(core[[#This Row],[Other]]=TRUE,", ""other:*""",""),"")</f>
        <v/>
      </c>
      <c r="L187" t="str">
        <f t="array" ref="L18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8" spans="2:12" hidden="1" x14ac:dyDescent="0.25">
      <c r="B188" t="s">
        <v>1587</v>
      </c>
      <c r="C188" t="s">
        <v>1242</v>
      </c>
      <c r="D188" t="s">
        <v>1184</v>
      </c>
      <c r="E188" t="s">
        <v>120</v>
      </c>
      <c r="F188" t="s">
        <v>23</v>
      </c>
      <c r="G188" t="s">
        <v>1325</v>
      </c>
      <c r="H188" t="str">
        <f>IF(ISBLANK(core[[#This Row],[Type]]),"",IFERROR(LEFT(core[[#This Row],[Type]],FIND("(",core[[#This Row],[Type]])-1),core[[#This Row],[Type]]))</f>
        <v>xs:IDREF</v>
      </c>
      <c r="I188" t="str">
        <f>IF(core[[#This Row],[Base type]]="xs:string",LEFT(core[[#This Row],[Type]],11)="xs:string(""","")</f>
        <v/>
      </c>
      <c r="J188" t="str">
        <f>IF(core[[#This Row],[Base type]]="xs:string",NOT(ISERROR(FIND(" or xs:string(xs:pattern=other:\w{2,})",core[[#This Row],[Type]]))),"")</f>
        <v/>
      </c>
      <c r="K188" t="str">
        <f>IFERROR(MID(core[[#This Row],[Type]],LEN(core[[#This Row],[Base type]])+2,FIND(")",core[[#This Row],[Type]],LEN(core[[#This Row],[Base type]])+2)-LEN(core[[#This Row],[Base type]])-2)&amp;IF(core[[#This Row],[Other]]=TRUE,", ""other:*""",""),"")</f>
        <v/>
      </c>
      <c r="L188" t="str">
        <f t="array" ref="L18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89" spans="2:12" hidden="1" x14ac:dyDescent="0.25">
      <c r="B189" t="s">
        <v>1588</v>
      </c>
      <c r="C189" t="s">
        <v>1242</v>
      </c>
      <c r="D189" t="s">
        <v>1235</v>
      </c>
      <c r="E189" t="s">
        <v>1299</v>
      </c>
      <c r="F189" t="s">
        <v>1537</v>
      </c>
      <c r="H189" t="str">
        <f>IF(ISBLANK(core[[#This Row],[Type]]),"",IFERROR(LEFT(core[[#This Row],[Type]],FIND("(",core[[#This Row],[Type]])-1),core[[#This Row],[Type]]))</f>
        <v/>
      </c>
      <c r="I189" t="str">
        <f>IF(core[[#This Row],[Base type]]="xs:string",LEFT(core[[#This Row],[Type]],11)="xs:string(""","")</f>
        <v/>
      </c>
      <c r="J189" t="str">
        <f>IF(core[[#This Row],[Base type]]="xs:string",NOT(ISERROR(FIND(" or xs:string(xs:pattern=other:\w{2,})",core[[#This Row],[Type]]))),"")</f>
        <v/>
      </c>
      <c r="K189" t="str">
        <f>IFERROR(MID(core[[#This Row],[Type]],LEN(core[[#This Row],[Base type]])+2,FIND(")",core[[#This Row],[Type]],LEN(core[[#This Row],[Base type]])+2)-LEN(core[[#This Row],[Base type]])-2)&amp;IF(core[[#This Row],[Other]]=TRUE,", ""other:*""",""),"")</f>
        <v/>
      </c>
      <c r="L189" t="str">
        <f t="array" ref="L1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0" spans="2:12" hidden="1" x14ac:dyDescent="0.25">
      <c r="B190" t="s">
        <v>1589</v>
      </c>
      <c r="C190" t="s">
        <v>1590</v>
      </c>
      <c r="D190" t="s">
        <v>423</v>
      </c>
      <c r="E190" t="s">
        <v>1299</v>
      </c>
      <c r="F190" t="s">
        <v>29</v>
      </c>
      <c r="H190" t="str">
        <f>IF(ISBLANK(core[[#This Row],[Type]]),"",IFERROR(LEFT(core[[#This Row],[Type]],FIND("(",core[[#This Row],[Type]])-1),core[[#This Row],[Type]]))</f>
        <v/>
      </c>
      <c r="I190" t="str">
        <f>IF(core[[#This Row],[Base type]]="xs:string",LEFT(core[[#This Row],[Type]],11)="xs:string(""","")</f>
        <v/>
      </c>
      <c r="J190" t="str">
        <f>IF(core[[#This Row],[Base type]]="xs:string",NOT(ISERROR(FIND(" or xs:string(xs:pattern=other:\w{2,})",core[[#This Row],[Type]]))),"")</f>
        <v/>
      </c>
      <c r="K190" t="str">
        <f>IFERROR(MID(core[[#This Row],[Type]],LEN(core[[#This Row],[Base type]])+2,FIND(")",core[[#This Row],[Type]],LEN(core[[#This Row],[Base type]])+2)-LEN(core[[#This Row],[Base type]])-2)&amp;IF(core[[#This Row],[Other]]=TRUE,", ""other:*""",""),"")</f>
        <v/>
      </c>
      <c r="L190" t="str">
        <f t="array" ref="L1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1" spans="2:12" hidden="1" x14ac:dyDescent="0.25">
      <c r="B191" t="s">
        <v>1591</v>
      </c>
      <c r="C191" t="s">
        <v>1590</v>
      </c>
      <c r="D191" t="s">
        <v>423</v>
      </c>
      <c r="E191" t="s">
        <v>34</v>
      </c>
      <c r="F191" t="s">
        <v>29</v>
      </c>
      <c r="G191" t="s">
        <v>1302</v>
      </c>
      <c r="H191" t="str">
        <f>IF(ISBLANK(core[[#This Row],[Type]]),"",IFERROR(LEFT(core[[#This Row],[Type]],FIND("(",core[[#This Row],[Type]])-1),core[[#This Row],[Type]]))</f>
        <v>xs:string</v>
      </c>
      <c r="I191" t="b">
        <f>IF(core[[#This Row],[Base type]]="xs:string",LEFT(core[[#This Row],[Type]],11)="xs:string(""","")</f>
        <v>0</v>
      </c>
      <c r="J191" t="b">
        <f>IF(core[[#This Row],[Base type]]="xs:string",NOT(ISERROR(FIND(" or xs:string(xs:pattern=other:\w{2,})",core[[#This Row],[Type]]))),"")</f>
        <v>0</v>
      </c>
      <c r="K191" t="str">
        <f>IFERROR(MID(core[[#This Row],[Type]],LEN(core[[#This Row],[Base type]])+2,FIND(")",core[[#This Row],[Type]],LEN(core[[#This Row],[Base type]])+2)-LEN(core[[#This Row],[Base type]])-2)&amp;IF(core[[#This Row],[Other]]=TRUE,", ""other:*""",""),"")</f>
        <v/>
      </c>
      <c r="L191" t="str">
        <f t="array" ref="L19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2" spans="2:12" hidden="1" x14ac:dyDescent="0.25">
      <c r="B192" t="s">
        <v>1592</v>
      </c>
      <c r="C192" t="s">
        <v>1590</v>
      </c>
      <c r="D192" t="s">
        <v>423</v>
      </c>
      <c r="E192" t="s">
        <v>28</v>
      </c>
      <c r="F192" t="s">
        <v>29</v>
      </c>
      <c r="G192" t="s">
        <v>1302</v>
      </c>
      <c r="H192" t="str">
        <f>IF(ISBLANK(core[[#This Row],[Type]]),"",IFERROR(LEFT(core[[#This Row],[Type]],FIND("(",core[[#This Row],[Type]])-1),core[[#This Row],[Type]]))</f>
        <v>xs:string</v>
      </c>
      <c r="I192" t="b">
        <f>IF(core[[#This Row],[Base type]]="xs:string",LEFT(core[[#This Row],[Type]],11)="xs:string(""","")</f>
        <v>0</v>
      </c>
      <c r="J192" t="b">
        <f>IF(core[[#This Row],[Base type]]="xs:string",NOT(ISERROR(FIND(" or xs:string(xs:pattern=other:\w{2,})",core[[#This Row],[Type]]))),"")</f>
        <v>0</v>
      </c>
      <c r="K192" t="str">
        <f>IFERROR(MID(core[[#This Row],[Type]],LEN(core[[#This Row],[Base type]])+2,FIND(")",core[[#This Row],[Type]],LEN(core[[#This Row],[Base type]])+2)-LEN(core[[#This Row],[Base type]])-2)&amp;IF(core[[#This Row],[Other]]=TRUE,", ""other:*""",""),"")</f>
        <v/>
      </c>
      <c r="L192" t="str">
        <f t="array" ref="L19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3" spans="2:12" hidden="1" x14ac:dyDescent="0.25">
      <c r="B193" t="s">
        <v>1593</v>
      </c>
      <c r="C193" t="s">
        <v>1590</v>
      </c>
      <c r="D193" t="s">
        <v>423</v>
      </c>
      <c r="E193" t="s">
        <v>1305</v>
      </c>
      <c r="F193" t="s">
        <v>29</v>
      </c>
      <c r="H193" t="str">
        <f>IF(ISBLANK(core[[#This Row],[Type]]),"",IFERROR(LEFT(core[[#This Row],[Type]],FIND("(",core[[#This Row],[Type]])-1),core[[#This Row],[Type]]))</f>
        <v/>
      </c>
      <c r="I193" t="str">
        <f>IF(core[[#This Row],[Base type]]="xs:string",LEFT(core[[#This Row],[Type]],11)="xs:string(""","")</f>
        <v/>
      </c>
      <c r="J193" t="str">
        <f>IF(core[[#This Row],[Base type]]="xs:string",NOT(ISERROR(FIND(" or xs:string(xs:pattern=other:\w{2,})",core[[#This Row],[Type]]))),"")</f>
        <v/>
      </c>
      <c r="K193" t="str">
        <f>IFERROR(MID(core[[#This Row],[Type]],LEN(core[[#This Row],[Base type]])+2,FIND(")",core[[#This Row],[Type]],LEN(core[[#This Row],[Base type]])+2)-LEN(core[[#This Row],[Base type]])-2)&amp;IF(core[[#This Row],[Other]]=TRUE,", ""other:*""",""),"")</f>
        <v/>
      </c>
      <c r="L193" t="str">
        <f t="array" ref="L1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4" spans="2:12" hidden="1" x14ac:dyDescent="0.25">
      <c r="B194" t="s">
        <v>1594</v>
      </c>
      <c r="C194" t="s">
        <v>1590</v>
      </c>
      <c r="D194" t="s">
        <v>423</v>
      </c>
      <c r="E194" t="s">
        <v>1307</v>
      </c>
      <c r="F194" t="s">
        <v>29</v>
      </c>
      <c r="H194" t="str">
        <f>IF(ISBLANK(core[[#This Row],[Type]]),"",IFERROR(LEFT(core[[#This Row],[Type]],FIND("(",core[[#This Row],[Type]])-1),core[[#This Row],[Type]]))</f>
        <v/>
      </c>
      <c r="I194" t="str">
        <f>IF(core[[#This Row],[Base type]]="xs:string",LEFT(core[[#This Row],[Type]],11)="xs:string(""","")</f>
        <v/>
      </c>
      <c r="J194" t="str">
        <f>IF(core[[#This Row],[Base type]]="xs:string",NOT(ISERROR(FIND(" or xs:string(xs:pattern=other:\w{2,})",core[[#This Row],[Type]]))),"")</f>
        <v/>
      </c>
      <c r="K194" t="str">
        <f>IFERROR(MID(core[[#This Row],[Type]],LEN(core[[#This Row],[Base type]])+2,FIND(")",core[[#This Row],[Type]],LEN(core[[#This Row],[Base type]])+2)-LEN(core[[#This Row],[Base type]])-2)&amp;IF(core[[#This Row],[Other]]=TRUE,", ""other:*""",""),"")</f>
        <v/>
      </c>
      <c r="L194" t="str">
        <f t="array" ref="L1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5" spans="2:12" hidden="1" x14ac:dyDescent="0.25">
      <c r="B195" t="s">
        <v>1595</v>
      </c>
      <c r="C195" t="s">
        <v>1590</v>
      </c>
      <c r="D195" t="s">
        <v>1309</v>
      </c>
      <c r="E195" t="s">
        <v>1299</v>
      </c>
      <c r="F195" t="s">
        <v>29</v>
      </c>
      <c r="H195" t="str">
        <f>IF(ISBLANK(core[[#This Row],[Type]]),"",IFERROR(LEFT(core[[#This Row],[Type]],FIND("(",core[[#This Row],[Type]])-1),core[[#This Row],[Type]]))</f>
        <v/>
      </c>
      <c r="I195" t="str">
        <f>IF(core[[#This Row],[Base type]]="xs:string",LEFT(core[[#This Row],[Type]],11)="xs:string(""","")</f>
        <v/>
      </c>
      <c r="J195" t="str">
        <f>IF(core[[#This Row],[Base type]]="xs:string",NOT(ISERROR(FIND(" or xs:string(xs:pattern=other:\w{2,})",core[[#This Row],[Type]]))),"")</f>
        <v/>
      </c>
      <c r="K195" t="str">
        <f>IFERROR(MID(core[[#This Row],[Type]],LEN(core[[#This Row],[Base type]])+2,FIND(")",core[[#This Row],[Type]],LEN(core[[#This Row],[Base type]])+2)-LEN(core[[#This Row],[Base type]])-2)&amp;IF(core[[#This Row],[Other]]=TRUE,", ""other:*""",""),"")</f>
        <v/>
      </c>
      <c r="L195" t="str">
        <f t="array" ref="L1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6" spans="2:12" hidden="1" x14ac:dyDescent="0.25">
      <c r="B196" t="s">
        <v>1596</v>
      </c>
      <c r="C196" t="s">
        <v>1242</v>
      </c>
      <c r="D196" t="s">
        <v>1235</v>
      </c>
      <c r="E196" t="s">
        <v>32</v>
      </c>
      <c r="F196" t="s">
        <v>23</v>
      </c>
      <c r="G196" t="s">
        <v>1311</v>
      </c>
      <c r="H196" t="str">
        <f>IF(ISBLANK(core[[#This Row],[Type]]),"",IFERROR(LEFT(core[[#This Row],[Type]],FIND("(",core[[#This Row],[Type]])-1),core[[#This Row],[Type]]))</f>
        <v>xs:ID</v>
      </c>
      <c r="I196" t="str">
        <f>IF(core[[#This Row],[Base type]]="xs:string",LEFT(core[[#This Row],[Type]],11)="xs:string(""","")</f>
        <v/>
      </c>
      <c r="J196" t="str">
        <f>IF(core[[#This Row],[Base type]]="xs:string",NOT(ISERROR(FIND(" or xs:string(xs:pattern=other:\w{2,})",core[[#This Row],[Type]]))),"")</f>
        <v/>
      </c>
      <c r="K196" t="str">
        <f>IFERROR(MID(core[[#This Row],[Type]],LEN(core[[#This Row],[Base type]])+2,FIND(")",core[[#This Row],[Type]],LEN(core[[#This Row],[Base type]])+2)-LEN(core[[#This Row],[Base type]])-2)&amp;IF(core[[#This Row],[Other]]=TRUE,", ""other:*""",""),"")</f>
        <v/>
      </c>
      <c r="L196" t="str">
        <f t="array" ref="L19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7" spans="2:12" hidden="1" x14ac:dyDescent="0.25">
      <c r="B197" t="s">
        <v>1597</v>
      </c>
      <c r="C197" t="s">
        <v>1242</v>
      </c>
      <c r="D197" t="s">
        <v>1235</v>
      </c>
      <c r="E197" t="s">
        <v>24</v>
      </c>
      <c r="F197" t="s">
        <v>29</v>
      </c>
      <c r="G197" t="s">
        <v>1302</v>
      </c>
      <c r="H197" t="str">
        <f>IF(ISBLANK(core[[#This Row],[Type]]),"",IFERROR(LEFT(core[[#This Row],[Type]],FIND("(",core[[#This Row],[Type]])-1),core[[#This Row],[Type]]))</f>
        <v>xs:string</v>
      </c>
      <c r="I197" t="b">
        <f>IF(core[[#This Row],[Base type]]="xs:string",LEFT(core[[#This Row],[Type]],11)="xs:string(""","")</f>
        <v>0</v>
      </c>
      <c r="J197" t="b">
        <f>IF(core[[#This Row],[Base type]]="xs:string",NOT(ISERROR(FIND(" or xs:string(xs:pattern=other:\w{2,})",core[[#This Row],[Type]]))),"")</f>
        <v>0</v>
      </c>
      <c r="K197" t="str">
        <f>IFERROR(MID(core[[#This Row],[Type]],LEN(core[[#This Row],[Base type]])+2,FIND(")",core[[#This Row],[Type]],LEN(core[[#This Row],[Base type]])+2)-LEN(core[[#This Row],[Base type]])-2)&amp;IF(core[[#This Row],[Other]]=TRUE,", ""other:*""",""),"")</f>
        <v/>
      </c>
      <c r="L197" t="str">
        <f t="array" ref="L19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8" spans="2:12" hidden="1" x14ac:dyDescent="0.25">
      <c r="B198" t="s">
        <v>1598</v>
      </c>
      <c r="C198" t="s">
        <v>1242</v>
      </c>
      <c r="D198" t="s">
        <v>1235</v>
      </c>
      <c r="E198" t="s">
        <v>34</v>
      </c>
      <c r="F198" t="s">
        <v>29</v>
      </c>
      <c r="G198" t="s">
        <v>1302</v>
      </c>
      <c r="H198" t="str">
        <f>IF(ISBLANK(core[[#This Row],[Type]]),"",IFERROR(LEFT(core[[#This Row],[Type]],FIND("(",core[[#This Row],[Type]])-1),core[[#This Row],[Type]]))</f>
        <v>xs:string</v>
      </c>
      <c r="I198" t="b">
        <f>IF(core[[#This Row],[Base type]]="xs:string",LEFT(core[[#This Row],[Type]],11)="xs:string(""","")</f>
        <v>0</v>
      </c>
      <c r="J198" t="b">
        <f>IF(core[[#This Row],[Base type]]="xs:string",NOT(ISERROR(FIND(" or xs:string(xs:pattern=other:\w{2,})",core[[#This Row],[Type]]))),"")</f>
        <v>0</v>
      </c>
      <c r="K198" t="str">
        <f>IFERROR(MID(core[[#This Row],[Type]],LEN(core[[#This Row],[Base type]])+2,FIND(")",core[[#This Row],[Type]],LEN(core[[#This Row],[Base type]])+2)-LEN(core[[#This Row],[Base type]])-2)&amp;IF(core[[#This Row],[Other]]=TRUE,", ""other:*""",""),"")</f>
        <v/>
      </c>
      <c r="L198" t="str">
        <f t="array" ref="L19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9" spans="2:12" hidden="1" x14ac:dyDescent="0.25">
      <c r="B199" t="s">
        <v>1599</v>
      </c>
      <c r="C199" t="s">
        <v>1242</v>
      </c>
      <c r="D199" t="s">
        <v>1235</v>
      </c>
      <c r="E199" t="s">
        <v>28</v>
      </c>
      <c r="F199" t="s">
        <v>29</v>
      </c>
      <c r="G199" t="s">
        <v>1302</v>
      </c>
      <c r="H199" t="str">
        <f>IF(ISBLANK(core[[#This Row],[Type]]),"",IFERROR(LEFT(core[[#This Row],[Type]],FIND("(",core[[#This Row],[Type]])-1),core[[#This Row],[Type]]))</f>
        <v>xs:string</v>
      </c>
      <c r="I199" t="b">
        <f>IF(core[[#This Row],[Base type]]="xs:string",LEFT(core[[#This Row],[Type]],11)="xs:string(""","")</f>
        <v>0</v>
      </c>
      <c r="J199" t="b">
        <f>IF(core[[#This Row],[Base type]]="xs:string",NOT(ISERROR(FIND(" or xs:string(xs:pattern=other:\w{2,})",core[[#This Row],[Type]]))),"")</f>
        <v>0</v>
      </c>
      <c r="K199" t="str">
        <f>IFERROR(MID(core[[#This Row],[Type]],LEN(core[[#This Row],[Base type]])+2,FIND(")",core[[#This Row],[Type]],LEN(core[[#This Row],[Base type]])+2)-LEN(core[[#This Row],[Base type]])-2)&amp;IF(core[[#This Row],[Other]]=TRUE,", ""other:*""",""),"")</f>
        <v/>
      </c>
      <c r="L199" t="str">
        <f t="array" ref="L19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0" spans="2:12" hidden="1" x14ac:dyDescent="0.25">
      <c r="B200" t="s">
        <v>1600</v>
      </c>
      <c r="C200" t="s">
        <v>1242</v>
      </c>
      <c r="D200" t="s">
        <v>1235</v>
      </c>
      <c r="E200" t="s">
        <v>1305</v>
      </c>
      <c r="F200" t="s">
        <v>29</v>
      </c>
      <c r="H200" t="str">
        <f>IF(ISBLANK(core[[#This Row],[Type]]),"",IFERROR(LEFT(core[[#This Row],[Type]],FIND("(",core[[#This Row],[Type]])-1),core[[#This Row],[Type]]))</f>
        <v/>
      </c>
      <c r="I200" t="str">
        <f>IF(core[[#This Row],[Base type]]="xs:string",LEFT(core[[#This Row],[Type]],11)="xs:string(""","")</f>
        <v/>
      </c>
      <c r="J200" t="str">
        <f>IF(core[[#This Row],[Base type]]="xs:string",NOT(ISERROR(FIND(" or xs:string(xs:pattern=other:\w{2,})",core[[#This Row],[Type]]))),"")</f>
        <v/>
      </c>
      <c r="K200" t="str">
        <f>IFERROR(MID(core[[#This Row],[Type]],LEN(core[[#This Row],[Base type]])+2,FIND(")",core[[#This Row],[Type]],LEN(core[[#This Row],[Base type]])+2)-LEN(core[[#This Row],[Base type]])-2)&amp;IF(core[[#This Row],[Other]]=TRUE,", ""other:*""",""),"")</f>
        <v/>
      </c>
      <c r="L200" t="str">
        <f t="array" ref="L2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1" spans="2:12" hidden="1" x14ac:dyDescent="0.25">
      <c r="B201" t="s">
        <v>1601</v>
      </c>
      <c r="C201" t="s">
        <v>1242</v>
      </c>
      <c r="D201" t="s">
        <v>1235</v>
      </c>
      <c r="E201" t="s">
        <v>1307</v>
      </c>
      <c r="F201" t="s">
        <v>29</v>
      </c>
      <c r="H201" t="str">
        <f>IF(ISBLANK(core[[#This Row],[Type]]),"",IFERROR(LEFT(core[[#This Row],[Type]],FIND("(",core[[#This Row],[Type]])-1),core[[#This Row],[Type]]))</f>
        <v/>
      </c>
      <c r="I201" t="str">
        <f>IF(core[[#This Row],[Base type]]="xs:string",LEFT(core[[#This Row],[Type]],11)="xs:string(""","")</f>
        <v/>
      </c>
      <c r="J201" t="str">
        <f>IF(core[[#This Row],[Base type]]="xs:string",NOT(ISERROR(FIND(" or xs:string(xs:pattern=other:\w{2,})",core[[#This Row],[Type]]))),"")</f>
        <v/>
      </c>
      <c r="K201" t="str">
        <f>IFERROR(MID(core[[#This Row],[Type]],LEN(core[[#This Row],[Base type]])+2,FIND(")",core[[#This Row],[Type]],LEN(core[[#This Row],[Base type]])+2)-LEN(core[[#This Row],[Base type]])-2)&amp;IF(core[[#This Row],[Other]]=TRUE,", ""other:*""",""),"")</f>
        <v/>
      </c>
      <c r="L201" t="str">
        <f t="array" ref="L20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2" spans="2:12" hidden="1" x14ac:dyDescent="0.25">
      <c r="B202" t="s">
        <v>1602</v>
      </c>
      <c r="C202" t="s">
        <v>1242</v>
      </c>
      <c r="D202" t="s">
        <v>1239</v>
      </c>
      <c r="E202" t="s">
        <v>1299</v>
      </c>
      <c r="F202" t="s">
        <v>1537</v>
      </c>
      <c r="H202" t="str">
        <f>IF(ISBLANK(core[[#This Row],[Type]]),"",IFERROR(LEFT(core[[#This Row],[Type]],FIND("(",core[[#This Row],[Type]])-1),core[[#This Row],[Type]]))</f>
        <v/>
      </c>
      <c r="I202" t="str">
        <f>IF(core[[#This Row],[Base type]]="xs:string",LEFT(core[[#This Row],[Type]],11)="xs:string(""","")</f>
        <v/>
      </c>
      <c r="J202" t="str">
        <f>IF(core[[#This Row],[Base type]]="xs:string",NOT(ISERROR(FIND(" or xs:string(xs:pattern=other:\w{2,})",core[[#This Row],[Type]]))),"")</f>
        <v/>
      </c>
      <c r="K202" t="str">
        <f>IFERROR(MID(core[[#This Row],[Type]],LEN(core[[#This Row],[Base type]])+2,FIND(")",core[[#This Row],[Type]],LEN(core[[#This Row],[Base type]])+2)-LEN(core[[#This Row],[Base type]])-2)&amp;IF(core[[#This Row],[Other]]=TRUE,", ""other:*""",""),"")</f>
        <v/>
      </c>
      <c r="L202" t="str">
        <f t="array" ref="L20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3" spans="2:12" hidden="1" x14ac:dyDescent="0.25">
      <c r="B203" t="s">
        <v>1603</v>
      </c>
      <c r="C203" t="s">
        <v>1604</v>
      </c>
      <c r="D203" t="s">
        <v>423</v>
      </c>
      <c r="E203" t="s">
        <v>1299</v>
      </c>
      <c r="F203" t="s">
        <v>29</v>
      </c>
      <c r="H203" t="str">
        <f>IF(ISBLANK(core[[#This Row],[Type]]),"",IFERROR(LEFT(core[[#This Row],[Type]],FIND("(",core[[#This Row],[Type]])-1),core[[#This Row],[Type]]))</f>
        <v/>
      </c>
      <c r="I203" t="str">
        <f>IF(core[[#This Row],[Base type]]="xs:string",LEFT(core[[#This Row],[Type]],11)="xs:string(""","")</f>
        <v/>
      </c>
      <c r="J203" t="str">
        <f>IF(core[[#This Row],[Base type]]="xs:string",NOT(ISERROR(FIND(" or xs:string(xs:pattern=other:\w{2,})",core[[#This Row],[Type]]))),"")</f>
        <v/>
      </c>
      <c r="K203" t="str">
        <f>IFERROR(MID(core[[#This Row],[Type]],LEN(core[[#This Row],[Base type]])+2,FIND(")",core[[#This Row],[Type]],LEN(core[[#This Row],[Base type]])+2)-LEN(core[[#This Row],[Base type]])-2)&amp;IF(core[[#This Row],[Other]]=TRUE,", ""other:*""",""),"")</f>
        <v/>
      </c>
      <c r="L203" t="str">
        <f t="array" ref="L20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4" spans="2:12" hidden="1" x14ac:dyDescent="0.25">
      <c r="B204" t="s">
        <v>1605</v>
      </c>
      <c r="C204" t="s">
        <v>1604</v>
      </c>
      <c r="D204" t="s">
        <v>423</v>
      </c>
      <c r="E204" t="s">
        <v>34</v>
      </c>
      <c r="F204" t="s">
        <v>29</v>
      </c>
      <c r="G204" t="s">
        <v>1302</v>
      </c>
      <c r="H204" t="str">
        <f>IF(ISBLANK(core[[#This Row],[Type]]),"",IFERROR(LEFT(core[[#This Row],[Type]],FIND("(",core[[#This Row],[Type]])-1),core[[#This Row],[Type]]))</f>
        <v>xs:string</v>
      </c>
      <c r="I204" t="b">
        <f>IF(core[[#This Row],[Base type]]="xs:string",LEFT(core[[#This Row],[Type]],11)="xs:string(""","")</f>
        <v>0</v>
      </c>
      <c r="J204" t="b">
        <f>IF(core[[#This Row],[Base type]]="xs:string",NOT(ISERROR(FIND(" or xs:string(xs:pattern=other:\w{2,})",core[[#This Row],[Type]]))),"")</f>
        <v>0</v>
      </c>
      <c r="K204" t="str">
        <f>IFERROR(MID(core[[#This Row],[Type]],LEN(core[[#This Row],[Base type]])+2,FIND(")",core[[#This Row],[Type]],LEN(core[[#This Row],[Base type]])+2)-LEN(core[[#This Row],[Base type]])-2)&amp;IF(core[[#This Row],[Other]]=TRUE,", ""other:*""",""),"")</f>
        <v/>
      </c>
      <c r="L204" t="str">
        <f t="array" ref="L20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5" spans="2:12" hidden="1" x14ac:dyDescent="0.25">
      <c r="B205" t="s">
        <v>1606</v>
      </c>
      <c r="C205" t="s">
        <v>1604</v>
      </c>
      <c r="D205" t="s">
        <v>423</v>
      </c>
      <c r="E205" t="s">
        <v>28</v>
      </c>
      <c r="F205" t="s">
        <v>29</v>
      </c>
      <c r="G205" t="s">
        <v>1302</v>
      </c>
      <c r="H205" t="str">
        <f>IF(ISBLANK(core[[#This Row],[Type]]),"",IFERROR(LEFT(core[[#This Row],[Type]],FIND("(",core[[#This Row],[Type]])-1),core[[#This Row],[Type]]))</f>
        <v>xs:string</v>
      </c>
      <c r="I205" t="b">
        <f>IF(core[[#This Row],[Base type]]="xs:string",LEFT(core[[#This Row],[Type]],11)="xs:string(""","")</f>
        <v>0</v>
      </c>
      <c r="J205" t="b">
        <f>IF(core[[#This Row],[Base type]]="xs:string",NOT(ISERROR(FIND(" or xs:string(xs:pattern=other:\w{2,})",core[[#This Row],[Type]]))),"")</f>
        <v>0</v>
      </c>
      <c r="K205" t="str">
        <f>IFERROR(MID(core[[#This Row],[Type]],LEN(core[[#This Row],[Base type]])+2,FIND(")",core[[#This Row],[Type]],LEN(core[[#This Row],[Base type]])+2)-LEN(core[[#This Row],[Base type]])-2)&amp;IF(core[[#This Row],[Other]]=TRUE,", ""other:*""",""),"")</f>
        <v/>
      </c>
      <c r="L205" t="str">
        <f t="array" ref="L20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6" spans="2:12" hidden="1" x14ac:dyDescent="0.25">
      <c r="B206" t="s">
        <v>1607</v>
      </c>
      <c r="C206" t="s">
        <v>1604</v>
      </c>
      <c r="D206" t="s">
        <v>423</v>
      </c>
      <c r="E206" t="s">
        <v>1305</v>
      </c>
      <c r="F206" t="s">
        <v>29</v>
      </c>
      <c r="H206" t="str">
        <f>IF(ISBLANK(core[[#This Row],[Type]]),"",IFERROR(LEFT(core[[#This Row],[Type]],FIND("(",core[[#This Row],[Type]])-1),core[[#This Row],[Type]]))</f>
        <v/>
      </c>
      <c r="I206" t="str">
        <f>IF(core[[#This Row],[Base type]]="xs:string",LEFT(core[[#This Row],[Type]],11)="xs:string(""","")</f>
        <v/>
      </c>
      <c r="J206" t="str">
        <f>IF(core[[#This Row],[Base type]]="xs:string",NOT(ISERROR(FIND(" or xs:string(xs:pattern=other:\w{2,})",core[[#This Row],[Type]]))),"")</f>
        <v/>
      </c>
      <c r="K206" t="str">
        <f>IFERROR(MID(core[[#This Row],[Type]],LEN(core[[#This Row],[Base type]])+2,FIND(")",core[[#This Row],[Type]],LEN(core[[#This Row],[Base type]])+2)-LEN(core[[#This Row],[Base type]])-2)&amp;IF(core[[#This Row],[Other]]=TRUE,", ""other:*""",""),"")</f>
        <v/>
      </c>
      <c r="L206" t="str">
        <f t="array" ref="L2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7" spans="2:12" hidden="1" x14ac:dyDescent="0.25">
      <c r="B207" t="s">
        <v>1608</v>
      </c>
      <c r="C207" t="s">
        <v>1604</v>
      </c>
      <c r="D207" t="s">
        <v>423</v>
      </c>
      <c r="E207" t="s">
        <v>1307</v>
      </c>
      <c r="F207" t="s">
        <v>29</v>
      </c>
      <c r="H207" t="str">
        <f>IF(ISBLANK(core[[#This Row],[Type]]),"",IFERROR(LEFT(core[[#This Row],[Type]],FIND("(",core[[#This Row],[Type]])-1),core[[#This Row],[Type]]))</f>
        <v/>
      </c>
      <c r="I207" t="str">
        <f>IF(core[[#This Row],[Base type]]="xs:string",LEFT(core[[#This Row],[Type]],11)="xs:string(""","")</f>
        <v/>
      </c>
      <c r="J207" t="str">
        <f>IF(core[[#This Row],[Base type]]="xs:string",NOT(ISERROR(FIND(" or xs:string(xs:pattern=other:\w{2,})",core[[#This Row],[Type]]))),"")</f>
        <v/>
      </c>
      <c r="K207" t="str">
        <f>IFERROR(MID(core[[#This Row],[Type]],LEN(core[[#This Row],[Base type]])+2,FIND(")",core[[#This Row],[Type]],LEN(core[[#This Row],[Base type]])+2)-LEN(core[[#This Row],[Base type]])-2)&amp;IF(core[[#This Row],[Other]]=TRUE,", ""other:*""",""),"")</f>
        <v/>
      </c>
      <c r="L207" t="str">
        <f t="array" ref="L20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8" spans="2:12" hidden="1" x14ac:dyDescent="0.25">
      <c r="B208" t="s">
        <v>1609</v>
      </c>
      <c r="C208" t="s">
        <v>1604</v>
      </c>
      <c r="D208" t="s">
        <v>1309</v>
      </c>
      <c r="E208" t="s">
        <v>1299</v>
      </c>
      <c r="F208" t="s">
        <v>29</v>
      </c>
      <c r="H208" t="str">
        <f>IF(ISBLANK(core[[#This Row],[Type]]),"",IFERROR(LEFT(core[[#This Row],[Type]],FIND("(",core[[#This Row],[Type]])-1),core[[#This Row],[Type]]))</f>
        <v/>
      </c>
      <c r="I208" t="str">
        <f>IF(core[[#This Row],[Base type]]="xs:string",LEFT(core[[#This Row],[Type]],11)="xs:string(""","")</f>
        <v/>
      </c>
      <c r="J208" t="str">
        <f>IF(core[[#This Row],[Base type]]="xs:string",NOT(ISERROR(FIND(" or xs:string(xs:pattern=other:\w{2,})",core[[#This Row],[Type]]))),"")</f>
        <v/>
      </c>
      <c r="K208" t="str">
        <f>IFERROR(MID(core[[#This Row],[Type]],LEN(core[[#This Row],[Base type]])+2,FIND(")",core[[#This Row],[Type]],LEN(core[[#This Row],[Base type]])+2)-LEN(core[[#This Row],[Base type]])-2)&amp;IF(core[[#This Row],[Other]]=TRUE,", ""other:*""",""),"")</f>
        <v/>
      </c>
      <c r="L208" t="str">
        <f t="array" ref="L20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9" spans="2:12" hidden="1" x14ac:dyDescent="0.25">
      <c r="B209" t="s">
        <v>1610</v>
      </c>
      <c r="C209" t="s">
        <v>1242</v>
      </c>
      <c r="D209" t="s">
        <v>1239</v>
      </c>
      <c r="E209" t="s">
        <v>32</v>
      </c>
      <c r="F209" t="s">
        <v>23</v>
      </c>
      <c r="G209" t="s">
        <v>1311</v>
      </c>
      <c r="H209" t="str">
        <f>IF(ISBLANK(core[[#This Row],[Type]]),"",IFERROR(LEFT(core[[#This Row],[Type]],FIND("(",core[[#This Row],[Type]])-1),core[[#This Row],[Type]]))</f>
        <v>xs:ID</v>
      </c>
      <c r="I209" t="str">
        <f>IF(core[[#This Row],[Base type]]="xs:string",LEFT(core[[#This Row],[Type]],11)="xs:string(""","")</f>
        <v/>
      </c>
      <c r="J209" t="str">
        <f>IF(core[[#This Row],[Base type]]="xs:string",NOT(ISERROR(FIND(" or xs:string(xs:pattern=other:\w{2,})",core[[#This Row],[Type]]))),"")</f>
        <v/>
      </c>
      <c r="K209" t="str">
        <f>IFERROR(MID(core[[#This Row],[Type]],LEN(core[[#This Row],[Base type]])+2,FIND(")",core[[#This Row],[Type]],LEN(core[[#This Row],[Base type]])+2)-LEN(core[[#This Row],[Base type]])-2)&amp;IF(core[[#This Row],[Other]]=TRUE,", ""other:*""",""),"")</f>
        <v/>
      </c>
      <c r="L209" t="str">
        <f t="array" ref="L20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10" spans="2:12" hidden="1" x14ac:dyDescent="0.25">
      <c r="B210" t="s">
        <v>1611</v>
      </c>
      <c r="C210" t="s">
        <v>1242</v>
      </c>
      <c r="D210" t="s">
        <v>1239</v>
      </c>
      <c r="E210" t="s">
        <v>24</v>
      </c>
      <c r="F210" t="s">
        <v>29</v>
      </c>
      <c r="G210" t="s">
        <v>1302</v>
      </c>
      <c r="H210" t="str">
        <f>IF(ISBLANK(core[[#This Row],[Type]]),"",IFERROR(LEFT(core[[#This Row],[Type]],FIND("(",core[[#This Row],[Type]])-1),core[[#This Row],[Type]]))</f>
        <v>xs:string</v>
      </c>
      <c r="I210" t="b">
        <f>IF(core[[#This Row],[Base type]]="xs:string",LEFT(core[[#This Row],[Type]],11)="xs:string(""","")</f>
        <v>0</v>
      </c>
      <c r="J210" t="b">
        <f>IF(core[[#This Row],[Base type]]="xs:string",NOT(ISERROR(FIND(" or xs:string(xs:pattern=other:\w{2,})",core[[#This Row],[Type]]))),"")</f>
        <v>0</v>
      </c>
      <c r="K210" t="str">
        <f>IFERROR(MID(core[[#This Row],[Type]],LEN(core[[#This Row],[Base type]])+2,FIND(")",core[[#This Row],[Type]],LEN(core[[#This Row],[Base type]])+2)-LEN(core[[#This Row],[Base type]])-2)&amp;IF(core[[#This Row],[Other]]=TRUE,", ""other:*""",""),"")</f>
        <v/>
      </c>
      <c r="L210" t="str">
        <f t="array" ref="L21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11" spans="2:12" hidden="1" x14ac:dyDescent="0.25">
      <c r="B211" t="s">
        <v>1612</v>
      </c>
      <c r="C211" t="s">
        <v>1242</v>
      </c>
      <c r="D211" t="s">
        <v>1239</v>
      </c>
      <c r="E211" t="s">
        <v>34</v>
      </c>
      <c r="F211" t="s">
        <v>29</v>
      </c>
      <c r="G211" t="s">
        <v>1302</v>
      </c>
      <c r="H211" t="str">
        <f>IF(ISBLANK(core[[#This Row],[Type]]),"",IFERROR(LEFT(core[[#This Row],[Type]],FIND("(",core[[#This Row],[Type]])-1),core[[#This Row],[Type]]))</f>
        <v>xs:string</v>
      </c>
      <c r="I211" t="b">
        <f>IF(core[[#This Row],[Base type]]="xs:string",LEFT(core[[#This Row],[Type]],11)="xs:string(""","")</f>
        <v>0</v>
      </c>
      <c r="J211" t="b">
        <f>IF(core[[#This Row],[Base type]]="xs:string",NOT(ISERROR(FIND(" or xs:string(xs:pattern=other:\w{2,})",core[[#This Row],[Type]]))),"")</f>
        <v>0</v>
      </c>
      <c r="K211" t="str">
        <f>IFERROR(MID(core[[#This Row],[Type]],LEN(core[[#This Row],[Base type]])+2,FIND(")",core[[#This Row],[Type]],LEN(core[[#This Row],[Base type]])+2)-LEN(core[[#This Row],[Base type]])-2)&amp;IF(core[[#This Row],[Other]]=TRUE,", ""other:*""",""),"")</f>
        <v/>
      </c>
      <c r="L211" t="str">
        <f t="array" ref="L21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12" spans="2:12" hidden="1" x14ac:dyDescent="0.25">
      <c r="B212" t="s">
        <v>1613</v>
      </c>
      <c r="C212" t="s">
        <v>1242</v>
      </c>
      <c r="D212" t="s">
        <v>1239</v>
      </c>
      <c r="E212" t="s">
        <v>28</v>
      </c>
      <c r="F212" t="s">
        <v>29</v>
      </c>
      <c r="G212" t="s">
        <v>1302</v>
      </c>
      <c r="H212" t="str">
        <f>IF(ISBLANK(core[[#This Row],[Type]]),"",IFERROR(LEFT(core[[#This Row],[Type]],FIND("(",core[[#This Row],[Type]])-1),core[[#This Row],[Type]]))</f>
        <v>xs:string</v>
      </c>
      <c r="I212" t="b">
        <f>IF(core[[#This Row],[Base type]]="xs:string",LEFT(core[[#This Row],[Type]],11)="xs:string(""","")</f>
        <v>0</v>
      </c>
      <c r="J212" t="b">
        <f>IF(core[[#This Row],[Base type]]="xs:string",NOT(ISERROR(FIND(" or xs:string(xs:pattern=other:\w{2,})",core[[#This Row],[Type]]))),"")</f>
        <v>0</v>
      </c>
      <c r="K212" t="str">
        <f>IFERROR(MID(core[[#This Row],[Type]],LEN(core[[#This Row],[Base type]])+2,FIND(")",core[[#This Row],[Type]],LEN(core[[#This Row],[Base type]])+2)-LEN(core[[#This Row],[Base type]])-2)&amp;IF(core[[#This Row],[Other]]=TRUE,", ""other:*""",""),"")</f>
        <v/>
      </c>
      <c r="L212" t="str">
        <f t="array" ref="L21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13" spans="2:12" hidden="1" x14ac:dyDescent="0.25">
      <c r="B213" t="s">
        <v>1614</v>
      </c>
      <c r="C213" t="s">
        <v>1242</v>
      </c>
      <c r="D213" t="s">
        <v>1239</v>
      </c>
      <c r="E213" t="s">
        <v>1305</v>
      </c>
      <c r="F213" t="s">
        <v>29</v>
      </c>
      <c r="H213" t="str">
        <f>IF(ISBLANK(core[[#This Row],[Type]]),"",IFERROR(LEFT(core[[#This Row],[Type]],FIND("(",core[[#This Row],[Type]])-1),core[[#This Row],[Type]]))</f>
        <v/>
      </c>
      <c r="I213" t="str">
        <f>IF(core[[#This Row],[Base type]]="xs:string",LEFT(core[[#This Row],[Type]],11)="xs:string(""","")</f>
        <v/>
      </c>
      <c r="J213" t="str">
        <f>IF(core[[#This Row],[Base type]]="xs:string",NOT(ISERROR(FIND(" or xs:string(xs:pattern=other:\w{2,})",core[[#This Row],[Type]]))),"")</f>
        <v/>
      </c>
      <c r="K213" t="str">
        <f>IFERROR(MID(core[[#This Row],[Type]],LEN(core[[#This Row],[Base type]])+2,FIND(")",core[[#This Row],[Type]],LEN(core[[#This Row],[Base type]])+2)-LEN(core[[#This Row],[Base type]])-2)&amp;IF(core[[#This Row],[Other]]=TRUE,", ""other:*""",""),"")</f>
        <v/>
      </c>
      <c r="L213" t="str">
        <f t="array" ref="L2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14" spans="2:12" hidden="1" x14ac:dyDescent="0.25">
      <c r="B214" t="s">
        <v>1615</v>
      </c>
      <c r="C214" t="s">
        <v>1242</v>
      </c>
      <c r="D214" t="s">
        <v>1239</v>
      </c>
      <c r="E214" t="s">
        <v>1307</v>
      </c>
      <c r="F214" t="s">
        <v>29</v>
      </c>
      <c r="H214" t="str">
        <f>IF(ISBLANK(core[[#This Row],[Type]]),"",IFERROR(LEFT(core[[#This Row],[Type]],FIND("(",core[[#This Row],[Type]])-1),core[[#This Row],[Type]]))</f>
        <v/>
      </c>
      <c r="I214" t="str">
        <f>IF(core[[#This Row],[Base type]]="xs:string",LEFT(core[[#This Row],[Type]],11)="xs:string(""","")</f>
        <v/>
      </c>
      <c r="J214" t="str">
        <f>IF(core[[#This Row],[Base type]]="xs:string",NOT(ISERROR(FIND(" or xs:string(xs:pattern=other:\w{2,})",core[[#This Row],[Type]]))),"")</f>
        <v/>
      </c>
      <c r="K214" t="str">
        <f>IFERROR(MID(core[[#This Row],[Type]],LEN(core[[#This Row],[Base type]])+2,FIND(")",core[[#This Row],[Type]],LEN(core[[#This Row],[Base type]])+2)-LEN(core[[#This Row],[Base type]])-2)&amp;IF(core[[#This Row],[Other]]=TRUE,", ""other:*""",""),"")</f>
        <v/>
      </c>
      <c r="L214" t="str">
        <f t="array" ref="L2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15" spans="2:12" hidden="1" x14ac:dyDescent="0.25">
      <c r="B215" t="s">
        <v>1616</v>
      </c>
      <c r="C215" t="s">
        <v>1242</v>
      </c>
      <c r="D215" t="s">
        <v>1238</v>
      </c>
      <c r="E215" t="s">
        <v>1299</v>
      </c>
      <c r="F215" t="s">
        <v>1537</v>
      </c>
      <c r="H215" t="str">
        <f>IF(ISBLANK(core[[#This Row],[Type]]),"",IFERROR(LEFT(core[[#This Row],[Type]],FIND("(",core[[#This Row],[Type]])-1),core[[#This Row],[Type]]))</f>
        <v/>
      </c>
      <c r="I215" t="str">
        <f>IF(core[[#This Row],[Base type]]="xs:string",LEFT(core[[#This Row],[Type]],11)="xs:string(""","")</f>
        <v/>
      </c>
      <c r="J215" t="str">
        <f>IF(core[[#This Row],[Base type]]="xs:string",NOT(ISERROR(FIND(" or xs:string(xs:pattern=other:\w{2,})",core[[#This Row],[Type]]))),"")</f>
        <v/>
      </c>
      <c r="K215" t="str">
        <f>IFERROR(MID(core[[#This Row],[Type]],LEN(core[[#This Row],[Base type]])+2,FIND(")",core[[#This Row],[Type]],LEN(core[[#This Row],[Base type]])+2)-LEN(core[[#This Row],[Base type]])-2)&amp;IF(core[[#This Row],[Other]]=TRUE,", ""other:*""",""),"")</f>
        <v/>
      </c>
      <c r="L215" t="str">
        <f t="array" ref="L2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16" spans="2:12" hidden="1" x14ac:dyDescent="0.25">
      <c r="B216" t="s">
        <v>1617</v>
      </c>
      <c r="C216" t="s">
        <v>1242</v>
      </c>
      <c r="D216" t="s">
        <v>1238</v>
      </c>
      <c r="E216" t="s">
        <v>118</v>
      </c>
      <c r="F216" t="s">
        <v>23</v>
      </c>
      <c r="G216" t="s">
        <v>1325</v>
      </c>
      <c r="H216" t="str">
        <f>IF(ISBLANK(core[[#This Row],[Type]]),"",IFERROR(LEFT(core[[#This Row],[Type]],FIND("(",core[[#This Row],[Type]])-1),core[[#This Row],[Type]]))</f>
        <v>xs:IDREF</v>
      </c>
      <c r="I216" t="str">
        <f>IF(core[[#This Row],[Base type]]="xs:string",LEFT(core[[#This Row],[Type]],11)="xs:string(""","")</f>
        <v/>
      </c>
      <c r="J216" t="str">
        <f>IF(core[[#This Row],[Base type]]="xs:string",NOT(ISERROR(FIND(" or xs:string(xs:pattern=other:\w{2,})",core[[#This Row],[Type]]))),"")</f>
        <v/>
      </c>
      <c r="K216" t="str">
        <f>IFERROR(MID(core[[#This Row],[Type]],LEN(core[[#This Row],[Base type]])+2,FIND(")",core[[#This Row],[Type]],LEN(core[[#This Row],[Base type]])+2)-LEN(core[[#This Row],[Base type]])-2)&amp;IF(core[[#This Row],[Other]]=TRUE,", ""other:*""",""),"")</f>
        <v/>
      </c>
      <c r="L216" t="str">
        <f t="array" ref="L21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217" spans="2:12" hidden="1" x14ac:dyDescent="0.25">
      <c r="B217" t="s">
        <v>1618</v>
      </c>
      <c r="C217" t="s">
        <v>1242</v>
      </c>
      <c r="D217" t="s">
        <v>1238</v>
      </c>
      <c r="E217" t="s">
        <v>1571</v>
      </c>
      <c r="F217" t="s">
        <v>29</v>
      </c>
      <c r="G217" t="s">
        <v>1572</v>
      </c>
      <c r="H217" t="str">
        <f>IF(ISBLANK(core[[#This Row],[Type]]),"",IFERROR(LEFT(core[[#This Row],[Type]],FIND("(",core[[#This Row],[Type]])-1),core[[#This Row],[Type]]))</f>
        <v>xs:string</v>
      </c>
      <c r="I217" t="b">
        <f>IF(core[[#This Row],[Base type]]="xs:string",LEFT(core[[#This Row],[Type]],11)="xs:string(""","")</f>
        <v>1</v>
      </c>
      <c r="J217" t="b">
        <f>IF(core[[#This Row],[Base type]]="xs:string",NOT(ISERROR(FIND(" or xs:string(xs:pattern=other:\w{2,})",core[[#This Row],[Type]]))),"")</f>
        <v>1</v>
      </c>
      <c r="K217" t="str">
        <f>IFERROR(MID(core[[#This Row],[Type]],LEN(core[[#This Row],[Base type]])+2,FIND(")",core[[#This Row],[Type]],LEN(core[[#This Row],[Base type]])+2)-LEN(core[[#This Row],[Base type]])-2)&amp;IF(core[[#This Row],[Other]]=TRUE,", ""other:*""",""),"")</f>
        <v>"in", "out", "both", "unknown", "other:*"</v>
      </c>
      <c r="L217" t="str">
        <f t="array" ref="L21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18" spans="2:12" hidden="1" x14ac:dyDescent="0.25">
      <c r="B218" t="s">
        <v>1619</v>
      </c>
      <c r="C218" t="s">
        <v>1111</v>
      </c>
      <c r="D218" t="s">
        <v>1123</v>
      </c>
      <c r="E218" t="s">
        <v>1229</v>
      </c>
      <c r="F218" t="s">
        <v>29</v>
      </c>
      <c r="G218" t="s">
        <v>1403</v>
      </c>
      <c r="H218" t="str">
        <f>IF(ISBLANK(core[[#This Row],[Type]]),"",IFERROR(LEFT(core[[#This Row],[Type]],FIND("(",core[[#This Row],[Type]])-1),core[[#This Row],[Type]]))</f>
        <v>xs:decimal</v>
      </c>
      <c r="I218" t="str">
        <f>IF(core[[#This Row],[Base type]]="xs:string",LEFT(core[[#This Row],[Type]],11)="xs:string(""","")</f>
        <v/>
      </c>
      <c r="J218" t="str">
        <f>IF(core[[#This Row],[Base type]]="xs:string",NOT(ISERROR(FIND(" or xs:string(xs:pattern=other:\w{2,})",core[[#This Row],[Type]]))),"")</f>
        <v/>
      </c>
      <c r="K218" t="str">
        <f>IFERROR(MID(core[[#This Row],[Type]],LEN(core[[#This Row],[Base type]])+2,FIND(")",core[[#This Row],[Type]],LEN(core[[#This Row],[Base type]])+2)-LEN(core[[#This Row],[Base type]])-2)&amp;IF(core[[#This Row],[Other]]=TRUE,", ""other:*""",""),"")</f>
        <v>xs:fractionDigits=6</v>
      </c>
      <c r="L218" t="str">
        <f t="array" ref="L21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19" spans="2:12" hidden="1" x14ac:dyDescent="0.25">
      <c r="B219" t="s">
        <v>1620</v>
      </c>
      <c r="C219" t="s">
        <v>1111</v>
      </c>
      <c r="D219" t="s">
        <v>1118</v>
      </c>
      <c r="E219" t="s">
        <v>1299</v>
      </c>
      <c r="F219" t="s">
        <v>29</v>
      </c>
      <c r="H219" t="str">
        <f>IF(ISBLANK(core[[#This Row],[Type]]),"",IFERROR(LEFT(core[[#This Row],[Type]],FIND("(",core[[#This Row],[Type]])-1),core[[#This Row],[Type]]))</f>
        <v/>
      </c>
      <c r="I219" t="str">
        <f>IF(core[[#This Row],[Base type]]="xs:string",LEFT(core[[#This Row],[Type]],11)="xs:string(""","")</f>
        <v/>
      </c>
      <c r="J219" t="str">
        <f>IF(core[[#This Row],[Base type]]="xs:string",NOT(ISERROR(FIND(" or xs:string(xs:pattern=other:\w{2,})",core[[#This Row],[Type]]))),"")</f>
        <v/>
      </c>
      <c r="K219" t="str">
        <f>IFERROR(MID(core[[#This Row],[Type]],LEN(core[[#This Row],[Base type]])+2,FIND(")",core[[#This Row],[Type]],LEN(core[[#This Row],[Base type]])+2)-LEN(core[[#This Row],[Base type]])-2)&amp;IF(core[[#This Row],[Other]]=TRUE,", ""other:*""",""),"")</f>
        <v/>
      </c>
      <c r="L219" t="str">
        <f t="array" ref="L21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20" spans="2:12" hidden="1" x14ac:dyDescent="0.25">
      <c r="B220" t="s">
        <v>1621</v>
      </c>
      <c r="C220" t="s">
        <v>1225</v>
      </c>
      <c r="D220" t="s">
        <v>1226</v>
      </c>
      <c r="E220" t="s">
        <v>1299</v>
      </c>
      <c r="F220" t="s">
        <v>29</v>
      </c>
      <c r="H220" t="str">
        <f>IF(ISBLANK(core[[#This Row],[Type]]),"",IFERROR(LEFT(core[[#This Row],[Type]],FIND("(",core[[#This Row],[Type]])-1),core[[#This Row],[Type]]))</f>
        <v/>
      </c>
      <c r="I220" t="str">
        <f>IF(core[[#This Row],[Base type]]="xs:string",LEFT(core[[#This Row],[Type]],11)="xs:string(""","")</f>
        <v/>
      </c>
      <c r="J220" t="str">
        <f>IF(core[[#This Row],[Base type]]="xs:string",NOT(ISERROR(FIND(" or xs:string(xs:pattern=other:\w{2,})",core[[#This Row],[Type]]))),"")</f>
        <v/>
      </c>
      <c r="K220" t="str">
        <f>IFERROR(MID(core[[#This Row],[Type]],LEN(core[[#This Row],[Base type]])+2,FIND(")",core[[#This Row],[Type]],LEN(core[[#This Row],[Base type]])+2)-LEN(core[[#This Row],[Base type]])-2)&amp;IF(core[[#This Row],[Other]]=TRUE,", ""other:*""",""),"")</f>
        <v/>
      </c>
      <c r="L220" t="str">
        <f t="array" ref="L22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21" spans="2:12" hidden="1" x14ac:dyDescent="0.25">
      <c r="B221" t="s">
        <v>1622</v>
      </c>
      <c r="C221" t="s">
        <v>1623</v>
      </c>
      <c r="D221" t="s">
        <v>423</v>
      </c>
      <c r="E221" t="s">
        <v>1299</v>
      </c>
      <c r="F221" t="s">
        <v>29</v>
      </c>
      <c r="H221" t="str">
        <f>IF(ISBLANK(core[[#This Row],[Type]]),"",IFERROR(LEFT(core[[#This Row],[Type]],FIND("(",core[[#This Row],[Type]])-1),core[[#This Row],[Type]]))</f>
        <v/>
      </c>
      <c r="I221" t="str">
        <f>IF(core[[#This Row],[Base type]]="xs:string",LEFT(core[[#This Row],[Type]],11)="xs:string(""","")</f>
        <v/>
      </c>
      <c r="J221" t="str">
        <f>IF(core[[#This Row],[Base type]]="xs:string",NOT(ISERROR(FIND(" or xs:string(xs:pattern=other:\w{2,})",core[[#This Row],[Type]]))),"")</f>
        <v/>
      </c>
      <c r="K221" t="str">
        <f>IFERROR(MID(core[[#This Row],[Type]],LEN(core[[#This Row],[Base type]])+2,FIND(")",core[[#This Row],[Type]],LEN(core[[#This Row],[Base type]])+2)-LEN(core[[#This Row],[Base type]])-2)&amp;IF(core[[#This Row],[Other]]=TRUE,", ""other:*""",""),"")</f>
        <v/>
      </c>
      <c r="L221" t="str">
        <f t="array" ref="L2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22" spans="2:12" hidden="1" x14ac:dyDescent="0.25">
      <c r="B222" t="s">
        <v>1624</v>
      </c>
      <c r="C222" t="s">
        <v>1623</v>
      </c>
      <c r="D222" t="s">
        <v>423</v>
      </c>
      <c r="E222" t="s">
        <v>34</v>
      </c>
      <c r="F222" t="s">
        <v>29</v>
      </c>
      <c r="G222" t="s">
        <v>1302</v>
      </c>
      <c r="H222" t="str">
        <f>IF(ISBLANK(core[[#This Row],[Type]]),"",IFERROR(LEFT(core[[#This Row],[Type]],FIND("(",core[[#This Row],[Type]])-1),core[[#This Row],[Type]]))</f>
        <v>xs:string</v>
      </c>
      <c r="I222" t="b">
        <f>IF(core[[#This Row],[Base type]]="xs:string",LEFT(core[[#This Row],[Type]],11)="xs:string(""","")</f>
        <v>0</v>
      </c>
      <c r="J222" t="b">
        <f>IF(core[[#This Row],[Base type]]="xs:string",NOT(ISERROR(FIND(" or xs:string(xs:pattern=other:\w{2,})",core[[#This Row],[Type]]))),"")</f>
        <v>0</v>
      </c>
      <c r="K222" t="str">
        <f>IFERROR(MID(core[[#This Row],[Type]],LEN(core[[#This Row],[Base type]])+2,FIND(")",core[[#This Row],[Type]],LEN(core[[#This Row],[Base type]])+2)-LEN(core[[#This Row],[Base type]])-2)&amp;IF(core[[#This Row],[Other]]=TRUE,", ""other:*""",""),"")</f>
        <v/>
      </c>
      <c r="L222" t="str">
        <f t="array" ref="L22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23" spans="2:12" hidden="1" x14ac:dyDescent="0.25">
      <c r="B223" t="s">
        <v>1625</v>
      </c>
      <c r="C223" t="s">
        <v>1623</v>
      </c>
      <c r="D223" t="s">
        <v>423</v>
      </c>
      <c r="E223" t="s">
        <v>28</v>
      </c>
      <c r="F223" t="s">
        <v>29</v>
      </c>
      <c r="G223" t="s">
        <v>1302</v>
      </c>
      <c r="H223" t="str">
        <f>IF(ISBLANK(core[[#This Row],[Type]]),"",IFERROR(LEFT(core[[#This Row],[Type]],FIND("(",core[[#This Row],[Type]])-1),core[[#This Row],[Type]]))</f>
        <v>xs:string</v>
      </c>
      <c r="I223" t="b">
        <f>IF(core[[#This Row],[Base type]]="xs:string",LEFT(core[[#This Row],[Type]],11)="xs:string(""","")</f>
        <v>0</v>
      </c>
      <c r="J223" t="b">
        <f>IF(core[[#This Row],[Base type]]="xs:string",NOT(ISERROR(FIND(" or xs:string(xs:pattern=other:\w{2,})",core[[#This Row],[Type]]))),"")</f>
        <v>0</v>
      </c>
      <c r="K223" t="str">
        <f>IFERROR(MID(core[[#This Row],[Type]],LEN(core[[#This Row],[Base type]])+2,FIND(")",core[[#This Row],[Type]],LEN(core[[#This Row],[Base type]])+2)-LEN(core[[#This Row],[Base type]])-2)&amp;IF(core[[#This Row],[Other]]=TRUE,", ""other:*""",""),"")</f>
        <v/>
      </c>
      <c r="L223" t="str">
        <f t="array" ref="L22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24" spans="2:12" hidden="1" x14ac:dyDescent="0.25">
      <c r="B224" t="s">
        <v>1626</v>
      </c>
      <c r="C224" t="s">
        <v>1623</v>
      </c>
      <c r="D224" t="s">
        <v>423</v>
      </c>
      <c r="E224" t="s">
        <v>1305</v>
      </c>
      <c r="F224" t="s">
        <v>29</v>
      </c>
      <c r="H224" t="str">
        <f>IF(ISBLANK(core[[#This Row],[Type]]),"",IFERROR(LEFT(core[[#This Row],[Type]],FIND("(",core[[#This Row],[Type]])-1),core[[#This Row],[Type]]))</f>
        <v/>
      </c>
      <c r="I224" t="str">
        <f>IF(core[[#This Row],[Base type]]="xs:string",LEFT(core[[#This Row],[Type]],11)="xs:string(""","")</f>
        <v/>
      </c>
      <c r="J224" t="str">
        <f>IF(core[[#This Row],[Base type]]="xs:string",NOT(ISERROR(FIND(" or xs:string(xs:pattern=other:\w{2,})",core[[#This Row],[Type]]))),"")</f>
        <v/>
      </c>
      <c r="K224" t="str">
        <f>IFERROR(MID(core[[#This Row],[Type]],LEN(core[[#This Row],[Base type]])+2,FIND(")",core[[#This Row],[Type]],LEN(core[[#This Row],[Base type]])+2)-LEN(core[[#This Row],[Base type]])-2)&amp;IF(core[[#This Row],[Other]]=TRUE,", ""other:*""",""),"")</f>
        <v/>
      </c>
      <c r="L224" t="str">
        <f t="array" ref="L22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25" spans="2:12" hidden="1" x14ac:dyDescent="0.25">
      <c r="B225" t="s">
        <v>1627</v>
      </c>
      <c r="C225" t="s">
        <v>1623</v>
      </c>
      <c r="D225" t="s">
        <v>423</v>
      </c>
      <c r="E225" t="s">
        <v>1307</v>
      </c>
      <c r="F225" t="s">
        <v>29</v>
      </c>
      <c r="H225" t="str">
        <f>IF(ISBLANK(core[[#This Row],[Type]]),"",IFERROR(LEFT(core[[#This Row],[Type]],FIND("(",core[[#This Row],[Type]])-1),core[[#This Row],[Type]]))</f>
        <v/>
      </c>
      <c r="I225" t="str">
        <f>IF(core[[#This Row],[Base type]]="xs:string",LEFT(core[[#This Row],[Type]],11)="xs:string(""","")</f>
        <v/>
      </c>
      <c r="J225" t="str">
        <f>IF(core[[#This Row],[Base type]]="xs:string",NOT(ISERROR(FIND(" or xs:string(xs:pattern=other:\w{2,})",core[[#This Row],[Type]]))),"")</f>
        <v/>
      </c>
      <c r="K225" t="str">
        <f>IFERROR(MID(core[[#This Row],[Type]],LEN(core[[#This Row],[Base type]])+2,FIND(")",core[[#This Row],[Type]],LEN(core[[#This Row],[Base type]])+2)-LEN(core[[#This Row],[Base type]])-2)&amp;IF(core[[#This Row],[Other]]=TRUE,", ""other:*""",""),"")</f>
        <v/>
      </c>
      <c r="L225" t="str">
        <f t="array" ref="L22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26" spans="2:12" hidden="1" x14ac:dyDescent="0.25">
      <c r="B226" t="s">
        <v>1628</v>
      </c>
      <c r="C226" t="s">
        <v>1623</v>
      </c>
      <c r="D226" t="s">
        <v>1309</v>
      </c>
      <c r="E226" t="s">
        <v>1299</v>
      </c>
      <c r="F226" t="s">
        <v>29</v>
      </c>
      <c r="H226" t="str">
        <f>IF(ISBLANK(core[[#This Row],[Type]]),"",IFERROR(LEFT(core[[#This Row],[Type]],FIND("(",core[[#This Row],[Type]])-1),core[[#This Row],[Type]]))</f>
        <v/>
      </c>
      <c r="I226" t="str">
        <f>IF(core[[#This Row],[Base type]]="xs:string",LEFT(core[[#This Row],[Type]],11)="xs:string(""","")</f>
        <v/>
      </c>
      <c r="J226" t="str">
        <f>IF(core[[#This Row],[Base type]]="xs:string",NOT(ISERROR(FIND(" or xs:string(xs:pattern=other:\w{2,})",core[[#This Row],[Type]]))),"")</f>
        <v/>
      </c>
      <c r="K226" t="str">
        <f>IFERROR(MID(core[[#This Row],[Type]],LEN(core[[#This Row],[Base type]])+2,FIND(")",core[[#This Row],[Type]],LEN(core[[#This Row],[Base type]])+2)-LEN(core[[#This Row],[Base type]])-2)&amp;IF(core[[#This Row],[Other]]=TRUE,", ""other:*""",""),"")</f>
        <v/>
      </c>
      <c r="L226" t="str">
        <f t="array" ref="L22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27" spans="2:12" hidden="1" x14ac:dyDescent="0.25">
      <c r="B227" t="s">
        <v>1629</v>
      </c>
      <c r="C227" t="s">
        <v>1225</v>
      </c>
      <c r="D227" t="s">
        <v>1226</v>
      </c>
      <c r="E227" t="s">
        <v>32</v>
      </c>
      <c r="F227" t="s">
        <v>23</v>
      </c>
      <c r="G227" t="s">
        <v>1311</v>
      </c>
      <c r="H227" t="str">
        <f>IF(ISBLANK(core[[#This Row],[Type]]),"",IFERROR(LEFT(core[[#This Row],[Type]],FIND("(",core[[#This Row],[Type]])-1),core[[#This Row],[Type]]))</f>
        <v>xs:ID</v>
      </c>
      <c r="I227" t="str">
        <f>IF(core[[#This Row],[Base type]]="xs:string",LEFT(core[[#This Row],[Type]],11)="xs:string(""","")</f>
        <v/>
      </c>
      <c r="J227" t="str">
        <f>IF(core[[#This Row],[Base type]]="xs:string",NOT(ISERROR(FIND(" or xs:string(xs:pattern=other:\w{2,})",core[[#This Row],[Type]]))),"")</f>
        <v/>
      </c>
      <c r="K227" t="str">
        <f>IFERROR(MID(core[[#This Row],[Type]],LEN(core[[#This Row],[Base type]])+2,FIND(")",core[[#This Row],[Type]],LEN(core[[#This Row],[Base type]])+2)-LEN(core[[#This Row],[Base type]])-2)&amp;IF(core[[#This Row],[Other]]=TRUE,", ""other:*""",""),"")</f>
        <v/>
      </c>
      <c r="L227" t="str">
        <f t="array" ref="L22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28" spans="2:12" hidden="1" x14ac:dyDescent="0.25">
      <c r="B228" t="s">
        <v>1630</v>
      </c>
      <c r="C228" t="s">
        <v>1225</v>
      </c>
      <c r="D228" t="s">
        <v>1226</v>
      </c>
      <c r="E228" t="s">
        <v>24</v>
      </c>
      <c r="F228" t="s">
        <v>29</v>
      </c>
      <c r="G228" t="s">
        <v>1302</v>
      </c>
      <c r="H228" t="str">
        <f>IF(ISBLANK(core[[#This Row],[Type]]),"",IFERROR(LEFT(core[[#This Row],[Type]],FIND("(",core[[#This Row],[Type]])-1),core[[#This Row],[Type]]))</f>
        <v>xs:string</v>
      </c>
      <c r="I228" t="b">
        <f>IF(core[[#This Row],[Base type]]="xs:string",LEFT(core[[#This Row],[Type]],11)="xs:string(""","")</f>
        <v>0</v>
      </c>
      <c r="J228" t="b">
        <f>IF(core[[#This Row],[Base type]]="xs:string",NOT(ISERROR(FIND(" or xs:string(xs:pattern=other:\w{2,})",core[[#This Row],[Type]]))),"")</f>
        <v>0</v>
      </c>
      <c r="K228" t="str">
        <f>IFERROR(MID(core[[#This Row],[Type]],LEN(core[[#This Row],[Base type]])+2,FIND(")",core[[#This Row],[Type]],LEN(core[[#This Row],[Base type]])+2)-LEN(core[[#This Row],[Base type]])-2)&amp;IF(core[[#This Row],[Other]]=TRUE,", ""other:*""",""),"")</f>
        <v/>
      </c>
      <c r="L228" t="str">
        <f t="array" ref="L22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29" spans="2:12" hidden="1" x14ac:dyDescent="0.25">
      <c r="B229" t="s">
        <v>1631</v>
      </c>
      <c r="C229" t="s">
        <v>1225</v>
      </c>
      <c r="D229" t="s">
        <v>1226</v>
      </c>
      <c r="E229" t="s">
        <v>34</v>
      </c>
      <c r="F229" t="s">
        <v>29</v>
      </c>
      <c r="G229" t="s">
        <v>1302</v>
      </c>
      <c r="H229" t="str">
        <f>IF(ISBLANK(core[[#This Row],[Type]]),"",IFERROR(LEFT(core[[#This Row],[Type]],FIND("(",core[[#This Row],[Type]])-1),core[[#This Row],[Type]]))</f>
        <v>xs:string</v>
      </c>
      <c r="I229" t="b">
        <f>IF(core[[#This Row],[Base type]]="xs:string",LEFT(core[[#This Row],[Type]],11)="xs:string(""","")</f>
        <v>0</v>
      </c>
      <c r="J229" t="b">
        <f>IF(core[[#This Row],[Base type]]="xs:string",NOT(ISERROR(FIND(" or xs:string(xs:pattern=other:\w{2,})",core[[#This Row],[Type]]))),"")</f>
        <v>0</v>
      </c>
      <c r="K229" t="str">
        <f>IFERROR(MID(core[[#This Row],[Type]],LEN(core[[#This Row],[Base type]])+2,FIND(")",core[[#This Row],[Type]],LEN(core[[#This Row],[Base type]])+2)-LEN(core[[#This Row],[Base type]])-2)&amp;IF(core[[#This Row],[Other]]=TRUE,", ""other:*""",""),"")</f>
        <v/>
      </c>
      <c r="L229" t="str">
        <f t="array" ref="L22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30" spans="2:12" hidden="1" x14ac:dyDescent="0.25">
      <c r="B230" t="s">
        <v>1632</v>
      </c>
      <c r="C230" t="s">
        <v>1225</v>
      </c>
      <c r="D230" t="s">
        <v>1226</v>
      </c>
      <c r="E230" t="s">
        <v>28</v>
      </c>
      <c r="F230" t="s">
        <v>29</v>
      </c>
      <c r="G230" t="s">
        <v>1302</v>
      </c>
      <c r="H230" t="str">
        <f>IF(ISBLANK(core[[#This Row],[Type]]),"",IFERROR(LEFT(core[[#This Row],[Type]],FIND("(",core[[#This Row],[Type]])-1),core[[#This Row],[Type]]))</f>
        <v>xs:string</v>
      </c>
      <c r="I230" t="b">
        <f>IF(core[[#This Row],[Base type]]="xs:string",LEFT(core[[#This Row],[Type]],11)="xs:string(""","")</f>
        <v>0</v>
      </c>
      <c r="J230" t="b">
        <f>IF(core[[#This Row],[Base type]]="xs:string",NOT(ISERROR(FIND(" or xs:string(xs:pattern=other:\w{2,})",core[[#This Row],[Type]]))),"")</f>
        <v>0</v>
      </c>
      <c r="K230" t="str">
        <f>IFERROR(MID(core[[#This Row],[Type]],LEN(core[[#This Row],[Base type]])+2,FIND(")",core[[#This Row],[Type]],LEN(core[[#This Row],[Base type]])+2)-LEN(core[[#This Row],[Base type]])-2)&amp;IF(core[[#This Row],[Other]]=TRUE,", ""other:*""",""),"")</f>
        <v/>
      </c>
      <c r="L230" t="str">
        <f t="array" ref="L23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31" spans="2:12" hidden="1" x14ac:dyDescent="0.25">
      <c r="B231" t="s">
        <v>1633</v>
      </c>
      <c r="C231" t="s">
        <v>1225</v>
      </c>
      <c r="D231" t="s">
        <v>1226</v>
      </c>
      <c r="E231" t="s">
        <v>1305</v>
      </c>
      <c r="F231" t="s">
        <v>29</v>
      </c>
      <c r="H231" t="str">
        <f>IF(ISBLANK(core[[#This Row],[Type]]),"",IFERROR(LEFT(core[[#This Row],[Type]],FIND("(",core[[#This Row],[Type]])-1),core[[#This Row],[Type]]))</f>
        <v/>
      </c>
      <c r="I231" t="str">
        <f>IF(core[[#This Row],[Base type]]="xs:string",LEFT(core[[#This Row],[Type]],11)="xs:string(""","")</f>
        <v/>
      </c>
      <c r="J231" t="str">
        <f>IF(core[[#This Row],[Base type]]="xs:string",NOT(ISERROR(FIND(" or xs:string(xs:pattern=other:\w{2,})",core[[#This Row],[Type]]))),"")</f>
        <v/>
      </c>
      <c r="K231" t="str">
        <f>IFERROR(MID(core[[#This Row],[Type]],LEN(core[[#This Row],[Base type]])+2,FIND(")",core[[#This Row],[Type]],LEN(core[[#This Row],[Base type]])+2)-LEN(core[[#This Row],[Base type]])-2)&amp;IF(core[[#This Row],[Other]]=TRUE,", ""other:*""",""),"")</f>
        <v/>
      </c>
      <c r="L231" t="str">
        <f t="array" ref="L2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32" spans="2:12" hidden="1" x14ac:dyDescent="0.25">
      <c r="B232" t="s">
        <v>1634</v>
      </c>
      <c r="C232" t="s">
        <v>1225</v>
      </c>
      <c r="D232" t="s">
        <v>1226</v>
      </c>
      <c r="E232" t="s">
        <v>1307</v>
      </c>
      <c r="F232" t="s">
        <v>29</v>
      </c>
      <c r="H232" t="str">
        <f>IF(ISBLANK(core[[#This Row],[Type]]),"",IFERROR(LEFT(core[[#This Row],[Type]],FIND("(",core[[#This Row],[Type]])-1),core[[#This Row],[Type]]))</f>
        <v/>
      </c>
      <c r="I232" t="str">
        <f>IF(core[[#This Row],[Base type]]="xs:string",LEFT(core[[#This Row],[Type]],11)="xs:string(""","")</f>
        <v/>
      </c>
      <c r="J232" t="str">
        <f>IF(core[[#This Row],[Base type]]="xs:string",NOT(ISERROR(FIND(" or xs:string(xs:pattern=other:\w{2,})",core[[#This Row],[Type]]))),"")</f>
        <v/>
      </c>
      <c r="K232" t="str">
        <f>IFERROR(MID(core[[#This Row],[Type]],LEN(core[[#This Row],[Base type]])+2,FIND(")",core[[#This Row],[Type]],LEN(core[[#This Row],[Base type]])+2)-LEN(core[[#This Row],[Base type]])-2)&amp;IF(core[[#This Row],[Other]]=TRUE,", ""other:*""",""),"")</f>
        <v/>
      </c>
      <c r="L232" t="str">
        <f t="array" ref="L2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33" spans="2:12" hidden="1" x14ac:dyDescent="0.25">
      <c r="B233" t="s">
        <v>1635</v>
      </c>
      <c r="C233" t="s">
        <v>1623</v>
      </c>
      <c r="D233" t="s">
        <v>300</v>
      </c>
      <c r="E233" t="s">
        <v>1299</v>
      </c>
      <c r="F233" t="s">
        <v>29</v>
      </c>
      <c r="H233" t="str">
        <f>IF(ISBLANK(core[[#This Row],[Type]]),"",IFERROR(LEFT(core[[#This Row],[Type]],FIND("(",core[[#This Row],[Type]])-1),core[[#This Row],[Type]]))</f>
        <v/>
      </c>
      <c r="I233" t="str">
        <f>IF(core[[#This Row],[Base type]]="xs:string",LEFT(core[[#This Row],[Type]],11)="xs:string(""","")</f>
        <v/>
      </c>
      <c r="J233" t="str">
        <f>IF(core[[#This Row],[Base type]]="xs:string",NOT(ISERROR(FIND(" or xs:string(xs:pattern=other:\w{2,})",core[[#This Row],[Type]]))),"")</f>
        <v/>
      </c>
      <c r="K233" t="str">
        <f>IFERROR(MID(core[[#This Row],[Type]],LEN(core[[#This Row],[Base type]])+2,FIND(")",core[[#This Row],[Type]],LEN(core[[#This Row],[Base type]])+2)-LEN(core[[#This Row],[Base type]])-2)&amp;IF(core[[#This Row],[Other]]=TRUE,", ""other:*""",""),"")</f>
        <v/>
      </c>
      <c r="L233" t="str">
        <f t="array" ref="L2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34" spans="2:12" hidden="1" x14ac:dyDescent="0.25">
      <c r="B234" t="s">
        <v>1636</v>
      </c>
      <c r="C234" t="s">
        <v>1623</v>
      </c>
      <c r="D234" t="s">
        <v>300</v>
      </c>
      <c r="E234" t="s">
        <v>301</v>
      </c>
      <c r="F234" t="s">
        <v>23</v>
      </c>
      <c r="G234" t="s">
        <v>1495</v>
      </c>
      <c r="H234" t="str">
        <f>IF(ISBLANK(core[[#This Row],[Type]]),"",IFERROR(LEFT(core[[#This Row],[Type]],FIND("(",core[[#This Row],[Type]])-1),core[[#This Row],[Type]]))</f>
        <v>xs:list</v>
      </c>
      <c r="I234" t="str">
        <f>IF(core[[#This Row],[Base type]]="xs:string",LEFT(core[[#This Row],[Type]],11)="xs:string(""","")</f>
        <v/>
      </c>
      <c r="J234" t="str">
        <f>IF(core[[#This Row],[Base type]]="xs:string",NOT(ISERROR(FIND(" or xs:string(xs:pattern=other:\w{2,})",core[[#This Row],[Type]]))),"")</f>
        <v/>
      </c>
      <c r="K234" t="str">
        <f>IFERROR(MID(core[[#This Row],[Type]],LEN(core[[#This Row],[Base type]])+2,FIND(")",core[[#This Row],[Type]],LEN(core[[#This Row],[Base type]])+2)-LEN(core[[#This Row],[Base type]])-2)&amp;IF(core[[#This Row],[Other]]=TRUE,", ""other:*""",""),"")</f>
        <v>xs:double</v>
      </c>
      <c r="L234" t="str">
        <f t="array" ref="L234">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235" spans="2:12" hidden="1" x14ac:dyDescent="0.25">
      <c r="B235" t="s">
        <v>1637</v>
      </c>
      <c r="C235" t="s">
        <v>1623</v>
      </c>
      <c r="D235" t="s">
        <v>300</v>
      </c>
      <c r="E235" t="s">
        <v>1425</v>
      </c>
      <c r="F235" t="s">
        <v>29</v>
      </c>
      <c r="G235" t="s">
        <v>1497</v>
      </c>
      <c r="H235" t="str">
        <f>IF(ISBLANK(core[[#This Row],[Type]]),"",IFERROR(LEFT(core[[#This Row],[Type]],FIND("(",core[[#This Row],[Type]])-1),core[[#This Row],[Type]]))</f>
        <v>xs:double</v>
      </c>
      <c r="I235" t="str">
        <f>IF(core[[#This Row],[Base type]]="xs:string",LEFT(core[[#This Row],[Type]],11)="xs:string(""","")</f>
        <v/>
      </c>
      <c r="J235" t="str">
        <f>IF(core[[#This Row],[Base type]]="xs:string",NOT(ISERROR(FIND(" or xs:string(xs:pattern=other:\w{2,})",core[[#This Row],[Type]]))),"")</f>
        <v/>
      </c>
      <c r="K235" t="str">
        <f>IFERROR(MID(core[[#This Row],[Type]],LEN(core[[#This Row],[Base type]])+2,FIND(")",core[[#This Row],[Type]],LEN(core[[#This Row],[Base type]])+2)-LEN(core[[#This Row],[Base type]])-2)&amp;IF(core[[#This Row],[Other]]=TRUE,", ""other:*""",""),"")</f>
        <v/>
      </c>
      <c r="L235" t="str">
        <f t="array" ref="L235">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236" spans="2:12" hidden="1" x14ac:dyDescent="0.25">
      <c r="B236" t="s">
        <v>1638</v>
      </c>
      <c r="C236" t="s">
        <v>1623</v>
      </c>
      <c r="D236" t="s">
        <v>300</v>
      </c>
      <c r="E236" t="s">
        <v>1420</v>
      </c>
      <c r="F236" t="s">
        <v>29</v>
      </c>
      <c r="G236" t="s">
        <v>1423</v>
      </c>
      <c r="H236" t="str">
        <f>IF(ISBLANK(core[[#This Row],[Type]]),"",IFERROR(LEFT(core[[#This Row],[Type]],FIND("(",core[[#This Row],[Type]])-1),core[[#This Row],[Type]]))</f>
        <v>xs:anyURI</v>
      </c>
      <c r="I236" t="str">
        <f>IF(core[[#This Row],[Base type]]="xs:string",LEFT(core[[#This Row],[Type]],11)="xs:string(""","")</f>
        <v/>
      </c>
      <c r="J236" t="str">
        <f>IF(core[[#This Row],[Base type]]="xs:string",NOT(ISERROR(FIND(" or xs:string(xs:pattern=other:\w{2,})",core[[#This Row],[Type]]))),"")</f>
        <v/>
      </c>
      <c r="K236" t="str">
        <f>IFERROR(MID(core[[#This Row],[Type]],LEN(core[[#This Row],[Base type]])+2,FIND(")",core[[#This Row],[Type]],LEN(core[[#This Row],[Base type]])+2)-LEN(core[[#This Row],[Base type]])-2)&amp;IF(core[[#This Row],[Other]]=TRUE,", ""other:*""",""),"")</f>
        <v/>
      </c>
      <c r="L236" t="str">
        <f t="array" ref="L23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237" spans="2:12" hidden="1" x14ac:dyDescent="0.25">
      <c r="B237" t="s">
        <v>1639</v>
      </c>
      <c r="C237" t="s">
        <v>1623</v>
      </c>
      <c r="D237" t="s">
        <v>300</v>
      </c>
      <c r="E237" t="s">
        <v>1500</v>
      </c>
      <c r="F237" t="s">
        <v>29</v>
      </c>
      <c r="G237" t="s">
        <v>1423</v>
      </c>
      <c r="H237" t="str">
        <f>IF(ISBLANK(core[[#This Row],[Type]]),"",IFERROR(LEFT(core[[#This Row],[Type]],FIND("(",core[[#This Row],[Type]])-1),core[[#This Row],[Type]]))</f>
        <v>xs:anyURI</v>
      </c>
      <c r="I237" t="str">
        <f>IF(core[[#This Row],[Base type]]="xs:string",LEFT(core[[#This Row],[Type]],11)="xs:string(""","")</f>
        <v/>
      </c>
      <c r="J237" t="str">
        <f>IF(core[[#This Row],[Base type]]="xs:string",NOT(ISERROR(FIND(" or xs:string(xs:pattern=other:\w{2,})",core[[#This Row],[Type]]))),"")</f>
        <v/>
      </c>
      <c r="K237" t="str">
        <f>IFERROR(MID(core[[#This Row],[Type]],LEN(core[[#This Row],[Base type]])+2,FIND(")",core[[#This Row],[Type]],LEN(core[[#This Row],[Base type]])+2)-LEN(core[[#This Row],[Base type]])-2)&amp;IF(core[[#This Row],[Other]]=TRUE,", ""other:*""",""),"")</f>
        <v/>
      </c>
      <c r="L237" t="str">
        <f t="array" ref="L23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238" spans="2:12" hidden="1" x14ac:dyDescent="0.25">
      <c r="B238" t="s">
        <v>1640</v>
      </c>
      <c r="C238" t="s">
        <v>1225</v>
      </c>
      <c r="D238" t="s">
        <v>1226</v>
      </c>
      <c r="E238" t="s">
        <v>1229</v>
      </c>
      <c r="F238" t="s">
        <v>23</v>
      </c>
      <c r="G238" t="s">
        <v>1403</v>
      </c>
      <c r="H238" t="str">
        <f>IF(ISBLANK(core[[#This Row],[Type]]),"",IFERROR(LEFT(core[[#This Row],[Type]],FIND("(",core[[#This Row],[Type]])-1),core[[#This Row],[Type]]))</f>
        <v>xs:decimal</v>
      </c>
      <c r="I238" t="str">
        <f>IF(core[[#This Row],[Base type]]="xs:string",LEFT(core[[#This Row],[Type]],11)="xs:string(""","")</f>
        <v/>
      </c>
      <c r="J238" t="str">
        <f>IF(core[[#This Row],[Base type]]="xs:string",NOT(ISERROR(FIND(" or xs:string(xs:pattern=other:\w{2,})",core[[#This Row],[Type]]))),"")</f>
        <v/>
      </c>
      <c r="K238" t="str">
        <f>IFERROR(MID(core[[#This Row],[Type]],LEN(core[[#This Row],[Base type]])+2,FIND(")",core[[#This Row],[Type]],LEN(core[[#This Row],[Base type]])+2)-LEN(core[[#This Row],[Base type]])-2)&amp;IF(core[[#This Row],[Other]]=TRUE,", ""other:*""",""),"")</f>
        <v>xs:fractionDigits=6</v>
      </c>
      <c r="L238" t="str">
        <f t="array" ref="L23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39" spans="2:12" hidden="1" x14ac:dyDescent="0.25">
      <c r="B239" t="s">
        <v>1641</v>
      </c>
      <c r="C239" t="s">
        <v>1225</v>
      </c>
      <c r="D239" t="s">
        <v>1226</v>
      </c>
      <c r="E239" t="s">
        <v>1642</v>
      </c>
      <c r="F239" t="s">
        <v>29</v>
      </c>
      <c r="G239" t="s">
        <v>1403</v>
      </c>
      <c r="H239" t="str">
        <f>IF(ISBLANK(core[[#This Row],[Type]]),"",IFERROR(LEFT(core[[#This Row],[Type]],FIND("(",core[[#This Row],[Type]])-1),core[[#This Row],[Type]]))</f>
        <v>xs:decimal</v>
      </c>
      <c r="I239" t="str">
        <f>IF(core[[#This Row],[Base type]]="xs:string",LEFT(core[[#This Row],[Type]],11)="xs:string(""","")</f>
        <v/>
      </c>
      <c r="J239" t="str">
        <f>IF(core[[#This Row],[Base type]]="xs:string",NOT(ISERROR(FIND(" or xs:string(xs:pattern=other:\w{2,})",core[[#This Row],[Type]]))),"")</f>
        <v/>
      </c>
      <c r="K239" t="str">
        <f>IFERROR(MID(core[[#This Row],[Type]],LEN(core[[#This Row],[Base type]])+2,FIND(")",core[[#This Row],[Type]],LEN(core[[#This Row],[Base type]])+2)-LEN(core[[#This Row],[Base type]])-2)&amp;IF(core[[#This Row],[Other]]=TRUE,", ""other:*""",""),"")</f>
        <v>xs:fractionDigits=6</v>
      </c>
      <c r="L239" t="str">
        <f t="array" ref="L23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40" spans="2:12" hidden="1" x14ac:dyDescent="0.25">
      <c r="B240" t="s">
        <v>1643</v>
      </c>
      <c r="C240" t="s">
        <v>1225</v>
      </c>
      <c r="D240" t="s">
        <v>1226</v>
      </c>
      <c r="E240" t="s">
        <v>17</v>
      </c>
      <c r="F240" t="s">
        <v>23</v>
      </c>
      <c r="G240" t="s">
        <v>1644</v>
      </c>
      <c r="H240" t="str">
        <f>IF(ISBLANK(core[[#This Row],[Type]]),"",IFERROR(LEFT(core[[#This Row],[Type]],FIND("(",core[[#This Row],[Type]])-1),core[[#This Row],[Type]]))</f>
        <v>xs:string</v>
      </c>
      <c r="I240" t="b">
        <f>IF(core[[#This Row],[Base type]]="xs:string",LEFT(core[[#This Row],[Type]],11)="xs:string(""","")</f>
        <v>1</v>
      </c>
      <c r="J240" t="b">
        <f>IF(core[[#This Row],[Base type]]="xs:string",NOT(ISERROR(FIND(" or xs:string(xs:pattern=other:\w{2,})",core[[#This Row],[Type]]))),"")</f>
        <v>0</v>
      </c>
      <c r="K240" t="str">
        <f>IFERROR(MID(core[[#This Row],[Type]],LEN(core[[#This Row],[Base type]])+2,FIND(")",core[[#This Row],[Type]],LEN(core[[#This Row],[Base type]])+2)-LEN(core[[#This Row],[Base type]])-2)&amp;IF(core[[#This Row],[Other]]=TRUE,", ""other:*""",""),"")</f>
        <v>"overlapping", "missing"</v>
      </c>
      <c r="L240" t="str">
        <f t="array" ref="L24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41" spans="2:12" hidden="1" x14ac:dyDescent="0.25">
      <c r="B241" t="s">
        <v>1645</v>
      </c>
      <c r="C241" t="s">
        <v>1225</v>
      </c>
      <c r="D241" t="s">
        <v>1226</v>
      </c>
      <c r="E241" t="s">
        <v>478</v>
      </c>
      <c r="F241" t="s">
        <v>23</v>
      </c>
      <c r="G241" t="s">
        <v>1403</v>
      </c>
      <c r="H241" t="str">
        <f>IF(ISBLANK(core[[#This Row],[Type]]),"",IFERROR(LEFT(core[[#This Row],[Type]],FIND("(",core[[#This Row],[Type]])-1),core[[#This Row],[Type]]))</f>
        <v>xs:decimal</v>
      </c>
      <c r="I241" t="str">
        <f>IF(core[[#This Row],[Base type]]="xs:string",LEFT(core[[#This Row],[Type]],11)="xs:string(""","")</f>
        <v/>
      </c>
      <c r="J241" t="str">
        <f>IF(core[[#This Row],[Base type]]="xs:string",NOT(ISERROR(FIND(" or xs:string(xs:pattern=other:\w{2,})",core[[#This Row],[Type]]))),"")</f>
        <v/>
      </c>
      <c r="K241" t="str">
        <f>IFERROR(MID(core[[#This Row],[Type]],LEN(core[[#This Row],[Base type]])+2,FIND(")",core[[#This Row],[Type]],LEN(core[[#This Row],[Base type]])+2)-LEN(core[[#This Row],[Base type]])-2)&amp;IF(core[[#This Row],[Other]]=TRUE,", ""other:*""",""),"")</f>
        <v>xs:fractionDigits=6</v>
      </c>
      <c r="L241" t="str">
        <f t="array" ref="L24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42" spans="2:12" hidden="1" x14ac:dyDescent="0.25">
      <c r="B242" t="s">
        <v>1646</v>
      </c>
      <c r="C242" t="s">
        <v>1225</v>
      </c>
      <c r="D242" t="s">
        <v>1226</v>
      </c>
      <c r="E242" t="s">
        <v>494</v>
      </c>
      <c r="F242" t="s">
        <v>23</v>
      </c>
      <c r="G242" t="s">
        <v>1403</v>
      </c>
      <c r="H242" t="str">
        <f>IF(ISBLANK(core[[#This Row],[Type]]),"",IFERROR(LEFT(core[[#This Row],[Type]],FIND("(",core[[#This Row],[Type]])-1),core[[#This Row],[Type]]))</f>
        <v>xs:decimal</v>
      </c>
      <c r="I242" t="str">
        <f>IF(core[[#This Row],[Base type]]="xs:string",LEFT(core[[#This Row],[Type]],11)="xs:string(""","")</f>
        <v/>
      </c>
      <c r="J242" t="str">
        <f>IF(core[[#This Row],[Base type]]="xs:string",NOT(ISERROR(FIND(" or xs:string(xs:pattern=other:\w{2,})",core[[#This Row],[Type]]))),"")</f>
        <v/>
      </c>
      <c r="K242" t="str">
        <f>IFERROR(MID(core[[#This Row],[Type]],LEN(core[[#This Row],[Base type]])+2,FIND(")",core[[#This Row],[Type]],LEN(core[[#This Row],[Base type]])+2)-LEN(core[[#This Row],[Base type]])-2)&amp;IF(core[[#This Row],[Other]]=TRUE,", ""other:*""",""),"")</f>
        <v>xs:fractionDigits=6</v>
      </c>
      <c r="L242" t="str">
        <f t="array" ref="L24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43" spans="2:12" hidden="1" x14ac:dyDescent="0.25">
      <c r="B243" t="s">
        <v>1647</v>
      </c>
      <c r="C243" t="s">
        <v>1225</v>
      </c>
      <c r="D243" t="s">
        <v>1226</v>
      </c>
      <c r="E243" t="s">
        <v>169</v>
      </c>
      <c r="F243" t="s">
        <v>29</v>
      </c>
      <c r="G243" t="s">
        <v>1574</v>
      </c>
      <c r="H243" t="str">
        <f>IF(ISBLANK(core[[#This Row],[Type]]),"",IFERROR(LEFT(core[[#This Row],[Type]],FIND("(",core[[#This Row],[Type]])-1),core[[#This Row],[Type]]))</f>
        <v>xs:string</v>
      </c>
      <c r="I243" t="b">
        <f>IF(core[[#This Row],[Base type]]="xs:string",LEFT(core[[#This Row],[Type]],11)="xs:string(""","")</f>
        <v>1</v>
      </c>
      <c r="J243" t="b">
        <f>IF(core[[#This Row],[Base type]]="xs:string",NOT(ISERROR(FIND(" or xs:string(xs:pattern=other:\w{2,})",core[[#This Row],[Type]]))),"")</f>
        <v>0</v>
      </c>
      <c r="K243" t="str">
        <f>IFERROR(MID(core[[#This Row],[Type]],LEN(core[[#This Row],[Base type]])+2,FIND(")",core[[#This Row],[Type]],LEN(core[[#This Row],[Base type]])+2)-LEN(core[[#This Row],[Base type]])-2)&amp;IF(core[[#This Row],[Other]]=TRUE,", ""other:*""",""),"")</f>
        <v>"raising", "falling"</v>
      </c>
      <c r="L243" t="str">
        <f t="array" ref="L24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44" spans="2:12" hidden="1" x14ac:dyDescent="0.25">
      <c r="B244" t="s">
        <v>1648</v>
      </c>
      <c r="C244" t="s">
        <v>1225</v>
      </c>
      <c r="D244" t="s">
        <v>1226</v>
      </c>
      <c r="E244" t="s">
        <v>482</v>
      </c>
      <c r="F244" t="s">
        <v>29</v>
      </c>
      <c r="G244" t="s">
        <v>1649</v>
      </c>
      <c r="H244" t="str">
        <f>IF(ISBLANK(core[[#This Row],[Type]]),"",IFERROR(LEFT(core[[#This Row],[Type]],FIND("(",core[[#This Row],[Type]])-1),core[[#This Row],[Type]]))</f>
        <v>xs:string</v>
      </c>
      <c r="I244" t="b">
        <f>IF(core[[#This Row],[Base type]]="xs:string",LEFT(core[[#This Row],[Type]],11)="xs:string(""","")</f>
        <v>1</v>
      </c>
      <c r="J244" t="b">
        <f>IF(core[[#This Row],[Base type]]="xs:string",NOT(ISERROR(FIND(" or xs:string(xs:pattern=other:\w{2,})",core[[#This Row],[Type]]))),"")</f>
        <v>0</v>
      </c>
      <c r="K244" t="str">
        <f>IFERROR(MID(core[[#This Row],[Type]],LEN(core[[#This Row],[Base type]])+2,FIND(")",core[[#This Row],[Type]],LEN(core[[#This Row],[Base type]])+2)-LEN(core[[#This Row],[Base type]])-2)&amp;IF(core[[#This Row],[Other]]=TRUE,", ""other:*""",""),"")</f>
        <v>"up", "down", "unknown", "none", "both"</v>
      </c>
      <c r="L244" t="str">
        <f t="array" ref="L24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45" spans="2:12" hidden="1" x14ac:dyDescent="0.25">
      <c r="B245" t="s">
        <v>1650</v>
      </c>
      <c r="C245" t="s">
        <v>1111</v>
      </c>
      <c r="D245" t="s">
        <v>1114</v>
      </c>
      <c r="E245" t="s">
        <v>1299</v>
      </c>
      <c r="F245" t="s">
        <v>29</v>
      </c>
      <c r="H245" t="str">
        <f>IF(ISBLANK(core[[#This Row],[Type]]),"",IFERROR(LEFT(core[[#This Row],[Type]],FIND("(",core[[#This Row],[Type]])-1),core[[#This Row],[Type]]))</f>
        <v/>
      </c>
      <c r="I245" t="str">
        <f>IF(core[[#This Row],[Base type]]="xs:string",LEFT(core[[#This Row],[Type]],11)="xs:string(""","")</f>
        <v/>
      </c>
      <c r="J245" t="str">
        <f>IF(core[[#This Row],[Base type]]="xs:string",NOT(ISERROR(FIND(" or xs:string(xs:pattern=other:\w{2,})",core[[#This Row],[Type]]))),"")</f>
        <v/>
      </c>
      <c r="K245" t="str">
        <f>IFERROR(MID(core[[#This Row],[Type]],LEN(core[[#This Row],[Base type]])+2,FIND(")",core[[#This Row],[Type]],LEN(core[[#This Row],[Base type]])+2)-LEN(core[[#This Row],[Base type]])-2)&amp;IF(core[[#This Row],[Other]]=TRUE,", ""other:*""",""),"")</f>
        <v/>
      </c>
      <c r="L245" t="str">
        <f t="array" ref="L24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46" spans="2:12" hidden="1" x14ac:dyDescent="0.25">
      <c r="B246" t="s">
        <v>1651</v>
      </c>
      <c r="C246" t="s">
        <v>1134</v>
      </c>
      <c r="D246" t="s">
        <v>1170</v>
      </c>
      <c r="E246" t="s">
        <v>1299</v>
      </c>
      <c r="F246" t="s">
        <v>29</v>
      </c>
      <c r="H246" t="str">
        <f>IF(ISBLANK(core[[#This Row],[Type]]),"",IFERROR(LEFT(core[[#This Row],[Type]],FIND("(",core[[#This Row],[Type]])-1),core[[#This Row],[Type]]))</f>
        <v/>
      </c>
      <c r="I246" t="str">
        <f>IF(core[[#This Row],[Base type]]="xs:string",LEFT(core[[#This Row],[Type]],11)="xs:string(""","")</f>
        <v/>
      </c>
      <c r="J246" t="str">
        <f>IF(core[[#This Row],[Base type]]="xs:string",NOT(ISERROR(FIND(" or xs:string(xs:pattern=other:\w{2,})",core[[#This Row],[Type]]))),"")</f>
        <v/>
      </c>
      <c r="K246" t="str">
        <f>IFERROR(MID(core[[#This Row],[Type]],LEN(core[[#This Row],[Base type]])+2,FIND(")",core[[#This Row],[Type]],LEN(core[[#This Row],[Base type]])+2)-LEN(core[[#This Row],[Base type]])-2)&amp;IF(core[[#This Row],[Other]]=TRUE,", ""other:*""",""),"")</f>
        <v/>
      </c>
      <c r="L246" t="str">
        <f t="array" ref="L2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47" spans="2:12" hidden="1" x14ac:dyDescent="0.25">
      <c r="B247" t="s">
        <v>1652</v>
      </c>
      <c r="C247" t="s">
        <v>1209</v>
      </c>
      <c r="D247" t="s">
        <v>423</v>
      </c>
      <c r="E247" t="s">
        <v>1299</v>
      </c>
      <c r="F247" t="s">
        <v>29</v>
      </c>
      <c r="H247" t="str">
        <f>IF(ISBLANK(core[[#This Row],[Type]]),"",IFERROR(LEFT(core[[#This Row],[Type]],FIND("(",core[[#This Row],[Type]])-1),core[[#This Row],[Type]]))</f>
        <v/>
      </c>
      <c r="I247" t="str">
        <f>IF(core[[#This Row],[Base type]]="xs:string",LEFT(core[[#This Row],[Type]],11)="xs:string(""","")</f>
        <v/>
      </c>
      <c r="J247" t="str">
        <f>IF(core[[#This Row],[Base type]]="xs:string",NOT(ISERROR(FIND(" or xs:string(xs:pattern=other:\w{2,})",core[[#This Row],[Type]]))),"")</f>
        <v/>
      </c>
      <c r="K247" t="str">
        <f>IFERROR(MID(core[[#This Row],[Type]],LEN(core[[#This Row],[Base type]])+2,FIND(")",core[[#This Row],[Type]],LEN(core[[#This Row],[Base type]])+2)-LEN(core[[#This Row],[Base type]])-2)&amp;IF(core[[#This Row],[Other]]=TRUE,", ""other:*""",""),"")</f>
        <v/>
      </c>
      <c r="L247" t="str">
        <f t="array" ref="L2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48" spans="2:12" hidden="1" x14ac:dyDescent="0.25">
      <c r="B248" t="s">
        <v>1653</v>
      </c>
      <c r="C248" t="s">
        <v>1209</v>
      </c>
      <c r="D248" t="s">
        <v>423</v>
      </c>
      <c r="E248" t="s">
        <v>34</v>
      </c>
      <c r="F248" t="s">
        <v>29</v>
      </c>
      <c r="G248" t="s">
        <v>1302</v>
      </c>
      <c r="H248" t="str">
        <f>IF(ISBLANK(core[[#This Row],[Type]]),"",IFERROR(LEFT(core[[#This Row],[Type]],FIND("(",core[[#This Row],[Type]])-1),core[[#This Row],[Type]]))</f>
        <v>xs:string</v>
      </c>
      <c r="I248" t="b">
        <f>IF(core[[#This Row],[Base type]]="xs:string",LEFT(core[[#This Row],[Type]],11)="xs:string(""","")</f>
        <v>0</v>
      </c>
      <c r="J248" t="b">
        <f>IF(core[[#This Row],[Base type]]="xs:string",NOT(ISERROR(FIND(" or xs:string(xs:pattern=other:\w{2,})",core[[#This Row],[Type]]))),"")</f>
        <v>0</v>
      </c>
      <c r="K248" t="str">
        <f>IFERROR(MID(core[[#This Row],[Type]],LEN(core[[#This Row],[Base type]])+2,FIND(")",core[[#This Row],[Type]],LEN(core[[#This Row],[Base type]])+2)-LEN(core[[#This Row],[Base type]])-2)&amp;IF(core[[#This Row],[Other]]=TRUE,", ""other:*""",""),"")</f>
        <v/>
      </c>
      <c r="L248" t="str">
        <f t="array" ref="L24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49" spans="2:12" hidden="1" x14ac:dyDescent="0.25">
      <c r="B249" t="s">
        <v>1654</v>
      </c>
      <c r="C249" t="s">
        <v>1209</v>
      </c>
      <c r="D249" t="s">
        <v>423</v>
      </c>
      <c r="E249" t="s">
        <v>28</v>
      </c>
      <c r="F249" t="s">
        <v>29</v>
      </c>
      <c r="G249" t="s">
        <v>1302</v>
      </c>
      <c r="H249" t="str">
        <f>IF(ISBLANK(core[[#This Row],[Type]]),"",IFERROR(LEFT(core[[#This Row],[Type]],FIND("(",core[[#This Row],[Type]])-1),core[[#This Row],[Type]]))</f>
        <v>xs:string</v>
      </c>
      <c r="I249" t="b">
        <f>IF(core[[#This Row],[Base type]]="xs:string",LEFT(core[[#This Row],[Type]],11)="xs:string(""","")</f>
        <v>0</v>
      </c>
      <c r="J249" t="b">
        <f>IF(core[[#This Row],[Base type]]="xs:string",NOT(ISERROR(FIND(" or xs:string(xs:pattern=other:\w{2,})",core[[#This Row],[Type]]))),"")</f>
        <v>0</v>
      </c>
      <c r="K249" t="str">
        <f>IFERROR(MID(core[[#This Row],[Type]],LEN(core[[#This Row],[Base type]])+2,FIND(")",core[[#This Row],[Type]],LEN(core[[#This Row],[Base type]])+2)-LEN(core[[#This Row],[Base type]])-2)&amp;IF(core[[#This Row],[Other]]=TRUE,", ""other:*""",""),"")</f>
        <v/>
      </c>
      <c r="L249" t="str">
        <f t="array" ref="L24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50" spans="2:12" hidden="1" x14ac:dyDescent="0.25">
      <c r="B250" t="s">
        <v>1655</v>
      </c>
      <c r="C250" t="s">
        <v>1209</v>
      </c>
      <c r="D250" t="s">
        <v>423</v>
      </c>
      <c r="E250" t="s">
        <v>1305</v>
      </c>
      <c r="F250" t="s">
        <v>29</v>
      </c>
      <c r="H250" t="str">
        <f>IF(ISBLANK(core[[#This Row],[Type]]),"",IFERROR(LEFT(core[[#This Row],[Type]],FIND("(",core[[#This Row],[Type]])-1),core[[#This Row],[Type]]))</f>
        <v/>
      </c>
      <c r="I250" t="str">
        <f>IF(core[[#This Row],[Base type]]="xs:string",LEFT(core[[#This Row],[Type]],11)="xs:string(""","")</f>
        <v/>
      </c>
      <c r="J250" t="str">
        <f>IF(core[[#This Row],[Base type]]="xs:string",NOT(ISERROR(FIND(" or xs:string(xs:pattern=other:\w{2,})",core[[#This Row],[Type]]))),"")</f>
        <v/>
      </c>
      <c r="K250" t="str">
        <f>IFERROR(MID(core[[#This Row],[Type]],LEN(core[[#This Row],[Base type]])+2,FIND(")",core[[#This Row],[Type]],LEN(core[[#This Row],[Base type]])+2)-LEN(core[[#This Row],[Base type]])-2)&amp;IF(core[[#This Row],[Other]]=TRUE,", ""other:*""",""),"")</f>
        <v/>
      </c>
      <c r="L250" t="str">
        <f t="array" ref="L25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51" spans="2:12" hidden="1" x14ac:dyDescent="0.25">
      <c r="B251" t="s">
        <v>1656</v>
      </c>
      <c r="C251" t="s">
        <v>1209</v>
      </c>
      <c r="D251" t="s">
        <v>423</v>
      </c>
      <c r="E251" t="s">
        <v>1307</v>
      </c>
      <c r="F251" t="s">
        <v>29</v>
      </c>
      <c r="H251" t="str">
        <f>IF(ISBLANK(core[[#This Row],[Type]]),"",IFERROR(LEFT(core[[#This Row],[Type]],FIND("(",core[[#This Row],[Type]])-1),core[[#This Row],[Type]]))</f>
        <v/>
      </c>
      <c r="I251" t="str">
        <f>IF(core[[#This Row],[Base type]]="xs:string",LEFT(core[[#This Row],[Type]],11)="xs:string(""","")</f>
        <v/>
      </c>
      <c r="J251" t="str">
        <f>IF(core[[#This Row],[Base type]]="xs:string",NOT(ISERROR(FIND(" or xs:string(xs:pattern=other:\w{2,})",core[[#This Row],[Type]]))),"")</f>
        <v/>
      </c>
      <c r="K251" t="str">
        <f>IFERROR(MID(core[[#This Row],[Type]],LEN(core[[#This Row],[Base type]])+2,FIND(")",core[[#This Row],[Type]],LEN(core[[#This Row],[Base type]])+2)-LEN(core[[#This Row],[Base type]])-2)&amp;IF(core[[#This Row],[Other]]=TRUE,", ""other:*""",""),"")</f>
        <v/>
      </c>
      <c r="L251" t="str">
        <f t="array" ref="L2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52" spans="2:12" hidden="1" x14ac:dyDescent="0.25">
      <c r="B252" t="s">
        <v>1657</v>
      </c>
      <c r="C252" t="s">
        <v>1209</v>
      </c>
      <c r="D252" t="s">
        <v>1309</v>
      </c>
      <c r="E252" t="s">
        <v>1299</v>
      </c>
      <c r="F252" t="s">
        <v>29</v>
      </c>
      <c r="H252" t="str">
        <f>IF(ISBLANK(core[[#This Row],[Type]]),"",IFERROR(LEFT(core[[#This Row],[Type]],FIND("(",core[[#This Row],[Type]])-1),core[[#This Row],[Type]]))</f>
        <v/>
      </c>
      <c r="I252" t="str">
        <f>IF(core[[#This Row],[Base type]]="xs:string",LEFT(core[[#This Row],[Type]],11)="xs:string(""","")</f>
        <v/>
      </c>
      <c r="J252" t="str">
        <f>IF(core[[#This Row],[Base type]]="xs:string",NOT(ISERROR(FIND(" or xs:string(xs:pattern=other:\w{2,})",core[[#This Row],[Type]]))),"")</f>
        <v/>
      </c>
      <c r="K252" t="str">
        <f>IFERROR(MID(core[[#This Row],[Type]],LEN(core[[#This Row],[Base type]])+2,FIND(")",core[[#This Row],[Type]],LEN(core[[#This Row],[Base type]])+2)-LEN(core[[#This Row],[Base type]])-2)&amp;IF(core[[#This Row],[Other]]=TRUE,", ""other:*""",""),"")</f>
        <v/>
      </c>
      <c r="L252" t="str">
        <f t="array" ref="L2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53" spans="2:12" hidden="1" x14ac:dyDescent="0.25">
      <c r="B253" t="s">
        <v>1658</v>
      </c>
      <c r="C253" t="s">
        <v>1134</v>
      </c>
      <c r="D253" t="s">
        <v>1170</v>
      </c>
      <c r="E253" t="s">
        <v>32</v>
      </c>
      <c r="F253" t="s">
        <v>23</v>
      </c>
      <c r="G253" t="s">
        <v>1311</v>
      </c>
      <c r="H253" t="str">
        <f>IF(ISBLANK(core[[#This Row],[Type]]),"",IFERROR(LEFT(core[[#This Row],[Type]],FIND("(",core[[#This Row],[Type]])-1),core[[#This Row],[Type]]))</f>
        <v>xs:ID</v>
      </c>
      <c r="I253" t="str">
        <f>IF(core[[#This Row],[Base type]]="xs:string",LEFT(core[[#This Row],[Type]],11)="xs:string(""","")</f>
        <v/>
      </c>
      <c r="J253" t="str">
        <f>IF(core[[#This Row],[Base type]]="xs:string",NOT(ISERROR(FIND(" or xs:string(xs:pattern=other:\w{2,})",core[[#This Row],[Type]]))),"")</f>
        <v/>
      </c>
      <c r="K253" t="str">
        <f>IFERROR(MID(core[[#This Row],[Type]],LEN(core[[#This Row],[Base type]])+2,FIND(")",core[[#This Row],[Type]],LEN(core[[#This Row],[Base type]])+2)-LEN(core[[#This Row],[Base type]])-2)&amp;IF(core[[#This Row],[Other]]=TRUE,", ""other:*""",""),"")</f>
        <v/>
      </c>
      <c r="L253" t="str">
        <f t="array" ref="L25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54" spans="2:12" hidden="1" x14ac:dyDescent="0.25">
      <c r="B254" t="s">
        <v>1659</v>
      </c>
      <c r="C254" t="s">
        <v>1134</v>
      </c>
      <c r="D254" t="s">
        <v>1170</v>
      </c>
      <c r="E254" t="s">
        <v>24</v>
      </c>
      <c r="F254" t="s">
        <v>29</v>
      </c>
      <c r="G254" t="s">
        <v>1302</v>
      </c>
      <c r="H254" t="str">
        <f>IF(ISBLANK(core[[#This Row],[Type]]),"",IFERROR(LEFT(core[[#This Row],[Type]],FIND("(",core[[#This Row],[Type]])-1),core[[#This Row],[Type]]))</f>
        <v>xs:string</v>
      </c>
      <c r="I254" t="b">
        <f>IF(core[[#This Row],[Base type]]="xs:string",LEFT(core[[#This Row],[Type]],11)="xs:string(""","")</f>
        <v>0</v>
      </c>
      <c r="J254" t="b">
        <f>IF(core[[#This Row],[Base type]]="xs:string",NOT(ISERROR(FIND(" or xs:string(xs:pattern=other:\w{2,})",core[[#This Row],[Type]]))),"")</f>
        <v>0</v>
      </c>
      <c r="K254" t="str">
        <f>IFERROR(MID(core[[#This Row],[Type]],LEN(core[[#This Row],[Base type]])+2,FIND(")",core[[#This Row],[Type]],LEN(core[[#This Row],[Base type]])+2)-LEN(core[[#This Row],[Base type]])-2)&amp;IF(core[[#This Row],[Other]]=TRUE,", ""other:*""",""),"")</f>
        <v/>
      </c>
      <c r="L254" t="str">
        <f t="array" ref="L2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55" spans="2:12" hidden="1" x14ac:dyDescent="0.25">
      <c r="B255" t="s">
        <v>1660</v>
      </c>
      <c r="C255" t="s">
        <v>1134</v>
      </c>
      <c r="D255" t="s">
        <v>1170</v>
      </c>
      <c r="E255" t="s">
        <v>34</v>
      </c>
      <c r="F255" t="s">
        <v>29</v>
      </c>
      <c r="G255" t="s">
        <v>1302</v>
      </c>
      <c r="H255" t="str">
        <f>IF(ISBLANK(core[[#This Row],[Type]]),"",IFERROR(LEFT(core[[#This Row],[Type]],FIND("(",core[[#This Row],[Type]])-1),core[[#This Row],[Type]]))</f>
        <v>xs:string</v>
      </c>
      <c r="I255" t="b">
        <f>IF(core[[#This Row],[Base type]]="xs:string",LEFT(core[[#This Row],[Type]],11)="xs:string(""","")</f>
        <v>0</v>
      </c>
      <c r="J255" t="b">
        <f>IF(core[[#This Row],[Base type]]="xs:string",NOT(ISERROR(FIND(" or xs:string(xs:pattern=other:\w{2,})",core[[#This Row],[Type]]))),"")</f>
        <v>0</v>
      </c>
      <c r="K255" t="str">
        <f>IFERROR(MID(core[[#This Row],[Type]],LEN(core[[#This Row],[Base type]])+2,FIND(")",core[[#This Row],[Type]],LEN(core[[#This Row],[Base type]])+2)-LEN(core[[#This Row],[Base type]])-2)&amp;IF(core[[#This Row],[Other]]=TRUE,", ""other:*""",""),"")</f>
        <v/>
      </c>
      <c r="L255" t="str">
        <f t="array" ref="L25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56" spans="2:12" hidden="1" x14ac:dyDescent="0.25">
      <c r="B256" t="s">
        <v>1661</v>
      </c>
      <c r="C256" t="s">
        <v>1134</v>
      </c>
      <c r="D256" t="s">
        <v>1170</v>
      </c>
      <c r="E256" t="s">
        <v>28</v>
      </c>
      <c r="F256" t="s">
        <v>29</v>
      </c>
      <c r="G256" t="s">
        <v>1302</v>
      </c>
      <c r="H256" t="str">
        <f>IF(ISBLANK(core[[#This Row],[Type]]),"",IFERROR(LEFT(core[[#This Row],[Type]],FIND("(",core[[#This Row],[Type]])-1),core[[#This Row],[Type]]))</f>
        <v>xs:string</v>
      </c>
      <c r="I256" t="b">
        <f>IF(core[[#This Row],[Base type]]="xs:string",LEFT(core[[#This Row],[Type]],11)="xs:string(""","")</f>
        <v>0</v>
      </c>
      <c r="J256" t="b">
        <f>IF(core[[#This Row],[Base type]]="xs:string",NOT(ISERROR(FIND(" or xs:string(xs:pattern=other:\w{2,})",core[[#This Row],[Type]]))),"")</f>
        <v>0</v>
      </c>
      <c r="K256" t="str">
        <f>IFERROR(MID(core[[#This Row],[Type]],LEN(core[[#This Row],[Base type]])+2,FIND(")",core[[#This Row],[Type]],LEN(core[[#This Row],[Base type]])+2)-LEN(core[[#This Row],[Base type]])-2)&amp;IF(core[[#This Row],[Other]]=TRUE,", ""other:*""",""),"")</f>
        <v/>
      </c>
      <c r="L256" t="str">
        <f t="array" ref="L25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57" spans="2:12" hidden="1" x14ac:dyDescent="0.25">
      <c r="B257" t="s">
        <v>1662</v>
      </c>
      <c r="C257" t="s">
        <v>1134</v>
      </c>
      <c r="D257" t="s">
        <v>1170</v>
      </c>
      <c r="E257" t="s">
        <v>1305</v>
      </c>
      <c r="F257" t="s">
        <v>29</v>
      </c>
      <c r="H257" t="str">
        <f>IF(ISBLANK(core[[#This Row],[Type]]),"",IFERROR(LEFT(core[[#This Row],[Type]],FIND("(",core[[#This Row],[Type]])-1),core[[#This Row],[Type]]))</f>
        <v/>
      </c>
      <c r="I257" t="str">
        <f>IF(core[[#This Row],[Base type]]="xs:string",LEFT(core[[#This Row],[Type]],11)="xs:string(""","")</f>
        <v/>
      </c>
      <c r="J257" t="str">
        <f>IF(core[[#This Row],[Base type]]="xs:string",NOT(ISERROR(FIND(" or xs:string(xs:pattern=other:\w{2,})",core[[#This Row],[Type]]))),"")</f>
        <v/>
      </c>
      <c r="K257" t="str">
        <f>IFERROR(MID(core[[#This Row],[Type]],LEN(core[[#This Row],[Base type]])+2,FIND(")",core[[#This Row],[Type]],LEN(core[[#This Row],[Base type]])+2)-LEN(core[[#This Row],[Base type]])-2)&amp;IF(core[[#This Row],[Other]]=TRUE,", ""other:*""",""),"")</f>
        <v/>
      </c>
      <c r="L257" t="str">
        <f t="array" ref="L25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58" spans="2:12" hidden="1" x14ac:dyDescent="0.25">
      <c r="B258" t="s">
        <v>1663</v>
      </c>
      <c r="C258" t="s">
        <v>1134</v>
      </c>
      <c r="D258" t="s">
        <v>1170</v>
      </c>
      <c r="E258" t="s">
        <v>1307</v>
      </c>
      <c r="F258" t="s">
        <v>29</v>
      </c>
      <c r="H258" t="str">
        <f>IF(ISBLANK(core[[#This Row],[Type]]),"",IFERROR(LEFT(core[[#This Row],[Type]],FIND("(",core[[#This Row],[Type]])-1),core[[#This Row],[Type]]))</f>
        <v/>
      </c>
      <c r="I258" t="str">
        <f>IF(core[[#This Row],[Base type]]="xs:string",LEFT(core[[#This Row],[Type]],11)="xs:string(""","")</f>
        <v/>
      </c>
      <c r="J258" t="str">
        <f>IF(core[[#This Row],[Base type]]="xs:string",NOT(ISERROR(FIND(" or xs:string(xs:pattern=other:\w{2,})",core[[#This Row],[Type]]))),"")</f>
        <v/>
      </c>
      <c r="K258" t="str">
        <f>IFERROR(MID(core[[#This Row],[Type]],LEN(core[[#This Row],[Base type]])+2,FIND(")",core[[#This Row],[Type]],LEN(core[[#This Row],[Base type]])+2)-LEN(core[[#This Row],[Base type]])-2)&amp;IF(core[[#This Row],[Other]]=TRUE,", ""other:*""",""),"")</f>
        <v/>
      </c>
      <c r="L258" t="str">
        <f t="array" ref="L2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59" spans="2:12" hidden="1" x14ac:dyDescent="0.25">
      <c r="B259" t="s">
        <v>1664</v>
      </c>
      <c r="C259" t="s">
        <v>1209</v>
      </c>
      <c r="D259" t="s">
        <v>300</v>
      </c>
      <c r="E259" t="s">
        <v>1299</v>
      </c>
      <c r="F259" t="s">
        <v>29</v>
      </c>
      <c r="H259" t="str">
        <f>IF(ISBLANK(core[[#This Row],[Type]]),"",IFERROR(LEFT(core[[#This Row],[Type]],FIND("(",core[[#This Row],[Type]])-1),core[[#This Row],[Type]]))</f>
        <v/>
      </c>
      <c r="I259" t="str">
        <f>IF(core[[#This Row],[Base type]]="xs:string",LEFT(core[[#This Row],[Type]],11)="xs:string(""","")</f>
        <v/>
      </c>
      <c r="J259" t="str">
        <f>IF(core[[#This Row],[Base type]]="xs:string",NOT(ISERROR(FIND(" or xs:string(xs:pattern=other:\w{2,})",core[[#This Row],[Type]]))),"")</f>
        <v/>
      </c>
      <c r="K259" t="str">
        <f>IFERROR(MID(core[[#This Row],[Type]],LEN(core[[#This Row],[Base type]])+2,FIND(")",core[[#This Row],[Type]],LEN(core[[#This Row],[Base type]])+2)-LEN(core[[#This Row],[Base type]])-2)&amp;IF(core[[#This Row],[Other]]=TRUE,", ""other:*""",""),"")</f>
        <v/>
      </c>
      <c r="L259" t="str">
        <f t="array" ref="L2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60" spans="2:12" hidden="1" x14ac:dyDescent="0.25">
      <c r="B260" t="s">
        <v>1665</v>
      </c>
      <c r="C260" t="s">
        <v>1209</v>
      </c>
      <c r="D260" t="s">
        <v>300</v>
      </c>
      <c r="E260" t="s">
        <v>301</v>
      </c>
      <c r="F260" t="s">
        <v>23</v>
      </c>
      <c r="G260" t="s">
        <v>1495</v>
      </c>
      <c r="H260" t="str">
        <f>IF(ISBLANK(core[[#This Row],[Type]]),"",IFERROR(LEFT(core[[#This Row],[Type]],FIND("(",core[[#This Row],[Type]])-1),core[[#This Row],[Type]]))</f>
        <v>xs:list</v>
      </c>
      <c r="I260" t="str">
        <f>IF(core[[#This Row],[Base type]]="xs:string",LEFT(core[[#This Row],[Type]],11)="xs:string(""","")</f>
        <v/>
      </c>
      <c r="J260" t="str">
        <f>IF(core[[#This Row],[Base type]]="xs:string",NOT(ISERROR(FIND(" or xs:string(xs:pattern=other:\w{2,})",core[[#This Row],[Type]]))),"")</f>
        <v/>
      </c>
      <c r="K260" t="str">
        <f>IFERROR(MID(core[[#This Row],[Type]],LEN(core[[#This Row],[Base type]])+2,FIND(")",core[[#This Row],[Type]],LEN(core[[#This Row],[Base type]])+2)-LEN(core[[#This Row],[Base type]])-2)&amp;IF(core[[#This Row],[Other]]=TRUE,", ""other:*""",""),"")</f>
        <v>xs:double</v>
      </c>
      <c r="L260" t="str">
        <f t="array" ref="L260">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261" spans="2:12" hidden="1" x14ac:dyDescent="0.25">
      <c r="B261" t="s">
        <v>1666</v>
      </c>
      <c r="C261" t="s">
        <v>1209</v>
      </c>
      <c r="D261" t="s">
        <v>300</v>
      </c>
      <c r="E261" t="s">
        <v>1425</v>
      </c>
      <c r="F261" t="s">
        <v>29</v>
      </c>
      <c r="G261" t="s">
        <v>1497</v>
      </c>
      <c r="H261" t="str">
        <f>IF(ISBLANK(core[[#This Row],[Type]]),"",IFERROR(LEFT(core[[#This Row],[Type]],FIND("(",core[[#This Row],[Type]])-1),core[[#This Row],[Type]]))</f>
        <v>xs:double</v>
      </c>
      <c r="I261" t="str">
        <f>IF(core[[#This Row],[Base type]]="xs:string",LEFT(core[[#This Row],[Type]],11)="xs:string(""","")</f>
        <v/>
      </c>
      <c r="J261" t="str">
        <f>IF(core[[#This Row],[Base type]]="xs:string",NOT(ISERROR(FIND(" or xs:string(xs:pattern=other:\w{2,})",core[[#This Row],[Type]]))),"")</f>
        <v/>
      </c>
      <c r="K261" t="str">
        <f>IFERROR(MID(core[[#This Row],[Type]],LEN(core[[#This Row],[Base type]])+2,FIND(")",core[[#This Row],[Type]],LEN(core[[#This Row],[Base type]])+2)-LEN(core[[#This Row],[Base type]])-2)&amp;IF(core[[#This Row],[Other]]=TRUE,", ""other:*""",""),"")</f>
        <v/>
      </c>
      <c r="L261" t="str">
        <f t="array" ref="L261">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262" spans="2:12" hidden="1" x14ac:dyDescent="0.25">
      <c r="B262" t="s">
        <v>1667</v>
      </c>
      <c r="C262" t="s">
        <v>1209</v>
      </c>
      <c r="D262" t="s">
        <v>300</v>
      </c>
      <c r="E262" t="s">
        <v>1420</v>
      </c>
      <c r="F262" t="s">
        <v>29</v>
      </c>
      <c r="G262" t="s">
        <v>1423</v>
      </c>
      <c r="H262" t="str">
        <f>IF(ISBLANK(core[[#This Row],[Type]]),"",IFERROR(LEFT(core[[#This Row],[Type]],FIND("(",core[[#This Row],[Type]])-1),core[[#This Row],[Type]]))</f>
        <v>xs:anyURI</v>
      </c>
      <c r="I262" t="str">
        <f>IF(core[[#This Row],[Base type]]="xs:string",LEFT(core[[#This Row],[Type]],11)="xs:string(""","")</f>
        <v/>
      </c>
      <c r="J262" t="str">
        <f>IF(core[[#This Row],[Base type]]="xs:string",NOT(ISERROR(FIND(" or xs:string(xs:pattern=other:\w{2,})",core[[#This Row],[Type]]))),"")</f>
        <v/>
      </c>
      <c r="K262" t="str">
        <f>IFERROR(MID(core[[#This Row],[Type]],LEN(core[[#This Row],[Base type]])+2,FIND(")",core[[#This Row],[Type]],LEN(core[[#This Row],[Base type]])+2)-LEN(core[[#This Row],[Base type]])-2)&amp;IF(core[[#This Row],[Other]]=TRUE,", ""other:*""",""),"")</f>
        <v/>
      </c>
      <c r="L262" t="str">
        <f t="array" ref="L262">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263" spans="2:12" hidden="1" x14ac:dyDescent="0.25">
      <c r="B263" t="s">
        <v>1668</v>
      </c>
      <c r="C263" t="s">
        <v>1209</v>
      </c>
      <c r="D263" t="s">
        <v>300</v>
      </c>
      <c r="E263" t="s">
        <v>1500</v>
      </c>
      <c r="F263" t="s">
        <v>29</v>
      </c>
      <c r="G263" t="s">
        <v>1423</v>
      </c>
      <c r="H263" t="str">
        <f>IF(ISBLANK(core[[#This Row],[Type]]),"",IFERROR(LEFT(core[[#This Row],[Type]],FIND("(",core[[#This Row],[Type]])-1),core[[#This Row],[Type]]))</f>
        <v>xs:anyURI</v>
      </c>
      <c r="I263" t="str">
        <f>IF(core[[#This Row],[Base type]]="xs:string",LEFT(core[[#This Row],[Type]],11)="xs:string(""","")</f>
        <v/>
      </c>
      <c r="J263" t="str">
        <f>IF(core[[#This Row],[Base type]]="xs:string",NOT(ISERROR(FIND(" or xs:string(xs:pattern=other:\w{2,})",core[[#This Row],[Type]]))),"")</f>
        <v/>
      </c>
      <c r="K263" t="str">
        <f>IFERROR(MID(core[[#This Row],[Type]],LEN(core[[#This Row],[Base type]])+2,FIND(")",core[[#This Row],[Type]],LEN(core[[#This Row],[Base type]])+2)-LEN(core[[#This Row],[Base type]])-2)&amp;IF(core[[#This Row],[Other]]=TRUE,", ""other:*""",""),"")</f>
        <v/>
      </c>
      <c r="L263" t="str">
        <f t="array" ref="L26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264" spans="2:12" hidden="1" x14ac:dyDescent="0.25">
      <c r="B264" t="s">
        <v>1669</v>
      </c>
      <c r="C264" t="s">
        <v>1134</v>
      </c>
      <c r="D264" t="s">
        <v>1170</v>
      </c>
      <c r="E264" t="s">
        <v>494</v>
      </c>
      <c r="F264" t="s">
        <v>23</v>
      </c>
      <c r="G264" t="s">
        <v>1403</v>
      </c>
      <c r="H264" t="str">
        <f>IF(ISBLANK(core[[#This Row],[Type]]),"",IFERROR(LEFT(core[[#This Row],[Type]],FIND("(",core[[#This Row],[Type]])-1),core[[#This Row],[Type]]))</f>
        <v>xs:decimal</v>
      </c>
      <c r="I264" t="str">
        <f>IF(core[[#This Row],[Base type]]="xs:string",LEFT(core[[#This Row],[Type]],11)="xs:string(""","")</f>
        <v/>
      </c>
      <c r="J264" t="str">
        <f>IF(core[[#This Row],[Base type]]="xs:string",NOT(ISERROR(FIND(" or xs:string(xs:pattern=other:\w{2,})",core[[#This Row],[Type]]))),"")</f>
        <v/>
      </c>
      <c r="K264" t="str">
        <f>IFERROR(MID(core[[#This Row],[Type]],LEN(core[[#This Row],[Base type]])+2,FIND(")",core[[#This Row],[Type]],LEN(core[[#This Row],[Base type]])+2)-LEN(core[[#This Row],[Base type]])-2)&amp;IF(core[[#This Row],[Other]]=TRUE,", ""other:*""",""),"")</f>
        <v>xs:fractionDigits=6</v>
      </c>
      <c r="L264" t="str">
        <f t="array" ref="L26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65" spans="2:12" hidden="1" x14ac:dyDescent="0.25">
      <c r="B265" t="s">
        <v>1670</v>
      </c>
      <c r="C265" t="s">
        <v>1134</v>
      </c>
      <c r="D265" t="s">
        <v>1170</v>
      </c>
      <c r="E265" t="s">
        <v>478</v>
      </c>
      <c r="F265" t="s">
        <v>29</v>
      </c>
      <c r="G265" t="s">
        <v>1403</v>
      </c>
      <c r="H265" t="str">
        <f>IF(ISBLANK(core[[#This Row],[Type]]),"",IFERROR(LEFT(core[[#This Row],[Type]],FIND("(",core[[#This Row],[Type]])-1),core[[#This Row],[Type]]))</f>
        <v>xs:decimal</v>
      </c>
      <c r="I265" t="str">
        <f>IF(core[[#This Row],[Base type]]="xs:string",LEFT(core[[#This Row],[Type]],11)="xs:string(""","")</f>
        <v/>
      </c>
      <c r="J265" t="str">
        <f>IF(core[[#This Row],[Base type]]="xs:string",NOT(ISERROR(FIND(" or xs:string(xs:pattern=other:\w{2,})",core[[#This Row],[Type]]))),"")</f>
        <v/>
      </c>
      <c r="K265" t="str">
        <f>IFERROR(MID(core[[#This Row],[Type]],LEN(core[[#This Row],[Base type]])+2,FIND(")",core[[#This Row],[Type]],LEN(core[[#This Row],[Base type]])+2)-LEN(core[[#This Row],[Base type]])-2)&amp;IF(core[[#This Row],[Other]]=TRUE,", ""other:*""",""),"")</f>
        <v>xs:fractionDigits=6</v>
      </c>
      <c r="L265" t="str">
        <f t="array" ref="L26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66" spans="2:12" hidden="1" x14ac:dyDescent="0.25">
      <c r="B266" t="s">
        <v>1671</v>
      </c>
      <c r="C266" t="s">
        <v>1134</v>
      </c>
      <c r="D266" t="s">
        <v>1170</v>
      </c>
      <c r="E266" t="s">
        <v>1505</v>
      </c>
      <c r="F266" t="s">
        <v>29</v>
      </c>
      <c r="G266" t="s">
        <v>1403</v>
      </c>
      <c r="H266" t="str">
        <f>IF(ISBLANK(core[[#This Row],[Type]]),"",IFERROR(LEFT(core[[#This Row],[Type]],FIND("(",core[[#This Row],[Type]])-1),core[[#This Row],[Type]]))</f>
        <v>xs:decimal</v>
      </c>
      <c r="I266" t="str">
        <f>IF(core[[#This Row],[Base type]]="xs:string",LEFT(core[[#This Row],[Type]],11)="xs:string(""","")</f>
        <v/>
      </c>
      <c r="J266" t="str">
        <f>IF(core[[#This Row],[Base type]]="xs:string",NOT(ISERROR(FIND(" or xs:string(xs:pattern=other:\w{2,})",core[[#This Row],[Type]]))),"")</f>
        <v/>
      </c>
      <c r="K266" t="str">
        <f>IFERROR(MID(core[[#This Row],[Type]],LEN(core[[#This Row],[Base type]])+2,FIND(")",core[[#This Row],[Type]],LEN(core[[#This Row],[Base type]])+2)-LEN(core[[#This Row],[Base type]])-2)&amp;IF(core[[#This Row],[Other]]=TRUE,", ""other:*""",""),"")</f>
        <v>xs:fractionDigits=6</v>
      </c>
      <c r="L266" t="str">
        <f t="array" ref="L26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67" spans="2:12" hidden="1" x14ac:dyDescent="0.25">
      <c r="B267" t="s">
        <v>1672</v>
      </c>
      <c r="C267" t="s">
        <v>1209</v>
      </c>
      <c r="D267" t="s">
        <v>65</v>
      </c>
      <c r="E267" t="s">
        <v>1299</v>
      </c>
      <c r="F267" t="s">
        <v>29</v>
      </c>
      <c r="H267" t="str">
        <f>IF(ISBLANK(core[[#This Row],[Type]]),"",IFERROR(LEFT(core[[#This Row],[Type]],FIND("(",core[[#This Row],[Type]])-1),core[[#This Row],[Type]]))</f>
        <v/>
      </c>
      <c r="I267" t="str">
        <f>IF(core[[#This Row],[Base type]]="xs:string",LEFT(core[[#This Row],[Type]],11)="xs:string(""","")</f>
        <v/>
      </c>
      <c r="J267" t="str">
        <f>IF(core[[#This Row],[Base type]]="xs:string",NOT(ISERROR(FIND(" or xs:string(xs:pattern=other:\w{2,})",core[[#This Row],[Type]]))),"")</f>
        <v/>
      </c>
      <c r="K267" t="str">
        <f>IFERROR(MID(core[[#This Row],[Type]],LEN(core[[#This Row],[Base type]])+2,FIND(")",core[[#This Row],[Type]],LEN(core[[#This Row],[Base type]])+2)-LEN(core[[#This Row],[Base type]])-2)&amp;IF(core[[#This Row],[Other]]=TRUE,", ""other:*""",""),"")</f>
        <v/>
      </c>
      <c r="L267" t="str">
        <f t="array" ref="L26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68" spans="2:12" hidden="1" x14ac:dyDescent="0.25">
      <c r="B268" t="s">
        <v>1673</v>
      </c>
      <c r="C268" t="s">
        <v>1213</v>
      </c>
      <c r="D268" t="s">
        <v>123</v>
      </c>
      <c r="E268" t="s">
        <v>1299</v>
      </c>
      <c r="F268" t="s">
        <v>23</v>
      </c>
      <c r="H268" t="str">
        <f>IF(ISBLANK(core[[#This Row],[Type]]),"",IFERROR(LEFT(core[[#This Row],[Type]],FIND("(",core[[#This Row],[Type]])-1),core[[#This Row],[Type]]))</f>
        <v/>
      </c>
      <c r="I268" t="str">
        <f>IF(core[[#This Row],[Base type]]="xs:string",LEFT(core[[#This Row],[Type]],11)="xs:string(""","")</f>
        <v/>
      </c>
      <c r="J268" t="str">
        <f>IF(core[[#This Row],[Base type]]="xs:string",NOT(ISERROR(FIND(" or xs:string(xs:pattern=other:\w{2,})",core[[#This Row],[Type]]))),"")</f>
        <v/>
      </c>
      <c r="K268" t="str">
        <f>IFERROR(MID(core[[#This Row],[Type]],LEN(core[[#This Row],[Base type]])+2,FIND(")",core[[#This Row],[Type]],LEN(core[[#This Row],[Base type]])+2)-LEN(core[[#This Row],[Base type]])-2)&amp;IF(core[[#This Row],[Other]]=TRUE,", ""other:*""",""),"")</f>
        <v/>
      </c>
      <c r="L268" t="str">
        <f t="array" ref="L2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69" spans="2:12" hidden="1" x14ac:dyDescent="0.25">
      <c r="B269" t="s">
        <v>1674</v>
      </c>
      <c r="C269" t="s">
        <v>1675</v>
      </c>
      <c r="D269" t="s">
        <v>1309</v>
      </c>
      <c r="E269" t="s">
        <v>1299</v>
      </c>
      <c r="F269" t="s">
        <v>29</v>
      </c>
      <c r="H269" t="str">
        <f>IF(ISBLANK(core[[#This Row],[Type]]),"",IFERROR(LEFT(core[[#This Row],[Type]],FIND("(",core[[#This Row],[Type]])-1),core[[#This Row],[Type]]))</f>
        <v/>
      </c>
      <c r="I269" t="str">
        <f>IF(core[[#This Row],[Base type]]="xs:string",LEFT(core[[#This Row],[Type]],11)="xs:string(""","")</f>
        <v/>
      </c>
      <c r="J269" t="str">
        <f>IF(core[[#This Row],[Base type]]="xs:string",NOT(ISERROR(FIND(" or xs:string(xs:pattern=other:\w{2,})",core[[#This Row],[Type]]))),"")</f>
        <v/>
      </c>
      <c r="K269" t="str">
        <f>IFERROR(MID(core[[#This Row],[Type]],LEN(core[[#This Row],[Base type]])+2,FIND(")",core[[#This Row],[Type]],LEN(core[[#This Row],[Base type]])+2)-LEN(core[[#This Row],[Base type]])-2)&amp;IF(core[[#This Row],[Other]]=TRUE,", ""other:*""",""),"")</f>
        <v/>
      </c>
      <c r="L269" t="str">
        <f t="array" ref="L2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70" spans="2:12" hidden="1" x14ac:dyDescent="0.25">
      <c r="B270" t="s">
        <v>1676</v>
      </c>
      <c r="C270" t="s">
        <v>1213</v>
      </c>
      <c r="D270" t="s">
        <v>123</v>
      </c>
      <c r="E270" t="s">
        <v>124</v>
      </c>
      <c r="F270" t="s">
        <v>23</v>
      </c>
      <c r="G270" t="s">
        <v>1436</v>
      </c>
      <c r="H270" t="str">
        <f>IF(ISBLANK(core[[#This Row],[Type]]),"",IFERROR(LEFT(core[[#This Row],[Type]],FIND("(",core[[#This Row],[Type]])-1),core[[#This Row],[Type]]))</f>
        <v>xs:boolean</v>
      </c>
      <c r="I270" t="str">
        <f>IF(core[[#This Row],[Base type]]="xs:string",LEFT(core[[#This Row],[Type]],11)="xs:string(""","")</f>
        <v/>
      </c>
      <c r="J270" t="str">
        <f>IF(core[[#This Row],[Base type]]="xs:string",NOT(ISERROR(FIND(" or xs:string(xs:pattern=other:\w{2,})",core[[#This Row],[Type]]))),"")</f>
        <v/>
      </c>
      <c r="K270" t="str">
        <f>IFERROR(MID(core[[#This Row],[Type]],LEN(core[[#This Row],[Base type]])+2,FIND(")",core[[#This Row],[Type]],LEN(core[[#This Row],[Base type]])+2)-LEN(core[[#This Row],[Base type]])-2)&amp;IF(core[[#This Row],[Other]]=TRUE,", ""other:*""",""),"")</f>
        <v/>
      </c>
      <c r="L270" t="str">
        <f t="array" ref="L27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271" spans="2:12" hidden="1" x14ac:dyDescent="0.25">
      <c r="B271" t="s">
        <v>1677</v>
      </c>
      <c r="C271" t="s">
        <v>1213</v>
      </c>
      <c r="D271" t="s">
        <v>123</v>
      </c>
      <c r="E271" t="s">
        <v>135</v>
      </c>
      <c r="F271" t="s">
        <v>29</v>
      </c>
      <c r="G271" t="s">
        <v>1478</v>
      </c>
      <c r="H271" t="str">
        <f>IF(ISBLANK(core[[#This Row],[Type]]),"",IFERROR(LEFT(core[[#This Row],[Type]],FIND("(",core[[#This Row],[Type]])-1),core[[#This Row],[Type]]))</f>
        <v>xs:string</v>
      </c>
      <c r="I271" t="b">
        <f>IF(core[[#This Row],[Base type]]="xs:string",LEFT(core[[#This Row],[Type]],11)="xs:string(""","")</f>
        <v>1</v>
      </c>
      <c r="J271" t="b">
        <f>IF(core[[#This Row],[Base type]]="xs:string",NOT(ISERROR(FIND(" or xs:string(xs:pattern=other:\w{2,})",core[[#This Row],[Type]]))),"")</f>
        <v>1</v>
      </c>
      <c r="K271" t="str">
        <f>IFERROR(MID(core[[#This Row],[Type]],LEN(core[[#This Row],[Base type]])+2,FIND(")",core[[#This Row],[Type]],LEN(core[[#This Row],[Base type]])+2)-LEN(core[[#This Row],[Base type]])-2)&amp;IF(core[[#This Row],[Other]]=TRUE,", ""other:*""",""),"")</f>
        <v>"conceptual", "planned", "operational", "disabled", "closed", "other:*"</v>
      </c>
      <c r="L271" t="str">
        <f t="array" ref="L271">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72" spans="2:12" hidden="1" x14ac:dyDescent="0.25">
      <c r="B272" t="s">
        <v>1678</v>
      </c>
      <c r="C272" t="s">
        <v>1213</v>
      </c>
      <c r="D272" t="s">
        <v>123</v>
      </c>
      <c r="E272" t="s">
        <v>133</v>
      </c>
      <c r="F272" t="s">
        <v>29</v>
      </c>
      <c r="G272" t="s">
        <v>1325</v>
      </c>
      <c r="H272" t="str">
        <f>IF(ISBLANK(core[[#This Row],[Type]]),"",IFERROR(LEFT(core[[#This Row],[Type]],FIND("(",core[[#This Row],[Type]])-1),core[[#This Row],[Type]]))</f>
        <v>xs:IDREF</v>
      </c>
      <c r="I272" t="str">
        <f>IF(core[[#This Row],[Base type]]="xs:string",LEFT(core[[#This Row],[Type]],11)="xs:string(""","")</f>
        <v/>
      </c>
      <c r="J272" t="str">
        <f>IF(core[[#This Row],[Base type]]="xs:string",NOT(ISERROR(FIND(" or xs:string(xs:pattern=other:\w{2,})",core[[#This Row],[Type]]))),"")</f>
        <v/>
      </c>
      <c r="K272" t="str">
        <f>IFERROR(MID(core[[#This Row],[Type]],LEN(core[[#This Row],[Base type]])+2,FIND(")",core[[#This Row],[Type]],LEN(core[[#This Row],[Base type]])+2)-LEN(core[[#This Row],[Base type]])-2)&amp;IF(core[[#This Row],[Other]]=TRUE,", ""other:*""",""),"")</f>
        <v/>
      </c>
      <c r="L272" t="str">
        <f t="array" ref="L27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273" spans="2:12" hidden="1" x14ac:dyDescent="0.25">
      <c r="B273" t="s">
        <v>1679</v>
      </c>
      <c r="C273" t="s">
        <v>1213</v>
      </c>
      <c r="D273" t="s">
        <v>123</v>
      </c>
      <c r="E273" t="s">
        <v>1481</v>
      </c>
      <c r="F273" t="s">
        <v>29</v>
      </c>
      <c r="G273" t="s">
        <v>1482</v>
      </c>
      <c r="H273" t="str">
        <f>IF(ISBLANK(core[[#This Row],[Type]]),"",IFERROR(LEFT(core[[#This Row],[Type]],FIND("(",core[[#This Row],[Type]])-1),core[[#This Row],[Type]]))</f>
        <v>xs:time</v>
      </c>
      <c r="I273" t="str">
        <f>IF(core[[#This Row],[Base type]]="xs:string",LEFT(core[[#This Row],[Type]],11)="xs:string(""","")</f>
        <v/>
      </c>
      <c r="J273" t="str">
        <f>IF(core[[#This Row],[Base type]]="xs:string",NOT(ISERROR(FIND(" or xs:string(xs:pattern=other:\w{2,})",core[[#This Row],[Type]]))),"")</f>
        <v/>
      </c>
      <c r="K273" t="str">
        <f>IFERROR(MID(core[[#This Row],[Type]],LEN(core[[#This Row],[Base type]])+2,FIND(")",core[[#This Row],[Type]],LEN(core[[#This Row],[Base type]])+2)-LEN(core[[#This Row],[Base type]])-2)&amp;IF(core[[#This Row],[Other]]=TRUE,", ""other:*""",""),"")</f>
        <v/>
      </c>
      <c r="L273" t="str">
        <f t="array" ref="L27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274" spans="2:12" hidden="1" x14ac:dyDescent="0.25">
      <c r="B274" t="s">
        <v>1680</v>
      </c>
      <c r="C274" t="s">
        <v>1213</v>
      </c>
      <c r="D274" t="s">
        <v>123</v>
      </c>
      <c r="E274" t="s">
        <v>1484</v>
      </c>
      <c r="F274" t="s">
        <v>29</v>
      </c>
      <c r="G274" t="s">
        <v>1482</v>
      </c>
      <c r="H274" t="str">
        <f>IF(ISBLANK(core[[#This Row],[Type]]),"",IFERROR(LEFT(core[[#This Row],[Type]],FIND("(",core[[#This Row],[Type]])-1),core[[#This Row],[Type]]))</f>
        <v>xs:time</v>
      </c>
      <c r="I274" t="str">
        <f>IF(core[[#This Row],[Base type]]="xs:string",LEFT(core[[#This Row],[Type]],11)="xs:string(""","")</f>
        <v/>
      </c>
      <c r="J274" t="str">
        <f>IF(core[[#This Row],[Base type]]="xs:string",NOT(ISERROR(FIND(" or xs:string(xs:pattern=other:\w{2,})",core[[#This Row],[Type]]))),"")</f>
        <v/>
      </c>
      <c r="K274" t="str">
        <f>IFERROR(MID(core[[#This Row],[Type]],LEN(core[[#This Row],[Base type]])+2,FIND(")",core[[#This Row],[Type]],LEN(core[[#This Row],[Base type]])+2)-LEN(core[[#This Row],[Base type]])-2)&amp;IF(core[[#This Row],[Other]]=TRUE,", ""other:*""",""),"")</f>
        <v/>
      </c>
      <c r="L274" t="str">
        <f t="array" ref="L274">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275" spans="2:12" hidden="1" x14ac:dyDescent="0.25">
      <c r="B275" t="s">
        <v>1681</v>
      </c>
      <c r="C275" t="s">
        <v>1213</v>
      </c>
      <c r="D275" t="s">
        <v>123</v>
      </c>
      <c r="E275" t="s">
        <v>1486</v>
      </c>
      <c r="F275" t="s">
        <v>29</v>
      </c>
      <c r="G275" t="s">
        <v>1487</v>
      </c>
      <c r="H275" t="str">
        <f>IF(ISBLANK(core[[#This Row],[Type]]),"",IFERROR(LEFT(core[[#This Row],[Type]],FIND("(",core[[#This Row],[Type]])-1),core[[#This Row],[Type]]))</f>
        <v>xs:nonNegativeInteger</v>
      </c>
      <c r="I275" t="str">
        <f>IF(core[[#This Row],[Base type]]="xs:string",LEFT(core[[#This Row],[Type]],11)="xs:string(""","")</f>
        <v/>
      </c>
      <c r="J275" t="str">
        <f>IF(core[[#This Row],[Base type]]="xs:string",NOT(ISERROR(FIND(" or xs:string(xs:pattern=other:\w{2,})",core[[#This Row],[Type]]))),"")</f>
        <v/>
      </c>
      <c r="K275" t="str">
        <f>IFERROR(MID(core[[#This Row],[Type]],LEN(core[[#This Row],[Base type]])+2,FIND(")",core[[#This Row],[Type]],LEN(core[[#This Row],[Base type]])+2)-LEN(core[[#This Row],[Base type]])-2)&amp;IF(core[[#This Row],[Other]]=TRUE,", ""other:*""",""),"")</f>
        <v/>
      </c>
      <c r="L275" t="str">
        <f t="array" ref="L27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276" spans="2:12" hidden="1" x14ac:dyDescent="0.25">
      <c r="B276" t="s">
        <v>1682</v>
      </c>
      <c r="C276" t="s">
        <v>1213</v>
      </c>
      <c r="D276" t="s">
        <v>123</v>
      </c>
      <c r="E276" t="s">
        <v>1489</v>
      </c>
      <c r="F276" t="s">
        <v>29</v>
      </c>
      <c r="G276" t="s">
        <v>1302</v>
      </c>
      <c r="H276" t="str">
        <f>IF(ISBLANK(core[[#This Row],[Type]]),"",IFERROR(LEFT(core[[#This Row],[Type]],FIND("(",core[[#This Row],[Type]])-1),core[[#This Row],[Type]]))</f>
        <v>xs:string</v>
      </c>
      <c r="I276" t="b">
        <f>IF(core[[#This Row],[Base type]]="xs:string",LEFT(core[[#This Row],[Type]],11)="xs:string(""","")</f>
        <v>0</v>
      </c>
      <c r="J276" t="b">
        <f>IF(core[[#This Row],[Base type]]="xs:string",NOT(ISERROR(FIND(" or xs:string(xs:pattern=other:\w{2,})",core[[#This Row],[Type]]))),"")</f>
        <v>0</v>
      </c>
      <c r="K276" t="str">
        <f>IFERROR(MID(core[[#This Row],[Type]],LEN(core[[#This Row],[Base type]])+2,FIND(")",core[[#This Row],[Type]],LEN(core[[#This Row],[Base type]])+2)-LEN(core[[#This Row],[Base type]])-2)&amp;IF(core[[#This Row],[Other]]=TRUE,", ""other:*""",""),"")</f>
        <v/>
      </c>
      <c r="L276" t="str">
        <f t="array" ref="L27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77" spans="2:12" hidden="1" x14ac:dyDescent="0.25">
      <c r="B277" t="s">
        <v>1683</v>
      </c>
      <c r="C277" t="s">
        <v>1213</v>
      </c>
      <c r="D277" t="s">
        <v>123</v>
      </c>
      <c r="E277" t="s">
        <v>1307</v>
      </c>
      <c r="F277" t="s">
        <v>29</v>
      </c>
      <c r="H277" t="str">
        <f>IF(ISBLANK(core[[#This Row],[Type]]),"",IFERROR(LEFT(core[[#This Row],[Type]],FIND("(",core[[#This Row],[Type]])-1),core[[#This Row],[Type]]))</f>
        <v/>
      </c>
      <c r="I277" t="str">
        <f>IF(core[[#This Row],[Base type]]="xs:string",LEFT(core[[#This Row],[Type]],11)="xs:string(""","")</f>
        <v/>
      </c>
      <c r="J277" t="str">
        <f>IF(core[[#This Row],[Base type]]="xs:string",NOT(ISERROR(FIND(" or xs:string(xs:pattern=other:\w{2,})",core[[#This Row],[Type]]))),"")</f>
        <v/>
      </c>
      <c r="K277" t="str">
        <f>IFERROR(MID(core[[#This Row],[Type]],LEN(core[[#This Row],[Base type]])+2,FIND(")",core[[#This Row],[Type]],LEN(core[[#This Row],[Base type]])+2)-LEN(core[[#This Row],[Base type]])-2)&amp;IF(core[[#This Row],[Other]]=TRUE,", ""other:*""",""),"")</f>
        <v/>
      </c>
      <c r="L277" t="str">
        <f t="array" ref="L2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78" spans="2:12" hidden="1" x14ac:dyDescent="0.25">
      <c r="B278" t="s">
        <v>1684</v>
      </c>
      <c r="C278" t="s">
        <v>1134</v>
      </c>
      <c r="D278" t="s">
        <v>1170</v>
      </c>
      <c r="E278" t="s">
        <v>1154</v>
      </c>
      <c r="F278" t="s">
        <v>29</v>
      </c>
      <c r="G278" t="s">
        <v>1685</v>
      </c>
      <c r="H278" t="str">
        <f>IF(ISBLANK(core[[#This Row],[Type]]),"",IFERROR(LEFT(core[[#This Row],[Type]],FIND("(",core[[#This Row],[Type]])-1),core[[#This Row],[Type]]))</f>
        <v>xs:string</v>
      </c>
      <c r="I278" t="b">
        <f>IF(core[[#This Row],[Base type]]="xs:string",LEFT(core[[#This Row],[Type]],11)="xs:string(""","")</f>
        <v>1</v>
      </c>
      <c r="J278" t="b">
        <f>IF(core[[#This Row],[Base type]]="xs:string",NOT(ISERROR(FIND(" or xs:string(xs:pattern=other:\w{2,})",core[[#This Row],[Type]]))),"")</f>
        <v>1</v>
      </c>
      <c r="K278" t="str">
        <f>IFERROR(MID(core[[#This Row],[Type]],LEN(core[[#This Row],[Base type]])+2,FIND(")",core[[#This Row],[Type]],LEN(core[[#This Row],[Base type]])+2)-LEN(core[[#This Row],[Base type]])-2)&amp;IF(core[[#This Row],[Other]]=TRUE,", ""other:*""",""),"")</f>
        <v>"straight", "left", "right", "other:*"</v>
      </c>
      <c r="L278" t="str">
        <f t="array" ref="L27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79" spans="2:12" hidden="1" x14ac:dyDescent="0.25">
      <c r="B279" t="s">
        <v>1686</v>
      </c>
      <c r="C279" t="s">
        <v>1134</v>
      </c>
      <c r="D279" t="s">
        <v>1170</v>
      </c>
      <c r="E279" t="s">
        <v>1157</v>
      </c>
      <c r="F279" t="s">
        <v>29</v>
      </c>
      <c r="G279" t="s">
        <v>1403</v>
      </c>
      <c r="H279" t="str">
        <f>IF(ISBLANK(core[[#This Row],[Type]]),"",IFERROR(LEFT(core[[#This Row],[Type]],FIND("(",core[[#This Row],[Type]])-1),core[[#This Row],[Type]]))</f>
        <v>xs:decimal</v>
      </c>
      <c r="I279" t="str">
        <f>IF(core[[#This Row],[Base type]]="xs:string",LEFT(core[[#This Row],[Type]],11)="xs:string(""","")</f>
        <v/>
      </c>
      <c r="J279" t="str">
        <f>IF(core[[#This Row],[Base type]]="xs:string",NOT(ISERROR(FIND(" or xs:string(xs:pattern=other:\w{2,})",core[[#This Row],[Type]]))),"")</f>
        <v/>
      </c>
      <c r="K279" t="str">
        <f>IFERROR(MID(core[[#This Row],[Type]],LEN(core[[#This Row],[Base type]])+2,FIND(")",core[[#This Row],[Type]],LEN(core[[#This Row],[Base type]])+2)-LEN(core[[#This Row],[Base type]])-2)&amp;IF(core[[#This Row],[Other]]=TRUE,", ""other:*""",""),"")</f>
        <v>xs:fractionDigits=6</v>
      </c>
      <c r="L279" t="str">
        <f t="array" ref="L27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80" spans="2:12" hidden="1" x14ac:dyDescent="0.25">
      <c r="B280" t="s">
        <v>1687</v>
      </c>
      <c r="C280" t="s">
        <v>1134</v>
      </c>
      <c r="D280" t="s">
        <v>1170</v>
      </c>
      <c r="E280" t="s">
        <v>1150</v>
      </c>
      <c r="F280" t="s">
        <v>29</v>
      </c>
      <c r="G280" t="s">
        <v>1685</v>
      </c>
      <c r="H280" t="str">
        <f>IF(ISBLANK(core[[#This Row],[Type]]),"",IFERROR(LEFT(core[[#This Row],[Type]],FIND("(",core[[#This Row],[Type]])-1),core[[#This Row],[Type]]))</f>
        <v>xs:string</v>
      </c>
      <c r="I280" t="b">
        <f>IF(core[[#This Row],[Base type]]="xs:string",LEFT(core[[#This Row],[Type]],11)="xs:string(""","")</f>
        <v>1</v>
      </c>
      <c r="J280" t="b">
        <f>IF(core[[#This Row],[Base type]]="xs:string",NOT(ISERROR(FIND(" or xs:string(xs:pattern=other:\w{2,})",core[[#This Row],[Type]]))),"")</f>
        <v>1</v>
      </c>
      <c r="K280" t="str">
        <f>IFERROR(MID(core[[#This Row],[Type]],LEN(core[[#This Row],[Base type]])+2,FIND(")",core[[#This Row],[Type]],LEN(core[[#This Row],[Base type]])+2)-LEN(core[[#This Row],[Base type]])-2)&amp;IF(core[[#This Row],[Other]]=TRUE,", ""other:*""",""),"")</f>
        <v>"straight", "left", "right", "other:*"</v>
      </c>
      <c r="L280" t="str">
        <f t="array" ref="L28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81" spans="2:12" hidden="1" x14ac:dyDescent="0.25">
      <c r="B281" t="s">
        <v>1688</v>
      </c>
      <c r="C281" t="s">
        <v>1134</v>
      </c>
      <c r="D281" t="s">
        <v>1170</v>
      </c>
      <c r="E281" t="s">
        <v>75</v>
      </c>
      <c r="F281" t="s">
        <v>29</v>
      </c>
      <c r="G281" t="s">
        <v>1302</v>
      </c>
      <c r="H281" t="str">
        <f>IF(ISBLANK(core[[#This Row],[Type]]),"",IFERROR(LEFT(core[[#This Row],[Type]],FIND("(",core[[#This Row],[Type]])-1),core[[#This Row],[Type]]))</f>
        <v>xs:string</v>
      </c>
      <c r="I281" t="b">
        <f>IF(core[[#This Row],[Base type]]="xs:string",LEFT(core[[#This Row],[Type]],11)="xs:string(""","")</f>
        <v>0</v>
      </c>
      <c r="J281" t="b">
        <f>IF(core[[#This Row],[Base type]]="xs:string",NOT(ISERROR(FIND(" or xs:string(xs:pattern=other:\w{2,})",core[[#This Row],[Type]]))),"")</f>
        <v>0</v>
      </c>
      <c r="K281" t="str">
        <f>IFERROR(MID(core[[#This Row],[Type]],LEN(core[[#This Row],[Base type]])+2,FIND(")",core[[#This Row],[Type]],LEN(core[[#This Row],[Base type]])+2)-LEN(core[[#This Row],[Base type]])-2)&amp;IF(core[[#This Row],[Other]]=TRUE,", ""other:*""",""),"")</f>
        <v/>
      </c>
      <c r="L281" t="str">
        <f t="array" ref="L28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82" spans="2:12" hidden="1" x14ac:dyDescent="0.25">
      <c r="B282" t="s">
        <v>1689</v>
      </c>
      <c r="C282" t="s">
        <v>1134</v>
      </c>
      <c r="D282" t="s">
        <v>1170</v>
      </c>
      <c r="E282" t="s">
        <v>936</v>
      </c>
      <c r="F282" t="s">
        <v>29</v>
      </c>
      <c r="G282" t="s">
        <v>1403</v>
      </c>
      <c r="H282" t="str">
        <f>IF(ISBLANK(core[[#This Row],[Type]]),"",IFERROR(LEFT(core[[#This Row],[Type]],FIND("(",core[[#This Row],[Type]])-1),core[[#This Row],[Type]]))</f>
        <v>xs:decimal</v>
      </c>
      <c r="I282" t="str">
        <f>IF(core[[#This Row],[Base type]]="xs:string",LEFT(core[[#This Row],[Type]],11)="xs:string(""","")</f>
        <v/>
      </c>
      <c r="J282" t="str">
        <f>IF(core[[#This Row],[Base type]]="xs:string",NOT(ISERROR(FIND(" or xs:string(xs:pattern=other:\w{2,})",core[[#This Row],[Type]]))),"")</f>
        <v/>
      </c>
      <c r="K282" t="str">
        <f>IFERROR(MID(core[[#This Row],[Type]],LEN(core[[#This Row],[Base type]])+2,FIND(")",core[[#This Row],[Type]],LEN(core[[#This Row],[Base type]])+2)-LEN(core[[#This Row],[Base type]])-2)&amp;IF(core[[#This Row],[Other]]=TRUE,", ""other:*""",""),"")</f>
        <v>xs:fractionDigits=6</v>
      </c>
      <c r="L282" t="str">
        <f t="array" ref="L28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83" spans="2:12" hidden="1" x14ac:dyDescent="0.25">
      <c r="B283" t="s">
        <v>1690</v>
      </c>
      <c r="C283" t="s">
        <v>1134</v>
      </c>
      <c r="D283" t="s">
        <v>1170</v>
      </c>
      <c r="E283" t="s">
        <v>626</v>
      </c>
      <c r="F283" t="s">
        <v>29</v>
      </c>
      <c r="G283" t="s">
        <v>1325</v>
      </c>
      <c r="H283" t="str">
        <f>IF(ISBLANK(core[[#This Row],[Type]]),"",IFERROR(LEFT(core[[#This Row],[Type]],FIND("(",core[[#This Row],[Type]])-1),core[[#This Row],[Type]]))</f>
        <v>xs:IDREF</v>
      </c>
      <c r="I283" t="str">
        <f>IF(core[[#This Row],[Base type]]="xs:string",LEFT(core[[#This Row],[Type]],11)="xs:string(""","")</f>
        <v/>
      </c>
      <c r="J283" t="str">
        <f>IF(core[[#This Row],[Base type]]="xs:string",NOT(ISERROR(FIND(" or xs:string(xs:pattern=other:\w{2,})",core[[#This Row],[Type]]))),"")</f>
        <v/>
      </c>
      <c r="K283" t="str">
        <f>IFERROR(MID(core[[#This Row],[Type]],LEN(core[[#This Row],[Base type]])+2,FIND(")",core[[#This Row],[Type]],LEN(core[[#This Row],[Base type]])+2)-LEN(core[[#This Row],[Base type]])-2)&amp;IF(core[[#This Row],[Other]]=TRUE,", ""other:*""",""),"")</f>
        <v/>
      </c>
      <c r="L283" t="str">
        <f t="array" ref="L28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284" spans="2:12" hidden="1" x14ac:dyDescent="0.25">
      <c r="B284" t="s">
        <v>1691</v>
      </c>
      <c r="C284" t="s">
        <v>1134</v>
      </c>
      <c r="D284" t="s">
        <v>1170</v>
      </c>
      <c r="E284" t="s">
        <v>147</v>
      </c>
      <c r="F284" t="s">
        <v>29</v>
      </c>
      <c r="G284" t="s">
        <v>1325</v>
      </c>
      <c r="H284" t="str">
        <f>IF(ISBLANK(core[[#This Row],[Type]]),"",IFERROR(LEFT(core[[#This Row],[Type]],FIND("(",core[[#This Row],[Type]])-1),core[[#This Row],[Type]]))</f>
        <v>xs:IDREF</v>
      </c>
      <c r="I284" t="str">
        <f>IF(core[[#This Row],[Base type]]="xs:string",LEFT(core[[#This Row],[Type]],11)="xs:string(""","")</f>
        <v/>
      </c>
      <c r="J284" t="str">
        <f>IF(core[[#This Row],[Base type]]="xs:string",NOT(ISERROR(FIND(" or xs:string(xs:pattern=other:\w{2,})",core[[#This Row],[Type]]))),"")</f>
        <v/>
      </c>
      <c r="K284" t="str">
        <f>IFERROR(MID(core[[#This Row],[Type]],LEN(core[[#This Row],[Base type]])+2,FIND(")",core[[#This Row],[Type]],LEN(core[[#This Row],[Base type]])+2)-LEN(core[[#This Row],[Base type]])-2)&amp;IF(core[[#This Row],[Other]]=TRUE,", ""other:*""",""),"")</f>
        <v/>
      </c>
      <c r="L284" t="str">
        <f t="array" ref="L28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285" spans="2:12" hidden="1" x14ac:dyDescent="0.25">
      <c r="B285" t="s">
        <v>1663</v>
      </c>
      <c r="C285" t="s">
        <v>1134</v>
      </c>
      <c r="D285" t="s">
        <v>1170</v>
      </c>
      <c r="E285" t="s">
        <v>1307</v>
      </c>
      <c r="F285" t="s">
        <v>29</v>
      </c>
      <c r="H285" t="str">
        <f>IF(ISBLANK(core[[#This Row],[Type]]),"",IFERROR(LEFT(core[[#This Row],[Type]],FIND("(",core[[#This Row],[Type]])-1),core[[#This Row],[Type]]))</f>
        <v/>
      </c>
      <c r="I285" t="str">
        <f>IF(core[[#This Row],[Base type]]="xs:string",LEFT(core[[#This Row],[Type]],11)="xs:string(""","")</f>
        <v/>
      </c>
      <c r="J285" t="str">
        <f>IF(core[[#This Row],[Base type]]="xs:string",NOT(ISERROR(FIND(" or xs:string(xs:pattern=other:\w{2,})",core[[#This Row],[Type]]))),"")</f>
        <v/>
      </c>
      <c r="K285" t="str">
        <f>IFERROR(MID(core[[#This Row],[Type]],LEN(core[[#This Row],[Base type]])+2,FIND(")",core[[#This Row],[Type]],LEN(core[[#This Row],[Base type]])+2)-LEN(core[[#This Row],[Base type]])-2)&amp;IF(core[[#This Row],[Other]]=TRUE,", ""other:*""",""),"")</f>
        <v/>
      </c>
      <c r="L285" t="str">
        <f t="array" ref="L2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86" spans="2:12" hidden="1" x14ac:dyDescent="0.25">
      <c r="B286" t="s">
        <v>1692</v>
      </c>
      <c r="C286" t="s">
        <v>1134</v>
      </c>
      <c r="D286" t="s">
        <v>1170</v>
      </c>
      <c r="E286" t="s">
        <v>17</v>
      </c>
      <c r="F286" t="s">
        <v>29</v>
      </c>
      <c r="G286" t="s">
        <v>1693</v>
      </c>
      <c r="H286" t="str">
        <f>IF(ISBLANK(core[[#This Row],[Type]]),"",IFERROR(LEFT(core[[#This Row],[Type]],FIND("(",core[[#This Row],[Type]])-1),core[[#This Row],[Type]]))</f>
        <v>xs:string</v>
      </c>
      <c r="I286" t="b">
        <f>IF(core[[#This Row],[Base type]]="xs:string",LEFT(core[[#This Row],[Type]],11)="xs:string(""","")</f>
        <v>1</v>
      </c>
      <c r="J286" t="b">
        <f>IF(core[[#This Row],[Base type]]="xs:string",NOT(ISERROR(FIND(" or xs:string(xs:pattern=other:\w{2,})",core[[#This Row],[Type]]))),"")</f>
        <v>1</v>
      </c>
      <c r="K286" t="str">
        <f>IFERROR(MID(core[[#This Row],[Type]],LEN(core[[#This Row],[Base type]])+2,FIND(")",core[[#This Row],[Type]],LEN(core[[#This Row],[Base type]])+2)-LEN(core[[#This Row],[Base type]])-2)&amp;IF(core[[#This Row],[Other]]=TRUE,", ""other:*""",""),"")</f>
        <v>"ordinarySwitch", "insideCurvedSwitch", "outsideCurvedSwitch", "threeWaySwitch", "other:*"</v>
      </c>
      <c r="L286" t="str">
        <f t="array" ref="L28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87" spans="2:12" hidden="1" x14ac:dyDescent="0.25">
      <c r="B287" t="s">
        <v>1694</v>
      </c>
      <c r="C287" t="s">
        <v>1209</v>
      </c>
      <c r="D287" t="s">
        <v>1184</v>
      </c>
      <c r="E287" t="s">
        <v>1299</v>
      </c>
      <c r="F287" t="s">
        <v>23</v>
      </c>
      <c r="H287" t="str">
        <f>IF(ISBLANK(core[[#This Row],[Type]]),"",IFERROR(LEFT(core[[#This Row],[Type]],FIND("(",core[[#This Row],[Type]])-1),core[[#This Row],[Type]]))</f>
        <v/>
      </c>
      <c r="I287" t="str">
        <f>IF(core[[#This Row],[Base type]]="xs:string",LEFT(core[[#This Row],[Type]],11)="xs:string(""","")</f>
        <v/>
      </c>
      <c r="J287" t="str">
        <f>IF(core[[#This Row],[Base type]]="xs:string",NOT(ISERROR(FIND(" or xs:string(xs:pattern=other:\w{2,})",core[[#This Row],[Type]]))),"")</f>
        <v/>
      </c>
      <c r="K287" t="str">
        <f>IFERROR(MID(core[[#This Row],[Type]],LEN(core[[#This Row],[Base type]])+2,FIND(")",core[[#This Row],[Type]],LEN(core[[#This Row],[Base type]])+2)-LEN(core[[#This Row],[Base type]])-2)&amp;IF(core[[#This Row],[Other]]=TRUE,", ""other:*""",""),"")</f>
        <v/>
      </c>
      <c r="L287" t="str">
        <f t="array" ref="L28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88" spans="2:12" hidden="1" x14ac:dyDescent="0.25">
      <c r="B288" t="s">
        <v>1695</v>
      </c>
      <c r="C288" t="s">
        <v>1209</v>
      </c>
      <c r="D288" t="s">
        <v>1184</v>
      </c>
      <c r="E288" t="s">
        <v>32</v>
      </c>
      <c r="F288" t="s">
        <v>23</v>
      </c>
      <c r="G288" t="s">
        <v>1311</v>
      </c>
      <c r="H288" t="str">
        <f>IF(ISBLANK(core[[#This Row],[Type]]),"",IFERROR(LEFT(core[[#This Row],[Type]],FIND("(",core[[#This Row],[Type]])-1),core[[#This Row],[Type]]))</f>
        <v>xs:ID</v>
      </c>
      <c r="I288" t="str">
        <f>IF(core[[#This Row],[Base type]]="xs:string",LEFT(core[[#This Row],[Type]],11)="xs:string(""","")</f>
        <v/>
      </c>
      <c r="J288" t="str">
        <f>IF(core[[#This Row],[Base type]]="xs:string",NOT(ISERROR(FIND(" or xs:string(xs:pattern=other:\w{2,})",core[[#This Row],[Type]]))),"")</f>
        <v/>
      </c>
      <c r="K288" t="str">
        <f>IFERROR(MID(core[[#This Row],[Type]],LEN(core[[#This Row],[Base type]])+2,FIND(")",core[[#This Row],[Type]],LEN(core[[#This Row],[Base type]])+2)-LEN(core[[#This Row],[Base type]])-2)&amp;IF(core[[#This Row],[Other]]=TRUE,", ""other:*""",""),"")</f>
        <v/>
      </c>
      <c r="L288" t="str">
        <f t="array" ref="L28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89" spans="2:12" hidden="1" x14ac:dyDescent="0.25">
      <c r="B289" t="s">
        <v>1696</v>
      </c>
      <c r="C289" t="s">
        <v>1209</v>
      </c>
      <c r="D289" t="s">
        <v>1184</v>
      </c>
      <c r="E289" t="s">
        <v>120</v>
      </c>
      <c r="F289" t="s">
        <v>23</v>
      </c>
      <c r="G289" t="s">
        <v>1325</v>
      </c>
      <c r="H289" t="str">
        <f>IF(ISBLANK(core[[#This Row],[Type]]),"",IFERROR(LEFT(core[[#This Row],[Type]],FIND("(",core[[#This Row],[Type]])-1),core[[#This Row],[Type]]))</f>
        <v>xs:IDREF</v>
      </c>
      <c r="I289" t="str">
        <f>IF(core[[#This Row],[Base type]]="xs:string",LEFT(core[[#This Row],[Type]],11)="xs:string(""","")</f>
        <v/>
      </c>
      <c r="J289" t="str">
        <f>IF(core[[#This Row],[Base type]]="xs:string",NOT(ISERROR(FIND(" or xs:string(xs:pattern=other:\w{2,})",core[[#This Row],[Type]]))),"")</f>
        <v/>
      </c>
      <c r="K289" t="str">
        <f>IFERROR(MID(core[[#This Row],[Type]],LEN(core[[#This Row],[Base type]])+2,FIND(")",core[[#This Row],[Type]],LEN(core[[#This Row],[Base type]])+2)-LEN(core[[#This Row],[Base type]])-2)&amp;IF(core[[#This Row],[Other]]=TRUE,", ""other:*""",""),"")</f>
        <v/>
      </c>
      <c r="L289" t="str">
        <f t="array" ref="L28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290" spans="2:12" hidden="1" x14ac:dyDescent="0.25">
      <c r="B290" t="s">
        <v>1697</v>
      </c>
      <c r="C290" t="s">
        <v>1209</v>
      </c>
      <c r="D290" t="s">
        <v>1184</v>
      </c>
      <c r="E290" t="s">
        <v>1186</v>
      </c>
      <c r="F290" t="s">
        <v>29</v>
      </c>
      <c r="G290" t="s">
        <v>1685</v>
      </c>
      <c r="H290" t="str">
        <f>IF(ISBLANK(core[[#This Row],[Type]]),"",IFERROR(LEFT(core[[#This Row],[Type]],FIND("(",core[[#This Row],[Type]])-1),core[[#This Row],[Type]]))</f>
        <v>xs:string</v>
      </c>
      <c r="I290" t="b">
        <f>IF(core[[#This Row],[Base type]]="xs:string",LEFT(core[[#This Row],[Type]],11)="xs:string(""","")</f>
        <v>1</v>
      </c>
      <c r="J290" t="b">
        <f>IF(core[[#This Row],[Base type]]="xs:string",NOT(ISERROR(FIND(" or xs:string(xs:pattern=other:\w{2,})",core[[#This Row],[Type]]))),"")</f>
        <v>1</v>
      </c>
      <c r="K290" t="str">
        <f>IFERROR(MID(core[[#This Row],[Type]],LEN(core[[#This Row],[Base type]])+2,FIND(")",core[[#This Row],[Type]],LEN(core[[#This Row],[Base type]])+2)-LEN(core[[#This Row],[Base type]])-2)&amp;IF(core[[#This Row],[Other]]=TRUE,", ""other:*""",""),"")</f>
        <v>"straight", "left", "right", "other:*"</v>
      </c>
      <c r="L290" t="str">
        <f t="array" ref="L29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91" spans="2:12" hidden="1" x14ac:dyDescent="0.25">
      <c r="B291" t="s">
        <v>1698</v>
      </c>
      <c r="C291" t="s">
        <v>1209</v>
      </c>
      <c r="D291" t="s">
        <v>1184</v>
      </c>
      <c r="E291" t="s">
        <v>1036</v>
      </c>
      <c r="F291" t="s">
        <v>29</v>
      </c>
      <c r="G291" t="s">
        <v>1403</v>
      </c>
      <c r="H291" t="str">
        <f>IF(ISBLANK(core[[#This Row],[Type]]),"",IFERROR(LEFT(core[[#This Row],[Type]],FIND("(",core[[#This Row],[Type]])-1),core[[#This Row],[Type]]))</f>
        <v>xs:decimal</v>
      </c>
      <c r="I291" t="str">
        <f>IF(core[[#This Row],[Base type]]="xs:string",LEFT(core[[#This Row],[Type]],11)="xs:string(""","")</f>
        <v/>
      </c>
      <c r="J291" t="str">
        <f>IF(core[[#This Row],[Base type]]="xs:string",NOT(ISERROR(FIND(" or xs:string(xs:pattern=other:\w{2,})",core[[#This Row],[Type]]))),"")</f>
        <v/>
      </c>
      <c r="K291" t="str">
        <f>IFERROR(MID(core[[#This Row],[Type]],LEN(core[[#This Row],[Base type]])+2,FIND(")",core[[#This Row],[Type]],LEN(core[[#This Row],[Base type]])+2)-LEN(core[[#This Row],[Base type]])-2)&amp;IF(core[[#This Row],[Other]]=TRUE,", ""other:*""",""),"")</f>
        <v>xs:fractionDigits=6</v>
      </c>
      <c r="L291" t="str">
        <f t="array" ref="L29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92" spans="2:12" hidden="1" x14ac:dyDescent="0.25">
      <c r="B292" t="s">
        <v>1699</v>
      </c>
      <c r="C292" t="s">
        <v>1209</v>
      </c>
      <c r="D292" t="s">
        <v>1184</v>
      </c>
      <c r="E292" t="s">
        <v>1193</v>
      </c>
      <c r="F292" t="s">
        <v>29</v>
      </c>
      <c r="G292" t="s">
        <v>1700</v>
      </c>
      <c r="H292" t="str">
        <f>IF(ISBLANK(core[[#This Row],[Type]]),"",IFERROR(LEFT(core[[#This Row],[Type]],FIND("(",core[[#This Row],[Type]])-1),core[[#This Row],[Type]]))</f>
        <v>xs:decimal</v>
      </c>
      <c r="I292" t="str">
        <f>IF(core[[#This Row],[Base type]]="xs:string",LEFT(core[[#This Row],[Type]],11)="xs:string(""","")</f>
        <v/>
      </c>
      <c r="J292" t="str">
        <f>IF(core[[#This Row],[Base type]]="xs:string",NOT(ISERROR(FIND(" or xs:string(xs:pattern=other:\w{2,})",core[[#This Row],[Type]]))),"")</f>
        <v/>
      </c>
      <c r="K292" t="str">
        <f>IFERROR(MID(core[[#This Row],[Type]],LEN(core[[#This Row],[Base type]])+2,FIND(")",core[[#This Row],[Type]],LEN(core[[#This Row],[Base type]])+2)-LEN(core[[#This Row],[Base type]])-2)&amp;IF(core[[#This Row],[Other]]=TRUE,", ""other:*""",""),"")</f>
        <v>xs:fractionDigits=1, xs:minInclusive=0, xs:totalDigits=5</v>
      </c>
      <c r="L292" t="str">
        <f t="array" ref="L29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93" spans="2:12" hidden="1" x14ac:dyDescent="0.25">
      <c r="B293" t="s">
        <v>1701</v>
      </c>
      <c r="C293" t="s">
        <v>1209</v>
      </c>
      <c r="D293" t="s">
        <v>1184</v>
      </c>
      <c r="E293" t="s">
        <v>1702</v>
      </c>
      <c r="F293" t="s">
        <v>29</v>
      </c>
      <c r="G293" t="s">
        <v>1403</v>
      </c>
      <c r="H293" t="str">
        <f>IF(ISBLANK(core[[#This Row],[Type]]),"",IFERROR(LEFT(core[[#This Row],[Type]],FIND("(",core[[#This Row],[Type]])-1),core[[#This Row],[Type]]))</f>
        <v>xs:decimal</v>
      </c>
      <c r="I293" t="str">
        <f>IF(core[[#This Row],[Base type]]="xs:string",LEFT(core[[#This Row],[Type]],11)="xs:string(""","")</f>
        <v/>
      </c>
      <c r="J293" t="str">
        <f>IF(core[[#This Row],[Base type]]="xs:string",NOT(ISERROR(FIND(" or xs:string(xs:pattern=other:\w{2,})",core[[#This Row],[Type]]))),"")</f>
        <v/>
      </c>
      <c r="K293" t="str">
        <f>IFERROR(MID(core[[#This Row],[Type]],LEN(core[[#This Row],[Base type]])+2,FIND(")",core[[#This Row],[Type]],LEN(core[[#This Row],[Base type]])+2)-LEN(core[[#This Row],[Base type]])-2)&amp;IF(core[[#This Row],[Other]]=TRUE,", ""other:*""",""),"")</f>
        <v>xs:fractionDigits=6</v>
      </c>
      <c r="L293" t="str">
        <f t="array" ref="L29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294" spans="2:12" hidden="1" x14ac:dyDescent="0.25">
      <c r="B294" t="s">
        <v>1703</v>
      </c>
      <c r="C294" t="s">
        <v>1209</v>
      </c>
      <c r="D294" t="s">
        <v>1184</v>
      </c>
      <c r="E294" t="s">
        <v>1196</v>
      </c>
      <c r="F294" t="s">
        <v>23</v>
      </c>
      <c r="G294" t="s">
        <v>1704</v>
      </c>
      <c r="H294" t="str">
        <f>IF(ISBLANK(core[[#This Row],[Type]]),"",IFERROR(LEFT(core[[#This Row],[Type]],FIND("(",core[[#This Row],[Type]])-1),core[[#This Row],[Type]]))</f>
        <v>xs:string</v>
      </c>
      <c r="I294" t="b">
        <f>IF(core[[#This Row],[Base type]]="xs:string",LEFT(core[[#This Row],[Type]],11)="xs:string(""","")</f>
        <v>1</v>
      </c>
      <c r="J294" t="b">
        <f>IF(core[[#This Row],[Base type]]="xs:string",NOT(ISERROR(FIND(" or xs:string(xs:pattern=other:\w{2,})",core[[#This Row],[Type]]))),"")</f>
        <v>1</v>
      </c>
      <c r="K294" t="str">
        <f>IFERROR(MID(core[[#This Row],[Type]],LEN(core[[#This Row],[Base type]])+2,FIND(")",core[[#This Row],[Type]],LEN(core[[#This Row],[Base type]])+2)-LEN(core[[#This Row],[Base type]])-2)&amp;IF(core[[#This Row],[Other]]=TRUE,", ""other:*""",""),"")</f>
        <v>"incoming", "outgoing", "rightAngled", "unknown", "other:*"</v>
      </c>
      <c r="L294" t="str">
        <f t="array" ref="L29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95" spans="2:12" hidden="1" x14ac:dyDescent="0.25">
      <c r="B295" t="s">
        <v>1705</v>
      </c>
      <c r="C295" t="s">
        <v>1209</v>
      </c>
      <c r="D295" t="s">
        <v>1184</v>
      </c>
      <c r="E295" t="s">
        <v>1203</v>
      </c>
      <c r="F295" t="s">
        <v>29</v>
      </c>
      <c r="G295" t="s">
        <v>1436</v>
      </c>
      <c r="H295" t="str">
        <f>IF(ISBLANK(core[[#This Row],[Type]]),"",IFERROR(LEFT(core[[#This Row],[Type]],FIND("(",core[[#This Row],[Type]])-1),core[[#This Row],[Type]]))</f>
        <v>xs:boolean</v>
      </c>
      <c r="I295" t="str">
        <f>IF(core[[#This Row],[Base type]]="xs:string",LEFT(core[[#This Row],[Type]],11)="xs:string(""","")</f>
        <v/>
      </c>
      <c r="J295" t="str">
        <f>IF(core[[#This Row],[Base type]]="xs:string",NOT(ISERROR(FIND(" or xs:string(xs:pattern=other:\w{2,})",core[[#This Row],[Type]]))),"")</f>
        <v/>
      </c>
      <c r="K295" t="str">
        <f>IFERROR(MID(core[[#This Row],[Type]],LEN(core[[#This Row],[Base type]])+2,FIND(")",core[[#This Row],[Type]],LEN(core[[#This Row],[Base type]])+2)-LEN(core[[#This Row],[Base type]])-2)&amp;IF(core[[#This Row],[Other]]=TRUE,", ""other:*""",""),"")</f>
        <v/>
      </c>
      <c r="L295" t="str">
        <f t="array" ref="L29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296" spans="2:12" hidden="1" x14ac:dyDescent="0.25">
      <c r="B296" t="s">
        <v>1706</v>
      </c>
      <c r="C296" t="s">
        <v>1134</v>
      </c>
      <c r="D296" t="s">
        <v>1135</v>
      </c>
      <c r="E296" t="s">
        <v>1299</v>
      </c>
      <c r="F296" t="s">
        <v>29</v>
      </c>
      <c r="H296" t="str">
        <f>IF(ISBLANK(core[[#This Row],[Type]]),"",IFERROR(LEFT(core[[#This Row],[Type]],FIND("(",core[[#This Row],[Type]])-1),core[[#This Row],[Type]]))</f>
        <v/>
      </c>
      <c r="I296" t="str">
        <f>IF(core[[#This Row],[Base type]]="xs:string",LEFT(core[[#This Row],[Type]],11)="xs:string(""","")</f>
        <v/>
      </c>
      <c r="J296" t="str">
        <f>IF(core[[#This Row],[Base type]]="xs:string",NOT(ISERROR(FIND(" or xs:string(xs:pattern=other:\w{2,})",core[[#This Row],[Type]]))),"")</f>
        <v/>
      </c>
      <c r="K296" t="str">
        <f>IFERROR(MID(core[[#This Row],[Type]],LEN(core[[#This Row],[Base type]])+2,FIND(")",core[[#This Row],[Type]],LEN(core[[#This Row],[Base type]])+2)-LEN(core[[#This Row],[Base type]])-2)&amp;IF(core[[#This Row],[Other]]=TRUE,", ""other:*""",""),"")</f>
        <v/>
      </c>
      <c r="L296" t="str">
        <f t="array" ref="L2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97" spans="2:12" hidden="1" x14ac:dyDescent="0.25">
      <c r="B297" t="s">
        <v>1707</v>
      </c>
      <c r="C297" t="s">
        <v>1183</v>
      </c>
      <c r="D297" t="s">
        <v>423</v>
      </c>
      <c r="E297" t="s">
        <v>1299</v>
      </c>
      <c r="F297" t="s">
        <v>29</v>
      </c>
      <c r="H297" t="str">
        <f>IF(ISBLANK(core[[#This Row],[Type]]),"",IFERROR(LEFT(core[[#This Row],[Type]],FIND("(",core[[#This Row],[Type]])-1),core[[#This Row],[Type]]))</f>
        <v/>
      </c>
      <c r="I297" t="str">
        <f>IF(core[[#This Row],[Base type]]="xs:string",LEFT(core[[#This Row],[Type]],11)="xs:string(""","")</f>
        <v/>
      </c>
      <c r="J297" t="str">
        <f>IF(core[[#This Row],[Base type]]="xs:string",NOT(ISERROR(FIND(" or xs:string(xs:pattern=other:\w{2,})",core[[#This Row],[Type]]))),"")</f>
        <v/>
      </c>
      <c r="K297" t="str">
        <f>IFERROR(MID(core[[#This Row],[Type]],LEN(core[[#This Row],[Base type]])+2,FIND(")",core[[#This Row],[Type]],LEN(core[[#This Row],[Base type]])+2)-LEN(core[[#This Row],[Base type]])-2)&amp;IF(core[[#This Row],[Other]]=TRUE,", ""other:*""",""),"")</f>
        <v/>
      </c>
      <c r="L297" t="str">
        <f t="array" ref="L2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98" spans="2:12" hidden="1" x14ac:dyDescent="0.25">
      <c r="B298" t="s">
        <v>1708</v>
      </c>
      <c r="C298" t="s">
        <v>1183</v>
      </c>
      <c r="D298" t="s">
        <v>423</v>
      </c>
      <c r="E298" t="s">
        <v>34</v>
      </c>
      <c r="F298" t="s">
        <v>29</v>
      </c>
      <c r="G298" t="s">
        <v>1302</v>
      </c>
      <c r="H298" t="str">
        <f>IF(ISBLANK(core[[#This Row],[Type]]),"",IFERROR(LEFT(core[[#This Row],[Type]],FIND("(",core[[#This Row],[Type]])-1),core[[#This Row],[Type]]))</f>
        <v>xs:string</v>
      </c>
      <c r="I298" t="b">
        <f>IF(core[[#This Row],[Base type]]="xs:string",LEFT(core[[#This Row],[Type]],11)="xs:string(""","")</f>
        <v>0</v>
      </c>
      <c r="J298" t="b">
        <f>IF(core[[#This Row],[Base type]]="xs:string",NOT(ISERROR(FIND(" or xs:string(xs:pattern=other:\w{2,})",core[[#This Row],[Type]]))),"")</f>
        <v>0</v>
      </c>
      <c r="K298" t="str">
        <f>IFERROR(MID(core[[#This Row],[Type]],LEN(core[[#This Row],[Base type]])+2,FIND(")",core[[#This Row],[Type]],LEN(core[[#This Row],[Base type]])+2)-LEN(core[[#This Row],[Base type]])-2)&amp;IF(core[[#This Row],[Other]]=TRUE,", ""other:*""",""),"")</f>
        <v/>
      </c>
      <c r="L298" t="str">
        <f t="array" ref="L29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99" spans="2:12" hidden="1" x14ac:dyDescent="0.25">
      <c r="B299" t="s">
        <v>1709</v>
      </c>
      <c r="C299" t="s">
        <v>1183</v>
      </c>
      <c r="D299" t="s">
        <v>423</v>
      </c>
      <c r="E299" t="s">
        <v>28</v>
      </c>
      <c r="F299" t="s">
        <v>29</v>
      </c>
      <c r="G299" t="s">
        <v>1302</v>
      </c>
      <c r="H299" t="str">
        <f>IF(ISBLANK(core[[#This Row],[Type]]),"",IFERROR(LEFT(core[[#This Row],[Type]],FIND("(",core[[#This Row],[Type]])-1),core[[#This Row],[Type]]))</f>
        <v>xs:string</v>
      </c>
      <c r="I299" t="b">
        <f>IF(core[[#This Row],[Base type]]="xs:string",LEFT(core[[#This Row],[Type]],11)="xs:string(""","")</f>
        <v>0</v>
      </c>
      <c r="J299" t="b">
        <f>IF(core[[#This Row],[Base type]]="xs:string",NOT(ISERROR(FIND(" or xs:string(xs:pattern=other:\w{2,})",core[[#This Row],[Type]]))),"")</f>
        <v>0</v>
      </c>
      <c r="K299" t="str">
        <f>IFERROR(MID(core[[#This Row],[Type]],LEN(core[[#This Row],[Base type]])+2,FIND(")",core[[#This Row],[Type]],LEN(core[[#This Row],[Base type]])+2)-LEN(core[[#This Row],[Base type]])-2)&amp;IF(core[[#This Row],[Other]]=TRUE,", ""other:*""",""),"")</f>
        <v/>
      </c>
      <c r="L299" t="str">
        <f t="array" ref="L29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00" spans="2:12" hidden="1" x14ac:dyDescent="0.25">
      <c r="B300" t="s">
        <v>1710</v>
      </c>
      <c r="C300" t="s">
        <v>1183</v>
      </c>
      <c r="D300" t="s">
        <v>423</v>
      </c>
      <c r="E300" t="s">
        <v>1305</v>
      </c>
      <c r="F300" t="s">
        <v>29</v>
      </c>
      <c r="H300" t="str">
        <f>IF(ISBLANK(core[[#This Row],[Type]]),"",IFERROR(LEFT(core[[#This Row],[Type]],FIND("(",core[[#This Row],[Type]])-1),core[[#This Row],[Type]]))</f>
        <v/>
      </c>
      <c r="I300" t="str">
        <f>IF(core[[#This Row],[Base type]]="xs:string",LEFT(core[[#This Row],[Type]],11)="xs:string(""","")</f>
        <v/>
      </c>
      <c r="J300" t="str">
        <f>IF(core[[#This Row],[Base type]]="xs:string",NOT(ISERROR(FIND(" or xs:string(xs:pattern=other:\w{2,})",core[[#This Row],[Type]]))),"")</f>
        <v/>
      </c>
      <c r="K300" t="str">
        <f>IFERROR(MID(core[[#This Row],[Type]],LEN(core[[#This Row],[Base type]])+2,FIND(")",core[[#This Row],[Type]],LEN(core[[#This Row],[Base type]])+2)-LEN(core[[#This Row],[Base type]])-2)&amp;IF(core[[#This Row],[Other]]=TRUE,", ""other:*""",""),"")</f>
        <v/>
      </c>
      <c r="L300" t="str">
        <f t="array" ref="L3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01" spans="2:12" hidden="1" x14ac:dyDescent="0.25">
      <c r="B301" t="s">
        <v>1711</v>
      </c>
      <c r="C301" t="s">
        <v>1183</v>
      </c>
      <c r="D301" t="s">
        <v>423</v>
      </c>
      <c r="E301" t="s">
        <v>1307</v>
      </c>
      <c r="F301" t="s">
        <v>29</v>
      </c>
      <c r="H301" t="str">
        <f>IF(ISBLANK(core[[#This Row],[Type]]),"",IFERROR(LEFT(core[[#This Row],[Type]],FIND("(",core[[#This Row],[Type]])-1),core[[#This Row],[Type]]))</f>
        <v/>
      </c>
      <c r="I301" t="str">
        <f>IF(core[[#This Row],[Base type]]="xs:string",LEFT(core[[#This Row],[Type]],11)="xs:string(""","")</f>
        <v/>
      </c>
      <c r="J301" t="str">
        <f>IF(core[[#This Row],[Base type]]="xs:string",NOT(ISERROR(FIND(" or xs:string(xs:pattern=other:\w{2,})",core[[#This Row],[Type]]))),"")</f>
        <v/>
      </c>
      <c r="K301" t="str">
        <f>IFERROR(MID(core[[#This Row],[Type]],LEN(core[[#This Row],[Base type]])+2,FIND(")",core[[#This Row],[Type]],LEN(core[[#This Row],[Base type]])+2)-LEN(core[[#This Row],[Base type]])-2)&amp;IF(core[[#This Row],[Other]]=TRUE,", ""other:*""",""),"")</f>
        <v/>
      </c>
      <c r="L301" t="str">
        <f t="array" ref="L30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02" spans="2:12" hidden="1" x14ac:dyDescent="0.25">
      <c r="B302" t="s">
        <v>1712</v>
      </c>
      <c r="C302" t="s">
        <v>1183</v>
      </c>
      <c r="D302" t="s">
        <v>1309</v>
      </c>
      <c r="E302" t="s">
        <v>1299</v>
      </c>
      <c r="F302" t="s">
        <v>29</v>
      </c>
      <c r="H302" t="str">
        <f>IF(ISBLANK(core[[#This Row],[Type]]),"",IFERROR(LEFT(core[[#This Row],[Type]],FIND("(",core[[#This Row],[Type]])-1),core[[#This Row],[Type]]))</f>
        <v/>
      </c>
      <c r="I302" t="str">
        <f>IF(core[[#This Row],[Base type]]="xs:string",LEFT(core[[#This Row],[Type]],11)="xs:string(""","")</f>
        <v/>
      </c>
      <c r="J302" t="str">
        <f>IF(core[[#This Row],[Base type]]="xs:string",NOT(ISERROR(FIND(" or xs:string(xs:pattern=other:\w{2,})",core[[#This Row],[Type]]))),"")</f>
        <v/>
      </c>
      <c r="K302" t="str">
        <f>IFERROR(MID(core[[#This Row],[Type]],LEN(core[[#This Row],[Base type]])+2,FIND(")",core[[#This Row],[Type]],LEN(core[[#This Row],[Base type]])+2)-LEN(core[[#This Row],[Base type]])-2)&amp;IF(core[[#This Row],[Other]]=TRUE,", ""other:*""",""),"")</f>
        <v/>
      </c>
      <c r="L302" t="str">
        <f t="array" ref="L30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03" spans="2:12" hidden="1" x14ac:dyDescent="0.25">
      <c r="B303" t="s">
        <v>1713</v>
      </c>
      <c r="C303" t="s">
        <v>1134</v>
      </c>
      <c r="D303" t="s">
        <v>1135</v>
      </c>
      <c r="E303" t="s">
        <v>32</v>
      </c>
      <c r="F303" t="s">
        <v>23</v>
      </c>
      <c r="G303" t="s">
        <v>1311</v>
      </c>
      <c r="H303" t="str">
        <f>IF(ISBLANK(core[[#This Row],[Type]]),"",IFERROR(LEFT(core[[#This Row],[Type]],FIND("(",core[[#This Row],[Type]])-1),core[[#This Row],[Type]]))</f>
        <v>xs:ID</v>
      </c>
      <c r="I303" t="str">
        <f>IF(core[[#This Row],[Base type]]="xs:string",LEFT(core[[#This Row],[Type]],11)="xs:string(""","")</f>
        <v/>
      </c>
      <c r="J303" t="str">
        <f>IF(core[[#This Row],[Base type]]="xs:string",NOT(ISERROR(FIND(" or xs:string(xs:pattern=other:\w{2,})",core[[#This Row],[Type]]))),"")</f>
        <v/>
      </c>
      <c r="K303" t="str">
        <f>IFERROR(MID(core[[#This Row],[Type]],LEN(core[[#This Row],[Base type]])+2,FIND(")",core[[#This Row],[Type]],LEN(core[[#This Row],[Base type]])+2)-LEN(core[[#This Row],[Base type]])-2)&amp;IF(core[[#This Row],[Other]]=TRUE,", ""other:*""",""),"")</f>
        <v/>
      </c>
      <c r="L303" t="str">
        <f t="array" ref="L30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04" spans="2:12" hidden="1" x14ac:dyDescent="0.25">
      <c r="B304" t="s">
        <v>1714</v>
      </c>
      <c r="C304" t="s">
        <v>1134</v>
      </c>
      <c r="D304" t="s">
        <v>1135</v>
      </c>
      <c r="E304" t="s">
        <v>24</v>
      </c>
      <c r="F304" t="s">
        <v>29</v>
      </c>
      <c r="G304" t="s">
        <v>1302</v>
      </c>
      <c r="H304" t="str">
        <f>IF(ISBLANK(core[[#This Row],[Type]]),"",IFERROR(LEFT(core[[#This Row],[Type]],FIND("(",core[[#This Row],[Type]])-1),core[[#This Row],[Type]]))</f>
        <v>xs:string</v>
      </c>
      <c r="I304" t="b">
        <f>IF(core[[#This Row],[Base type]]="xs:string",LEFT(core[[#This Row],[Type]],11)="xs:string(""","")</f>
        <v>0</v>
      </c>
      <c r="J304" t="b">
        <f>IF(core[[#This Row],[Base type]]="xs:string",NOT(ISERROR(FIND(" or xs:string(xs:pattern=other:\w{2,})",core[[#This Row],[Type]]))),"")</f>
        <v>0</v>
      </c>
      <c r="K304" t="str">
        <f>IFERROR(MID(core[[#This Row],[Type]],LEN(core[[#This Row],[Base type]])+2,FIND(")",core[[#This Row],[Type]],LEN(core[[#This Row],[Base type]])+2)-LEN(core[[#This Row],[Base type]])-2)&amp;IF(core[[#This Row],[Other]]=TRUE,", ""other:*""",""),"")</f>
        <v/>
      </c>
      <c r="L304" t="str">
        <f t="array" ref="L30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05" spans="2:12" hidden="1" x14ac:dyDescent="0.25">
      <c r="B305" t="s">
        <v>1715</v>
      </c>
      <c r="C305" t="s">
        <v>1134</v>
      </c>
      <c r="D305" t="s">
        <v>1135</v>
      </c>
      <c r="E305" t="s">
        <v>34</v>
      </c>
      <c r="F305" t="s">
        <v>29</v>
      </c>
      <c r="G305" t="s">
        <v>1302</v>
      </c>
      <c r="H305" t="str">
        <f>IF(ISBLANK(core[[#This Row],[Type]]),"",IFERROR(LEFT(core[[#This Row],[Type]],FIND("(",core[[#This Row],[Type]])-1),core[[#This Row],[Type]]))</f>
        <v>xs:string</v>
      </c>
      <c r="I305" t="b">
        <f>IF(core[[#This Row],[Base type]]="xs:string",LEFT(core[[#This Row],[Type]],11)="xs:string(""","")</f>
        <v>0</v>
      </c>
      <c r="J305" t="b">
        <f>IF(core[[#This Row],[Base type]]="xs:string",NOT(ISERROR(FIND(" or xs:string(xs:pattern=other:\w{2,})",core[[#This Row],[Type]]))),"")</f>
        <v>0</v>
      </c>
      <c r="K305" t="str">
        <f>IFERROR(MID(core[[#This Row],[Type]],LEN(core[[#This Row],[Base type]])+2,FIND(")",core[[#This Row],[Type]],LEN(core[[#This Row],[Base type]])+2)-LEN(core[[#This Row],[Base type]])-2)&amp;IF(core[[#This Row],[Other]]=TRUE,", ""other:*""",""),"")</f>
        <v/>
      </c>
      <c r="L305" t="str">
        <f t="array" ref="L30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06" spans="2:12" hidden="1" x14ac:dyDescent="0.25">
      <c r="B306" t="s">
        <v>1716</v>
      </c>
      <c r="C306" t="s">
        <v>1134</v>
      </c>
      <c r="D306" t="s">
        <v>1135</v>
      </c>
      <c r="E306" t="s">
        <v>28</v>
      </c>
      <c r="F306" t="s">
        <v>29</v>
      </c>
      <c r="G306" t="s">
        <v>1302</v>
      </c>
      <c r="H306" t="str">
        <f>IF(ISBLANK(core[[#This Row],[Type]]),"",IFERROR(LEFT(core[[#This Row],[Type]],FIND("(",core[[#This Row],[Type]])-1),core[[#This Row],[Type]]))</f>
        <v>xs:string</v>
      </c>
      <c r="I306" t="b">
        <f>IF(core[[#This Row],[Base type]]="xs:string",LEFT(core[[#This Row],[Type]],11)="xs:string(""","")</f>
        <v>0</v>
      </c>
      <c r="J306" t="b">
        <f>IF(core[[#This Row],[Base type]]="xs:string",NOT(ISERROR(FIND(" or xs:string(xs:pattern=other:\w{2,})",core[[#This Row],[Type]]))),"")</f>
        <v>0</v>
      </c>
      <c r="K306" t="str">
        <f>IFERROR(MID(core[[#This Row],[Type]],LEN(core[[#This Row],[Base type]])+2,FIND(")",core[[#This Row],[Type]],LEN(core[[#This Row],[Base type]])+2)-LEN(core[[#This Row],[Base type]])-2)&amp;IF(core[[#This Row],[Other]]=TRUE,", ""other:*""",""),"")</f>
        <v/>
      </c>
      <c r="L306" t="str">
        <f t="array" ref="L30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07" spans="2:12" hidden="1" x14ac:dyDescent="0.25">
      <c r="B307" t="s">
        <v>1717</v>
      </c>
      <c r="C307" t="s">
        <v>1134</v>
      </c>
      <c r="D307" t="s">
        <v>1135</v>
      </c>
      <c r="E307" t="s">
        <v>1305</v>
      </c>
      <c r="F307" t="s">
        <v>29</v>
      </c>
      <c r="H307" t="str">
        <f>IF(ISBLANK(core[[#This Row],[Type]]),"",IFERROR(LEFT(core[[#This Row],[Type]],FIND("(",core[[#This Row],[Type]])-1),core[[#This Row],[Type]]))</f>
        <v/>
      </c>
      <c r="I307" t="str">
        <f>IF(core[[#This Row],[Base type]]="xs:string",LEFT(core[[#This Row],[Type]],11)="xs:string(""","")</f>
        <v/>
      </c>
      <c r="J307" t="str">
        <f>IF(core[[#This Row],[Base type]]="xs:string",NOT(ISERROR(FIND(" or xs:string(xs:pattern=other:\w{2,})",core[[#This Row],[Type]]))),"")</f>
        <v/>
      </c>
      <c r="K307" t="str">
        <f>IFERROR(MID(core[[#This Row],[Type]],LEN(core[[#This Row],[Base type]])+2,FIND(")",core[[#This Row],[Type]],LEN(core[[#This Row],[Base type]])+2)-LEN(core[[#This Row],[Base type]])-2)&amp;IF(core[[#This Row],[Other]]=TRUE,", ""other:*""",""),"")</f>
        <v/>
      </c>
      <c r="L307" t="str">
        <f t="array" ref="L30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08" spans="2:12" hidden="1" x14ac:dyDescent="0.25">
      <c r="B308" t="s">
        <v>1718</v>
      </c>
      <c r="C308" t="s">
        <v>1134</v>
      </c>
      <c r="D308" t="s">
        <v>1135</v>
      </c>
      <c r="E308" t="s">
        <v>1307</v>
      </c>
      <c r="F308" t="s">
        <v>29</v>
      </c>
      <c r="H308" t="str">
        <f>IF(ISBLANK(core[[#This Row],[Type]]),"",IFERROR(LEFT(core[[#This Row],[Type]],FIND("(",core[[#This Row],[Type]])-1),core[[#This Row],[Type]]))</f>
        <v/>
      </c>
      <c r="I308" t="str">
        <f>IF(core[[#This Row],[Base type]]="xs:string",LEFT(core[[#This Row],[Type]],11)="xs:string(""","")</f>
        <v/>
      </c>
      <c r="J308" t="str">
        <f>IF(core[[#This Row],[Base type]]="xs:string",NOT(ISERROR(FIND(" or xs:string(xs:pattern=other:\w{2,})",core[[#This Row],[Type]]))),"")</f>
        <v/>
      </c>
      <c r="K308" t="str">
        <f>IFERROR(MID(core[[#This Row],[Type]],LEN(core[[#This Row],[Base type]])+2,FIND(")",core[[#This Row],[Type]],LEN(core[[#This Row],[Base type]])+2)-LEN(core[[#This Row],[Base type]])-2)&amp;IF(core[[#This Row],[Other]]=TRUE,", ""other:*""",""),"")</f>
        <v/>
      </c>
      <c r="L308" t="str">
        <f t="array" ref="L30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09" spans="2:12" hidden="1" x14ac:dyDescent="0.25">
      <c r="B309" t="s">
        <v>1719</v>
      </c>
      <c r="C309" t="s">
        <v>1183</v>
      </c>
      <c r="D309" t="s">
        <v>300</v>
      </c>
      <c r="E309" t="s">
        <v>1299</v>
      </c>
      <c r="F309" t="s">
        <v>29</v>
      </c>
      <c r="H309" t="str">
        <f>IF(ISBLANK(core[[#This Row],[Type]]),"",IFERROR(LEFT(core[[#This Row],[Type]],FIND("(",core[[#This Row],[Type]])-1),core[[#This Row],[Type]]))</f>
        <v/>
      </c>
      <c r="I309" t="str">
        <f>IF(core[[#This Row],[Base type]]="xs:string",LEFT(core[[#This Row],[Type]],11)="xs:string(""","")</f>
        <v/>
      </c>
      <c r="J309" t="str">
        <f>IF(core[[#This Row],[Base type]]="xs:string",NOT(ISERROR(FIND(" or xs:string(xs:pattern=other:\w{2,})",core[[#This Row],[Type]]))),"")</f>
        <v/>
      </c>
      <c r="K309" t="str">
        <f>IFERROR(MID(core[[#This Row],[Type]],LEN(core[[#This Row],[Base type]])+2,FIND(")",core[[#This Row],[Type]],LEN(core[[#This Row],[Base type]])+2)-LEN(core[[#This Row],[Base type]])-2)&amp;IF(core[[#This Row],[Other]]=TRUE,", ""other:*""",""),"")</f>
        <v/>
      </c>
      <c r="L309" t="str">
        <f t="array" ref="L30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10" spans="2:12" hidden="1" x14ac:dyDescent="0.25">
      <c r="B310" t="s">
        <v>1720</v>
      </c>
      <c r="C310" t="s">
        <v>1183</v>
      </c>
      <c r="D310" t="s">
        <v>300</v>
      </c>
      <c r="E310" t="s">
        <v>301</v>
      </c>
      <c r="F310" t="s">
        <v>23</v>
      </c>
      <c r="G310" t="s">
        <v>1495</v>
      </c>
      <c r="H310" t="str">
        <f>IF(ISBLANK(core[[#This Row],[Type]]),"",IFERROR(LEFT(core[[#This Row],[Type]],FIND("(",core[[#This Row],[Type]])-1),core[[#This Row],[Type]]))</f>
        <v>xs:list</v>
      </c>
      <c r="I310" t="str">
        <f>IF(core[[#This Row],[Base type]]="xs:string",LEFT(core[[#This Row],[Type]],11)="xs:string(""","")</f>
        <v/>
      </c>
      <c r="J310" t="str">
        <f>IF(core[[#This Row],[Base type]]="xs:string",NOT(ISERROR(FIND(" or xs:string(xs:pattern=other:\w{2,})",core[[#This Row],[Type]]))),"")</f>
        <v/>
      </c>
      <c r="K310" t="str">
        <f>IFERROR(MID(core[[#This Row],[Type]],LEN(core[[#This Row],[Base type]])+2,FIND(")",core[[#This Row],[Type]],LEN(core[[#This Row],[Base type]])+2)-LEN(core[[#This Row],[Base type]])-2)&amp;IF(core[[#This Row],[Other]]=TRUE,", ""other:*""",""),"")</f>
        <v>xs:double</v>
      </c>
      <c r="L310" t="str">
        <f t="array" ref="L310">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311" spans="2:12" hidden="1" x14ac:dyDescent="0.25">
      <c r="B311" t="s">
        <v>1721</v>
      </c>
      <c r="C311" t="s">
        <v>1183</v>
      </c>
      <c r="D311" t="s">
        <v>300</v>
      </c>
      <c r="E311" t="s">
        <v>1425</v>
      </c>
      <c r="F311" t="s">
        <v>29</v>
      </c>
      <c r="G311" t="s">
        <v>1497</v>
      </c>
      <c r="H311" t="str">
        <f>IF(ISBLANK(core[[#This Row],[Type]]),"",IFERROR(LEFT(core[[#This Row],[Type]],FIND("(",core[[#This Row],[Type]])-1),core[[#This Row],[Type]]))</f>
        <v>xs:double</v>
      </c>
      <c r="I311" t="str">
        <f>IF(core[[#This Row],[Base type]]="xs:string",LEFT(core[[#This Row],[Type]],11)="xs:string(""","")</f>
        <v/>
      </c>
      <c r="J311" t="str">
        <f>IF(core[[#This Row],[Base type]]="xs:string",NOT(ISERROR(FIND(" or xs:string(xs:pattern=other:\w{2,})",core[[#This Row],[Type]]))),"")</f>
        <v/>
      </c>
      <c r="K311" t="str">
        <f>IFERROR(MID(core[[#This Row],[Type]],LEN(core[[#This Row],[Base type]])+2,FIND(")",core[[#This Row],[Type]],LEN(core[[#This Row],[Base type]])+2)-LEN(core[[#This Row],[Base type]])-2)&amp;IF(core[[#This Row],[Other]]=TRUE,", ""other:*""",""),"")</f>
        <v/>
      </c>
      <c r="L311" t="str">
        <f t="array" ref="L311">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312" spans="2:12" hidden="1" x14ac:dyDescent="0.25">
      <c r="B312" t="s">
        <v>1722</v>
      </c>
      <c r="C312" t="s">
        <v>1183</v>
      </c>
      <c r="D312" t="s">
        <v>300</v>
      </c>
      <c r="E312" t="s">
        <v>1420</v>
      </c>
      <c r="F312" t="s">
        <v>29</v>
      </c>
      <c r="G312" t="s">
        <v>1423</v>
      </c>
      <c r="H312" t="str">
        <f>IF(ISBLANK(core[[#This Row],[Type]]),"",IFERROR(LEFT(core[[#This Row],[Type]],FIND("(",core[[#This Row],[Type]])-1),core[[#This Row],[Type]]))</f>
        <v>xs:anyURI</v>
      </c>
      <c r="I312" t="str">
        <f>IF(core[[#This Row],[Base type]]="xs:string",LEFT(core[[#This Row],[Type]],11)="xs:string(""","")</f>
        <v/>
      </c>
      <c r="J312" t="str">
        <f>IF(core[[#This Row],[Base type]]="xs:string",NOT(ISERROR(FIND(" or xs:string(xs:pattern=other:\w{2,})",core[[#This Row],[Type]]))),"")</f>
        <v/>
      </c>
      <c r="K312" t="str">
        <f>IFERROR(MID(core[[#This Row],[Type]],LEN(core[[#This Row],[Base type]])+2,FIND(")",core[[#This Row],[Type]],LEN(core[[#This Row],[Base type]])+2)-LEN(core[[#This Row],[Base type]])-2)&amp;IF(core[[#This Row],[Other]]=TRUE,", ""other:*""",""),"")</f>
        <v/>
      </c>
      <c r="L312" t="str">
        <f t="array" ref="L312">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313" spans="2:12" hidden="1" x14ac:dyDescent="0.25">
      <c r="B313" t="s">
        <v>1723</v>
      </c>
      <c r="C313" t="s">
        <v>1183</v>
      </c>
      <c r="D313" t="s">
        <v>300</v>
      </c>
      <c r="E313" t="s">
        <v>1500</v>
      </c>
      <c r="F313" t="s">
        <v>29</v>
      </c>
      <c r="G313" t="s">
        <v>1423</v>
      </c>
      <c r="H313" t="str">
        <f>IF(ISBLANK(core[[#This Row],[Type]]),"",IFERROR(LEFT(core[[#This Row],[Type]],FIND("(",core[[#This Row],[Type]])-1),core[[#This Row],[Type]]))</f>
        <v>xs:anyURI</v>
      </c>
      <c r="I313" t="str">
        <f>IF(core[[#This Row],[Base type]]="xs:string",LEFT(core[[#This Row],[Type]],11)="xs:string(""","")</f>
        <v/>
      </c>
      <c r="J313" t="str">
        <f>IF(core[[#This Row],[Base type]]="xs:string",NOT(ISERROR(FIND(" or xs:string(xs:pattern=other:\w{2,})",core[[#This Row],[Type]]))),"")</f>
        <v/>
      </c>
      <c r="K313" t="str">
        <f>IFERROR(MID(core[[#This Row],[Type]],LEN(core[[#This Row],[Base type]])+2,FIND(")",core[[#This Row],[Type]],LEN(core[[#This Row],[Base type]])+2)-LEN(core[[#This Row],[Base type]])-2)&amp;IF(core[[#This Row],[Other]]=TRUE,", ""other:*""",""),"")</f>
        <v/>
      </c>
      <c r="L313" t="str">
        <f t="array" ref="L31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314" spans="2:12" hidden="1" x14ac:dyDescent="0.25">
      <c r="B314" t="s">
        <v>1724</v>
      </c>
      <c r="C314" t="s">
        <v>1134</v>
      </c>
      <c r="D314" t="s">
        <v>1135</v>
      </c>
      <c r="E314" t="s">
        <v>494</v>
      </c>
      <c r="F314" t="s">
        <v>23</v>
      </c>
      <c r="G314" t="s">
        <v>1403</v>
      </c>
      <c r="H314" t="str">
        <f>IF(ISBLANK(core[[#This Row],[Type]]),"",IFERROR(LEFT(core[[#This Row],[Type]],FIND("(",core[[#This Row],[Type]])-1),core[[#This Row],[Type]]))</f>
        <v>xs:decimal</v>
      </c>
      <c r="I314" t="str">
        <f>IF(core[[#This Row],[Base type]]="xs:string",LEFT(core[[#This Row],[Type]],11)="xs:string(""","")</f>
        <v/>
      </c>
      <c r="J314" t="str">
        <f>IF(core[[#This Row],[Base type]]="xs:string",NOT(ISERROR(FIND(" or xs:string(xs:pattern=other:\w{2,})",core[[#This Row],[Type]]))),"")</f>
        <v/>
      </c>
      <c r="K314" t="str">
        <f>IFERROR(MID(core[[#This Row],[Type]],LEN(core[[#This Row],[Base type]])+2,FIND(")",core[[#This Row],[Type]],LEN(core[[#This Row],[Base type]])+2)-LEN(core[[#This Row],[Base type]])-2)&amp;IF(core[[#This Row],[Other]]=TRUE,", ""other:*""",""),"")</f>
        <v>xs:fractionDigits=6</v>
      </c>
      <c r="L314" t="str">
        <f t="array" ref="L31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15" spans="2:12" hidden="1" x14ac:dyDescent="0.25">
      <c r="B315" t="s">
        <v>1725</v>
      </c>
      <c r="C315" t="s">
        <v>1134</v>
      </c>
      <c r="D315" t="s">
        <v>1135</v>
      </c>
      <c r="E315" t="s">
        <v>478</v>
      </c>
      <c r="F315" t="s">
        <v>29</v>
      </c>
      <c r="G315" t="s">
        <v>1403</v>
      </c>
      <c r="H315" t="str">
        <f>IF(ISBLANK(core[[#This Row],[Type]]),"",IFERROR(LEFT(core[[#This Row],[Type]],FIND("(",core[[#This Row],[Type]])-1),core[[#This Row],[Type]]))</f>
        <v>xs:decimal</v>
      </c>
      <c r="I315" t="str">
        <f>IF(core[[#This Row],[Base type]]="xs:string",LEFT(core[[#This Row],[Type]],11)="xs:string(""","")</f>
        <v/>
      </c>
      <c r="J315" t="str">
        <f>IF(core[[#This Row],[Base type]]="xs:string",NOT(ISERROR(FIND(" or xs:string(xs:pattern=other:\w{2,})",core[[#This Row],[Type]]))),"")</f>
        <v/>
      </c>
      <c r="K315" t="str">
        <f>IFERROR(MID(core[[#This Row],[Type]],LEN(core[[#This Row],[Base type]])+2,FIND(")",core[[#This Row],[Type]],LEN(core[[#This Row],[Base type]])+2)-LEN(core[[#This Row],[Base type]])-2)&amp;IF(core[[#This Row],[Other]]=TRUE,", ""other:*""",""),"")</f>
        <v>xs:fractionDigits=6</v>
      </c>
      <c r="L315" t="str">
        <f t="array" ref="L31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16" spans="2:12" hidden="1" x14ac:dyDescent="0.25">
      <c r="B316" t="s">
        <v>1726</v>
      </c>
      <c r="C316" t="s">
        <v>1134</v>
      </c>
      <c r="D316" t="s">
        <v>1135</v>
      </c>
      <c r="E316" t="s">
        <v>1505</v>
      </c>
      <c r="F316" t="s">
        <v>29</v>
      </c>
      <c r="G316" t="s">
        <v>1403</v>
      </c>
      <c r="H316" t="str">
        <f>IF(ISBLANK(core[[#This Row],[Type]]),"",IFERROR(LEFT(core[[#This Row],[Type]],FIND("(",core[[#This Row],[Type]])-1),core[[#This Row],[Type]]))</f>
        <v>xs:decimal</v>
      </c>
      <c r="I316" t="str">
        <f>IF(core[[#This Row],[Base type]]="xs:string",LEFT(core[[#This Row],[Type]],11)="xs:string(""","")</f>
        <v/>
      </c>
      <c r="J316" t="str">
        <f>IF(core[[#This Row],[Base type]]="xs:string",NOT(ISERROR(FIND(" or xs:string(xs:pattern=other:\w{2,})",core[[#This Row],[Type]]))),"")</f>
        <v/>
      </c>
      <c r="K316" t="str">
        <f>IFERROR(MID(core[[#This Row],[Type]],LEN(core[[#This Row],[Base type]])+2,FIND(")",core[[#This Row],[Type]],LEN(core[[#This Row],[Base type]])+2)-LEN(core[[#This Row],[Base type]])-2)&amp;IF(core[[#This Row],[Other]]=TRUE,", ""other:*""",""),"")</f>
        <v>xs:fractionDigits=6</v>
      </c>
      <c r="L316" t="str">
        <f t="array" ref="L31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17" spans="2:12" hidden="1" x14ac:dyDescent="0.25">
      <c r="B317" t="s">
        <v>1727</v>
      </c>
      <c r="C317" t="s">
        <v>1183</v>
      </c>
      <c r="D317" t="s">
        <v>65</v>
      </c>
      <c r="E317" t="s">
        <v>1299</v>
      </c>
      <c r="F317" t="s">
        <v>29</v>
      </c>
      <c r="H317" t="str">
        <f>IF(ISBLANK(core[[#This Row],[Type]]),"",IFERROR(LEFT(core[[#This Row],[Type]],FIND("(",core[[#This Row],[Type]])-1),core[[#This Row],[Type]]))</f>
        <v/>
      </c>
      <c r="I317" t="str">
        <f>IF(core[[#This Row],[Base type]]="xs:string",LEFT(core[[#This Row],[Type]],11)="xs:string(""","")</f>
        <v/>
      </c>
      <c r="J317" t="str">
        <f>IF(core[[#This Row],[Base type]]="xs:string",NOT(ISERROR(FIND(" or xs:string(xs:pattern=other:\w{2,})",core[[#This Row],[Type]]))),"")</f>
        <v/>
      </c>
      <c r="K317" t="str">
        <f>IFERROR(MID(core[[#This Row],[Type]],LEN(core[[#This Row],[Base type]])+2,FIND(")",core[[#This Row],[Type]],LEN(core[[#This Row],[Base type]])+2)-LEN(core[[#This Row],[Base type]])-2)&amp;IF(core[[#This Row],[Other]]=TRUE,", ""other:*""",""),"")</f>
        <v/>
      </c>
      <c r="L317" t="str">
        <f t="array" ref="L31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18" spans="2:12" hidden="1" x14ac:dyDescent="0.25">
      <c r="B318" t="s">
        <v>1728</v>
      </c>
      <c r="C318" t="s">
        <v>1208</v>
      </c>
      <c r="D318" t="s">
        <v>123</v>
      </c>
      <c r="E318" t="s">
        <v>1299</v>
      </c>
      <c r="F318" t="s">
        <v>23</v>
      </c>
      <c r="H318" t="str">
        <f>IF(ISBLANK(core[[#This Row],[Type]]),"",IFERROR(LEFT(core[[#This Row],[Type]],FIND("(",core[[#This Row],[Type]])-1),core[[#This Row],[Type]]))</f>
        <v/>
      </c>
      <c r="I318" t="str">
        <f>IF(core[[#This Row],[Base type]]="xs:string",LEFT(core[[#This Row],[Type]],11)="xs:string(""","")</f>
        <v/>
      </c>
      <c r="J318" t="str">
        <f>IF(core[[#This Row],[Base type]]="xs:string",NOT(ISERROR(FIND(" or xs:string(xs:pattern=other:\w{2,})",core[[#This Row],[Type]]))),"")</f>
        <v/>
      </c>
      <c r="K318" t="str">
        <f>IFERROR(MID(core[[#This Row],[Type]],LEN(core[[#This Row],[Base type]])+2,FIND(")",core[[#This Row],[Type]],LEN(core[[#This Row],[Base type]])+2)-LEN(core[[#This Row],[Base type]])-2)&amp;IF(core[[#This Row],[Other]]=TRUE,", ""other:*""",""),"")</f>
        <v/>
      </c>
      <c r="L318" t="str">
        <f t="array" ref="L31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19" spans="2:12" hidden="1" x14ac:dyDescent="0.25">
      <c r="B319" t="s">
        <v>1729</v>
      </c>
      <c r="C319" t="s">
        <v>1730</v>
      </c>
      <c r="D319" t="s">
        <v>1309</v>
      </c>
      <c r="E319" t="s">
        <v>1299</v>
      </c>
      <c r="F319" t="s">
        <v>29</v>
      </c>
      <c r="H319" t="str">
        <f>IF(ISBLANK(core[[#This Row],[Type]]),"",IFERROR(LEFT(core[[#This Row],[Type]],FIND("(",core[[#This Row],[Type]])-1),core[[#This Row],[Type]]))</f>
        <v/>
      </c>
      <c r="I319" t="str">
        <f>IF(core[[#This Row],[Base type]]="xs:string",LEFT(core[[#This Row],[Type]],11)="xs:string(""","")</f>
        <v/>
      </c>
      <c r="J319" t="str">
        <f>IF(core[[#This Row],[Base type]]="xs:string",NOT(ISERROR(FIND(" or xs:string(xs:pattern=other:\w{2,})",core[[#This Row],[Type]]))),"")</f>
        <v/>
      </c>
      <c r="K319" t="str">
        <f>IFERROR(MID(core[[#This Row],[Type]],LEN(core[[#This Row],[Base type]])+2,FIND(")",core[[#This Row],[Type]],LEN(core[[#This Row],[Base type]])+2)-LEN(core[[#This Row],[Base type]])-2)&amp;IF(core[[#This Row],[Other]]=TRUE,", ""other:*""",""),"")</f>
        <v/>
      </c>
      <c r="L319" t="str">
        <f t="array" ref="L31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20" spans="2:12" hidden="1" x14ac:dyDescent="0.25">
      <c r="B320" t="s">
        <v>1731</v>
      </c>
      <c r="C320" t="s">
        <v>1208</v>
      </c>
      <c r="D320" t="s">
        <v>123</v>
      </c>
      <c r="E320" t="s">
        <v>124</v>
      </c>
      <c r="F320" t="s">
        <v>23</v>
      </c>
      <c r="G320" t="s">
        <v>1436</v>
      </c>
      <c r="H320" t="str">
        <f>IF(ISBLANK(core[[#This Row],[Type]]),"",IFERROR(LEFT(core[[#This Row],[Type]],FIND("(",core[[#This Row],[Type]])-1),core[[#This Row],[Type]]))</f>
        <v>xs:boolean</v>
      </c>
      <c r="I320" t="str">
        <f>IF(core[[#This Row],[Base type]]="xs:string",LEFT(core[[#This Row],[Type]],11)="xs:string(""","")</f>
        <v/>
      </c>
      <c r="J320" t="str">
        <f>IF(core[[#This Row],[Base type]]="xs:string",NOT(ISERROR(FIND(" or xs:string(xs:pattern=other:\w{2,})",core[[#This Row],[Type]]))),"")</f>
        <v/>
      </c>
      <c r="K320" t="str">
        <f>IFERROR(MID(core[[#This Row],[Type]],LEN(core[[#This Row],[Base type]])+2,FIND(")",core[[#This Row],[Type]],LEN(core[[#This Row],[Base type]])+2)-LEN(core[[#This Row],[Base type]])-2)&amp;IF(core[[#This Row],[Other]]=TRUE,", ""other:*""",""),"")</f>
        <v/>
      </c>
      <c r="L320" t="str">
        <f t="array" ref="L32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321" spans="2:12" hidden="1" x14ac:dyDescent="0.25">
      <c r="B321" t="s">
        <v>1732</v>
      </c>
      <c r="C321" t="s">
        <v>1208</v>
      </c>
      <c r="D321" t="s">
        <v>123</v>
      </c>
      <c r="E321" t="s">
        <v>135</v>
      </c>
      <c r="F321" t="s">
        <v>29</v>
      </c>
      <c r="G321" t="s">
        <v>1478</v>
      </c>
      <c r="H321" t="str">
        <f>IF(ISBLANK(core[[#This Row],[Type]]),"",IFERROR(LEFT(core[[#This Row],[Type]],FIND("(",core[[#This Row],[Type]])-1),core[[#This Row],[Type]]))</f>
        <v>xs:string</v>
      </c>
      <c r="I321" t="b">
        <f>IF(core[[#This Row],[Base type]]="xs:string",LEFT(core[[#This Row],[Type]],11)="xs:string(""","")</f>
        <v>1</v>
      </c>
      <c r="J321" t="b">
        <f>IF(core[[#This Row],[Base type]]="xs:string",NOT(ISERROR(FIND(" or xs:string(xs:pattern=other:\w{2,})",core[[#This Row],[Type]]))),"")</f>
        <v>1</v>
      </c>
      <c r="K321" t="str">
        <f>IFERROR(MID(core[[#This Row],[Type]],LEN(core[[#This Row],[Base type]])+2,FIND(")",core[[#This Row],[Type]],LEN(core[[#This Row],[Base type]])+2)-LEN(core[[#This Row],[Base type]])-2)&amp;IF(core[[#This Row],[Other]]=TRUE,", ""other:*""",""),"")</f>
        <v>"conceptual", "planned", "operational", "disabled", "closed", "other:*"</v>
      </c>
      <c r="L321" t="str">
        <f t="array" ref="L321">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22" spans="2:12" hidden="1" x14ac:dyDescent="0.25">
      <c r="B322" t="s">
        <v>1733</v>
      </c>
      <c r="C322" t="s">
        <v>1208</v>
      </c>
      <c r="D322" t="s">
        <v>123</v>
      </c>
      <c r="E322" t="s">
        <v>133</v>
      </c>
      <c r="F322" t="s">
        <v>29</v>
      </c>
      <c r="G322" t="s">
        <v>1325</v>
      </c>
      <c r="H322" t="str">
        <f>IF(ISBLANK(core[[#This Row],[Type]]),"",IFERROR(LEFT(core[[#This Row],[Type]],FIND("(",core[[#This Row],[Type]])-1),core[[#This Row],[Type]]))</f>
        <v>xs:IDREF</v>
      </c>
      <c r="I322" t="str">
        <f>IF(core[[#This Row],[Base type]]="xs:string",LEFT(core[[#This Row],[Type]],11)="xs:string(""","")</f>
        <v/>
      </c>
      <c r="J322" t="str">
        <f>IF(core[[#This Row],[Base type]]="xs:string",NOT(ISERROR(FIND(" or xs:string(xs:pattern=other:\w{2,})",core[[#This Row],[Type]]))),"")</f>
        <v/>
      </c>
      <c r="K322" t="str">
        <f>IFERROR(MID(core[[#This Row],[Type]],LEN(core[[#This Row],[Base type]])+2,FIND(")",core[[#This Row],[Type]],LEN(core[[#This Row],[Base type]])+2)-LEN(core[[#This Row],[Base type]])-2)&amp;IF(core[[#This Row],[Other]]=TRUE,", ""other:*""",""),"")</f>
        <v/>
      </c>
      <c r="L322" t="str">
        <f t="array" ref="L32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323" spans="2:12" hidden="1" x14ac:dyDescent="0.25">
      <c r="B323" t="s">
        <v>1734</v>
      </c>
      <c r="C323" t="s">
        <v>1208</v>
      </c>
      <c r="D323" t="s">
        <v>123</v>
      </c>
      <c r="E323" t="s">
        <v>1481</v>
      </c>
      <c r="F323" t="s">
        <v>29</v>
      </c>
      <c r="G323" t="s">
        <v>1482</v>
      </c>
      <c r="H323" t="str">
        <f>IF(ISBLANK(core[[#This Row],[Type]]),"",IFERROR(LEFT(core[[#This Row],[Type]],FIND("(",core[[#This Row],[Type]])-1),core[[#This Row],[Type]]))</f>
        <v>xs:time</v>
      </c>
      <c r="I323" t="str">
        <f>IF(core[[#This Row],[Base type]]="xs:string",LEFT(core[[#This Row],[Type]],11)="xs:string(""","")</f>
        <v/>
      </c>
      <c r="J323" t="str">
        <f>IF(core[[#This Row],[Base type]]="xs:string",NOT(ISERROR(FIND(" or xs:string(xs:pattern=other:\w{2,})",core[[#This Row],[Type]]))),"")</f>
        <v/>
      </c>
      <c r="K323" t="str">
        <f>IFERROR(MID(core[[#This Row],[Type]],LEN(core[[#This Row],[Base type]])+2,FIND(")",core[[#This Row],[Type]],LEN(core[[#This Row],[Base type]])+2)-LEN(core[[#This Row],[Base type]])-2)&amp;IF(core[[#This Row],[Other]]=TRUE,", ""other:*""",""),"")</f>
        <v/>
      </c>
      <c r="L323" t="str">
        <f t="array" ref="L32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324" spans="2:12" hidden="1" x14ac:dyDescent="0.25">
      <c r="B324" t="s">
        <v>1735</v>
      </c>
      <c r="C324" t="s">
        <v>1208</v>
      </c>
      <c r="D324" t="s">
        <v>123</v>
      </c>
      <c r="E324" t="s">
        <v>1484</v>
      </c>
      <c r="F324" t="s">
        <v>29</v>
      </c>
      <c r="G324" t="s">
        <v>1482</v>
      </c>
      <c r="H324" t="str">
        <f>IF(ISBLANK(core[[#This Row],[Type]]),"",IFERROR(LEFT(core[[#This Row],[Type]],FIND("(",core[[#This Row],[Type]])-1),core[[#This Row],[Type]]))</f>
        <v>xs:time</v>
      </c>
      <c r="I324" t="str">
        <f>IF(core[[#This Row],[Base type]]="xs:string",LEFT(core[[#This Row],[Type]],11)="xs:string(""","")</f>
        <v/>
      </c>
      <c r="J324" t="str">
        <f>IF(core[[#This Row],[Base type]]="xs:string",NOT(ISERROR(FIND(" or xs:string(xs:pattern=other:\w{2,})",core[[#This Row],[Type]]))),"")</f>
        <v/>
      </c>
      <c r="K324" t="str">
        <f>IFERROR(MID(core[[#This Row],[Type]],LEN(core[[#This Row],[Base type]])+2,FIND(")",core[[#This Row],[Type]],LEN(core[[#This Row],[Base type]])+2)-LEN(core[[#This Row],[Base type]])-2)&amp;IF(core[[#This Row],[Other]]=TRUE,", ""other:*""",""),"")</f>
        <v/>
      </c>
      <c r="L324" t="str">
        <f t="array" ref="L324">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325" spans="2:12" hidden="1" x14ac:dyDescent="0.25">
      <c r="B325" t="s">
        <v>1736</v>
      </c>
      <c r="C325" t="s">
        <v>1208</v>
      </c>
      <c r="D325" t="s">
        <v>123</v>
      </c>
      <c r="E325" t="s">
        <v>1486</v>
      </c>
      <c r="F325" t="s">
        <v>29</v>
      </c>
      <c r="G325" t="s">
        <v>1487</v>
      </c>
      <c r="H325" t="str">
        <f>IF(ISBLANK(core[[#This Row],[Type]]),"",IFERROR(LEFT(core[[#This Row],[Type]],FIND("(",core[[#This Row],[Type]])-1),core[[#This Row],[Type]]))</f>
        <v>xs:nonNegativeInteger</v>
      </c>
      <c r="I325" t="str">
        <f>IF(core[[#This Row],[Base type]]="xs:string",LEFT(core[[#This Row],[Type]],11)="xs:string(""","")</f>
        <v/>
      </c>
      <c r="J325" t="str">
        <f>IF(core[[#This Row],[Base type]]="xs:string",NOT(ISERROR(FIND(" or xs:string(xs:pattern=other:\w{2,})",core[[#This Row],[Type]]))),"")</f>
        <v/>
      </c>
      <c r="K325" t="str">
        <f>IFERROR(MID(core[[#This Row],[Type]],LEN(core[[#This Row],[Base type]])+2,FIND(")",core[[#This Row],[Type]],LEN(core[[#This Row],[Base type]])+2)-LEN(core[[#This Row],[Base type]])-2)&amp;IF(core[[#This Row],[Other]]=TRUE,", ""other:*""",""),"")</f>
        <v/>
      </c>
      <c r="L325" t="str">
        <f t="array" ref="L32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326" spans="2:12" hidden="1" x14ac:dyDescent="0.25">
      <c r="B326" t="s">
        <v>1737</v>
      </c>
      <c r="C326" t="s">
        <v>1208</v>
      </c>
      <c r="D326" t="s">
        <v>123</v>
      </c>
      <c r="E326" t="s">
        <v>1489</v>
      </c>
      <c r="F326" t="s">
        <v>29</v>
      </c>
      <c r="G326" t="s">
        <v>1302</v>
      </c>
      <c r="H326" t="str">
        <f>IF(ISBLANK(core[[#This Row],[Type]]),"",IFERROR(LEFT(core[[#This Row],[Type]],FIND("(",core[[#This Row],[Type]])-1),core[[#This Row],[Type]]))</f>
        <v>xs:string</v>
      </c>
      <c r="I326" t="b">
        <f>IF(core[[#This Row],[Base type]]="xs:string",LEFT(core[[#This Row],[Type]],11)="xs:string(""","")</f>
        <v>0</v>
      </c>
      <c r="J326" t="b">
        <f>IF(core[[#This Row],[Base type]]="xs:string",NOT(ISERROR(FIND(" or xs:string(xs:pattern=other:\w{2,})",core[[#This Row],[Type]]))),"")</f>
        <v>0</v>
      </c>
      <c r="K326" t="str">
        <f>IFERROR(MID(core[[#This Row],[Type]],LEN(core[[#This Row],[Base type]])+2,FIND(")",core[[#This Row],[Type]],LEN(core[[#This Row],[Base type]])+2)-LEN(core[[#This Row],[Base type]])-2)&amp;IF(core[[#This Row],[Other]]=TRUE,", ""other:*""",""),"")</f>
        <v/>
      </c>
      <c r="L326" t="str">
        <f t="array" ref="L32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27" spans="2:12" hidden="1" x14ac:dyDescent="0.25">
      <c r="B327" t="s">
        <v>1738</v>
      </c>
      <c r="C327" t="s">
        <v>1208</v>
      </c>
      <c r="D327" t="s">
        <v>123</v>
      </c>
      <c r="E327" t="s">
        <v>1307</v>
      </c>
      <c r="F327" t="s">
        <v>29</v>
      </c>
      <c r="H327" t="str">
        <f>IF(ISBLANK(core[[#This Row],[Type]]),"",IFERROR(LEFT(core[[#This Row],[Type]],FIND("(",core[[#This Row],[Type]])-1),core[[#This Row],[Type]]))</f>
        <v/>
      </c>
      <c r="I327" t="str">
        <f>IF(core[[#This Row],[Base type]]="xs:string",LEFT(core[[#This Row],[Type]],11)="xs:string(""","")</f>
        <v/>
      </c>
      <c r="J327" t="str">
        <f>IF(core[[#This Row],[Base type]]="xs:string",NOT(ISERROR(FIND(" or xs:string(xs:pattern=other:\w{2,})",core[[#This Row],[Type]]))),"")</f>
        <v/>
      </c>
      <c r="K327" t="str">
        <f>IFERROR(MID(core[[#This Row],[Type]],LEN(core[[#This Row],[Base type]])+2,FIND(")",core[[#This Row],[Type]],LEN(core[[#This Row],[Base type]])+2)-LEN(core[[#This Row],[Base type]])-2)&amp;IF(core[[#This Row],[Other]]=TRUE,", ""other:*""",""),"")</f>
        <v/>
      </c>
      <c r="L327" t="str">
        <f t="array" ref="L3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28" spans="2:12" hidden="1" x14ac:dyDescent="0.25">
      <c r="B328" t="s">
        <v>1739</v>
      </c>
      <c r="C328" t="s">
        <v>1134</v>
      </c>
      <c r="D328" t="s">
        <v>1135</v>
      </c>
      <c r="E328" t="s">
        <v>1154</v>
      </c>
      <c r="F328" t="s">
        <v>29</v>
      </c>
      <c r="G328" t="s">
        <v>1685</v>
      </c>
      <c r="H328" t="str">
        <f>IF(ISBLANK(core[[#This Row],[Type]]),"",IFERROR(LEFT(core[[#This Row],[Type]],FIND("(",core[[#This Row],[Type]])-1),core[[#This Row],[Type]]))</f>
        <v>xs:string</v>
      </c>
      <c r="I328" t="b">
        <f>IF(core[[#This Row],[Base type]]="xs:string",LEFT(core[[#This Row],[Type]],11)="xs:string(""","")</f>
        <v>1</v>
      </c>
      <c r="J328" t="b">
        <f>IF(core[[#This Row],[Base type]]="xs:string",NOT(ISERROR(FIND(" or xs:string(xs:pattern=other:\w{2,})",core[[#This Row],[Type]]))),"")</f>
        <v>1</v>
      </c>
      <c r="K328" t="str">
        <f>IFERROR(MID(core[[#This Row],[Type]],LEN(core[[#This Row],[Base type]])+2,FIND(")",core[[#This Row],[Type]],LEN(core[[#This Row],[Base type]])+2)-LEN(core[[#This Row],[Base type]])-2)&amp;IF(core[[#This Row],[Other]]=TRUE,", ""other:*""",""),"")</f>
        <v>"straight", "left", "right", "other:*"</v>
      </c>
      <c r="L328" t="str">
        <f t="array" ref="L32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29" spans="2:12" hidden="1" x14ac:dyDescent="0.25">
      <c r="B329" t="s">
        <v>1740</v>
      </c>
      <c r="C329" t="s">
        <v>1134</v>
      </c>
      <c r="D329" t="s">
        <v>1135</v>
      </c>
      <c r="E329" t="s">
        <v>1157</v>
      </c>
      <c r="F329" t="s">
        <v>29</v>
      </c>
      <c r="G329" t="s">
        <v>1403</v>
      </c>
      <c r="H329" t="str">
        <f>IF(ISBLANK(core[[#This Row],[Type]]),"",IFERROR(LEFT(core[[#This Row],[Type]],FIND("(",core[[#This Row],[Type]])-1),core[[#This Row],[Type]]))</f>
        <v>xs:decimal</v>
      </c>
      <c r="I329" t="str">
        <f>IF(core[[#This Row],[Base type]]="xs:string",LEFT(core[[#This Row],[Type]],11)="xs:string(""","")</f>
        <v/>
      </c>
      <c r="J329" t="str">
        <f>IF(core[[#This Row],[Base type]]="xs:string",NOT(ISERROR(FIND(" or xs:string(xs:pattern=other:\w{2,})",core[[#This Row],[Type]]))),"")</f>
        <v/>
      </c>
      <c r="K329" t="str">
        <f>IFERROR(MID(core[[#This Row],[Type]],LEN(core[[#This Row],[Base type]])+2,FIND(")",core[[#This Row],[Type]],LEN(core[[#This Row],[Base type]])+2)-LEN(core[[#This Row],[Base type]])-2)&amp;IF(core[[#This Row],[Other]]=TRUE,", ""other:*""",""),"")</f>
        <v>xs:fractionDigits=6</v>
      </c>
      <c r="L329" t="str">
        <f t="array" ref="L32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30" spans="2:12" hidden="1" x14ac:dyDescent="0.25">
      <c r="B330" t="s">
        <v>1741</v>
      </c>
      <c r="C330" t="s">
        <v>1134</v>
      </c>
      <c r="D330" t="s">
        <v>1135</v>
      </c>
      <c r="E330" t="s">
        <v>1150</v>
      </c>
      <c r="F330" t="s">
        <v>29</v>
      </c>
      <c r="G330" t="s">
        <v>1685</v>
      </c>
      <c r="H330" t="str">
        <f>IF(ISBLANK(core[[#This Row],[Type]]),"",IFERROR(LEFT(core[[#This Row],[Type]],FIND("(",core[[#This Row],[Type]])-1),core[[#This Row],[Type]]))</f>
        <v>xs:string</v>
      </c>
      <c r="I330" t="b">
        <f>IF(core[[#This Row],[Base type]]="xs:string",LEFT(core[[#This Row],[Type]],11)="xs:string(""","")</f>
        <v>1</v>
      </c>
      <c r="J330" t="b">
        <f>IF(core[[#This Row],[Base type]]="xs:string",NOT(ISERROR(FIND(" or xs:string(xs:pattern=other:\w{2,})",core[[#This Row],[Type]]))),"")</f>
        <v>1</v>
      </c>
      <c r="K330" t="str">
        <f>IFERROR(MID(core[[#This Row],[Type]],LEN(core[[#This Row],[Base type]])+2,FIND(")",core[[#This Row],[Type]],LEN(core[[#This Row],[Base type]])+2)-LEN(core[[#This Row],[Base type]])-2)&amp;IF(core[[#This Row],[Other]]=TRUE,", ""other:*""",""),"")</f>
        <v>"straight", "left", "right", "other:*"</v>
      </c>
      <c r="L330" t="str">
        <f t="array" ref="L33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31" spans="2:12" hidden="1" x14ac:dyDescent="0.25">
      <c r="B331" t="s">
        <v>1742</v>
      </c>
      <c r="C331" t="s">
        <v>1134</v>
      </c>
      <c r="D331" t="s">
        <v>1135</v>
      </c>
      <c r="E331" t="s">
        <v>75</v>
      </c>
      <c r="F331" t="s">
        <v>29</v>
      </c>
      <c r="G331" t="s">
        <v>1302</v>
      </c>
      <c r="H331" t="str">
        <f>IF(ISBLANK(core[[#This Row],[Type]]),"",IFERROR(LEFT(core[[#This Row],[Type]],FIND("(",core[[#This Row],[Type]])-1),core[[#This Row],[Type]]))</f>
        <v>xs:string</v>
      </c>
      <c r="I331" t="b">
        <f>IF(core[[#This Row],[Base type]]="xs:string",LEFT(core[[#This Row],[Type]],11)="xs:string(""","")</f>
        <v>0</v>
      </c>
      <c r="J331" t="b">
        <f>IF(core[[#This Row],[Base type]]="xs:string",NOT(ISERROR(FIND(" or xs:string(xs:pattern=other:\w{2,})",core[[#This Row],[Type]]))),"")</f>
        <v>0</v>
      </c>
      <c r="K331" t="str">
        <f>IFERROR(MID(core[[#This Row],[Type]],LEN(core[[#This Row],[Base type]])+2,FIND(")",core[[#This Row],[Type]],LEN(core[[#This Row],[Base type]])+2)-LEN(core[[#This Row],[Base type]])-2)&amp;IF(core[[#This Row],[Other]]=TRUE,", ""other:*""",""),"")</f>
        <v/>
      </c>
      <c r="L331" t="str">
        <f t="array" ref="L33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32" spans="2:12" hidden="1" x14ac:dyDescent="0.25">
      <c r="B332" t="s">
        <v>1743</v>
      </c>
      <c r="C332" t="s">
        <v>1134</v>
      </c>
      <c r="D332" t="s">
        <v>1135</v>
      </c>
      <c r="E332" t="s">
        <v>936</v>
      </c>
      <c r="F332" t="s">
        <v>29</v>
      </c>
      <c r="G332" t="s">
        <v>1403</v>
      </c>
      <c r="H332" t="str">
        <f>IF(ISBLANK(core[[#This Row],[Type]]),"",IFERROR(LEFT(core[[#This Row],[Type]],FIND("(",core[[#This Row],[Type]])-1),core[[#This Row],[Type]]))</f>
        <v>xs:decimal</v>
      </c>
      <c r="I332" t="str">
        <f>IF(core[[#This Row],[Base type]]="xs:string",LEFT(core[[#This Row],[Type]],11)="xs:string(""","")</f>
        <v/>
      </c>
      <c r="J332" t="str">
        <f>IF(core[[#This Row],[Base type]]="xs:string",NOT(ISERROR(FIND(" or xs:string(xs:pattern=other:\w{2,})",core[[#This Row],[Type]]))),"")</f>
        <v/>
      </c>
      <c r="K332" t="str">
        <f>IFERROR(MID(core[[#This Row],[Type]],LEN(core[[#This Row],[Base type]])+2,FIND(")",core[[#This Row],[Type]],LEN(core[[#This Row],[Base type]])+2)-LEN(core[[#This Row],[Base type]])-2)&amp;IF(core[[#This Row],[Other]]=TRUE,", ""other:*""",""),"")</f>
        <v>xs:fractionDigits=6</v>
      </c>
      <c r="L332" t="str">
        <f t="array" ref="L33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33" spans="2:12" hidden="1" x14ac:dyDescent="0.25">
      <c r="B333" t="s">
        <v>1744</v>
      </c>
      <c r="C333" t="s">
        <v>1134</v>
      </c>
      <c r="D333" t="s">
        <v>1135</v>
      </c>
      <c r="E333" t="s">
        <v>626</v>
      </c>
      <c r="F333" t="s">
        <v>29</v>
      </c>
      <c r="G333" t="s">
        <v>1325</v>
      </c>
      <c r="H333" t="str">
        <f>IF(ISBLANK(core[[#This Row],[Type]]),"",IFERROR(LEFT(core[[#This Row],[Type]],FIND("(",core[[#This Row],[Type]])-1),core[[#This Row],[Type]]))</f>
        <v>xs:IDREF</v>
      </c>
      <c r="I333" t="str">
        <f>IF(core[[#This Row],[Base type]]="xs:string",LEFT(core[[#This Row],[Type]],11)="xs:string(""","")</f>
        <v/>
      </c>
      <c r="J333" t="str">
        <f>IF(core[[#This Row],[Base type]]="xs:string",NOT(ISERROR(FIND(" or xs:string(xs:pattern=other:\w{2,})",core[[#This Row],[Type]]))),"")</f>
        <v/>
      </c>
      <c r="K333" t="str">
        <f>IFERROR(MID(core[[#This Row],[Type]],LEN(core[[#This Row],[Base type]])+2,FIND(")",core[[#This Row],[Type]],LEN(core[[#This Row],[Base type]])+2)-LEN(core[[#This Row],[Base type]])-2)&amp;IF(core[[#This Row],[Other]]=TRUE,", ""other:*""",""),"")</f>
        <v/>
      </c>
      <c r="L333" t="str">
        <f t="array" ref="L33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334" spans="2:12" hidden="1" x14ac:dyDescent="0.25">
      <c r="B334" t="s">
        <v>1745</v>
      </c>
      <c r="C334" t="s">
        <v>1134</v>
      </c>
      <c r="D334" t="s">
        <v>1135</v>
      </c>
      <c r="E334" t="s">
        <v>147</v>
      </c>
      <c r="F334" t="s">
        <v>29</v>
      </c>
      <c r="G334" t="s">
        <v>1325</v>
      </c>
      <c r="H334" t="str">
        <f>IF(ISBLANK(core[[#This Row],[Type]]),"",IFERROR(LEFT(core[[#This Row],[Type]],FIND("(",core[[#This Row],[Type]])-1),core[[#This Row],[Type]]))</f>
        <v>xs:IDREF</v>
      </c>
      <c r="I334" t="str">
        <f>IF(core[[#This Row],[Base type]]="xs:string",LEFT(core[[#This Row],[Type]],11)="xs:string(""","")</f>
        <v/>
      </c>
      <c r="J334" t="str">
        <f>IF(core[[#This Row],[Base type]]="xs:string",NOT(ISERROR(FIND(" or xs:string(xs:pattern=other:\w{2,})",core[[#This Row],[Type]]))),"")</f>
        <v/>
      </c>
      <c r="K334" t="str">
        <f>IFERROR(MID(core[[#This Row],[Type]],LEN(core[[#This Row],[Base type]])+2,FIND(")",core[[#This Row],[Type]],LEN(core[[#This Row],[Base type]])+2)-LEN(core[[#This Row],[Base type]])-2)&amp;IF(core[[#This Row],[Other]]=TRUE,", ""other:*""",""),"")</f>
        <v/>
      </c>
      <c r="L334" t="str">
        <f t="array" ref="L33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335" spans="2:12" hidden="1" x14ac:dyDescent="0.25">
      <c r="B335" t="s">
        <v>1718</v>
      </c>
      <c r="C335" t="s">
        <v>1134</v>
      </c>
      <c r="D335" t="s">
        <v>1135</v>
      </c>
      <c r="E335" t="s">
        <v>1307</v>
      </c>
      <c r="F335" t="s">
        <v>29</v>
      </c>
      <c r="H335" t="str">
        <f>IF(ISBLANK(core[[#This Row],[Type]]),"",IFERROR(LEFT(core[[#This Row],[Type]],FIND("(",core[[#This Row],[Type]])-1),core[[#This Row],[Type]]))</f>
        <v/>
      </c>
      <c r="I335" t="str">
        <f>IF(core[[#This Row],[Base type]]="xs:string",LEFT(core[[#This Row],[Type]],11)="xs:string(""","")</f>
        <v/>
      </c>
      <c r="J335" t="str">
        <f>IF(core[[#This Row],[Base type]]="xs:string",NOT(ISERROR(FIND(" or xs:string(xs:pattern=other:\w{2,})",core[[#This Row],[Type]]))),"")</f>
        <v/>
      </c>
      <c r="K335" t="str">
        <f>IFERROR(MID(core[[#This Row],[Type]],LEN(core[[#This Row],[Base type]])+2,FIND(")",core[[#This Row],[Type]],LEN(core[[#This Row],[Base type]])+2)-LEN(core[[#This Row],[Base type]])-2)&amp;IF(core[[#This Row],[Other]]=TRUE,", ""other:*""",""),"")</f>
        <v/>
      </c>
      <c r="L335" t="str">
        <f t="array" ref="L33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36" spans="2:12" hidden="1" x14ac:dyDescent="0.25">
      <c r="B336" t="s">
        <v>1746</v>
      </c>
      <c r="C336" t="s">
        <v>1134</v>
      </c>
      <c r="D336" t="s">
        <v>1135</v>
      </c>
      <c r="E336" t="s">
        <v>17</v>
      </c>
      <c r="F336" t="s">
        <v>29</v>
      </c>
      <c r="G336" t="s">
        <v>1747</v>
      </c>
      <c r="H336" t="str">
        <f>IF(ISBLANK(core[[#This Row],[Type]]),"",IFERROR(LEFT(core[[#This Row],[Type]],FIND("(",core[[#This Row],[Type]])-1),core[[#This Row],[Type]]))</f>
        <v>xs:string</v>
      </c>
      <c r="I336" t="b">
        <f>IF(core[[#This Row],[Base type]]="xs:string",LEFT(core[[#This Row],[Type]],11)="xs:string(""","")</f>
        <v>1</v>
      </c>
      <c r="J336" t="b">
        <f>IF(core[[#This Row],[Base type]]="xs:string",NOT(ISERROR(FIND(" or xs:string(xs:pattern=other:\w{2,})",core[[#This Row],[Type]]))),"")</f>
        <v>1</v>
      </c>
      <c r="K336" t="str">
        <f>IFERROR(MID(core[[#This Row],[Type]],LEN(core[[#This Row],[Base type]])+2,FIND(")",core[[#This Row],[Type]],LEN(core[[#This Row],[Base type]])+2)-LEN(core[[#This Row],[Base type]])-2)&amp;IF(core[[#This Row],[Other]]=TRUE,", ""other:*""",""),"")</f>
        <v>"simpleCrossing", "simpleSwitchCrossing", "doubleSwitchCrossing", "other:*"</v>
      </c>
      <c r="L336" t="str">
        <f t="array" ref="L33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37" spans="2:12" hidden="1" x14ac:dyDescent="0.25">
      <c r="B337" t="s">
        <v>1748</v>
      </c>
      <c r="C337" t="s">
        <v>1183</v>
      </c>
      <c r="D337" t="s">
        <v>1184</v>
      </c>
      <c r="E337" t="s">
        <v>1299</v>
      </c>
      <c r="F337" t="s">
        <v>23</v>
      </c>
      <c r="H337" t="str">
        <f>IF(ISBLANK(core[[#This Row],[Type]]),"",IFERROR(LEFT(core[[#This Row],[Type]],FIND("(",core[[#This Row],[Type]])-1),core[[#This Row],[Type]]))</f>
        <v/>
      </c>
      <c r="I337" t="str">
        <f>IF(core[[#This Row],[Base type]]="xs:string",LEFT(core[[#This Row],[Type]],11)="xs:string(""","")</f>
        <v/>
      </c>
      <c r="J337" t="str">
        <f>IF(core[[#This Row],[Base type]]="xs:string",NOT(ISERROR(FIND(" or xs:string(xs:pattern=other:\w{2,})",core[[#This Row],[Type]]))),"")</f>
        <v/>
      </c>
      <c r="K337" t="str">
        <f>IFERROR(MID(core[[#This Row],[Type]],LEN(core[[#This Row],[Base type]])+2,FIND(")",core[[#This Row],[Type]],LEN(core[[#This Row],[Base type]])+2)-LEN(core[[#This Row],[Base type]])-2)&amp;IF(core[[#This Row],[Other]]=TRUE,", ""other:*""",""),"")</f>
        <v/>
      </c>
      <c r="L337" t="str">
        <f t="array" ref="L3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38" spans="2:12" hidden="1" x14ac:dyDescent="0.25">
      <c r="B338" t="s">
        <v>1749</v>
      </c>
      <c r="C338" t="s">
        <v>1183</v>
      </c>
      <c r="D338" t="s">
        <v>1184</v>
      </c>
      <c r="E338" t="s">
        <v>32</v>
      </c>
      <c r="F338" t="s">
        <v>23</v>
      </c>
      <c r="G338" t="s">
        <v>1311</v>
      </c>
      <c r="H338" t="str">
        <f>IF(ISBLANK(core[[#This Row],[Type]]),"",IFERROR(LEFT(core[[#This Row],[Type]],FIND("(",core[[#This Row],[Type]])-1),core[[#This Row],[Type]]))</f>
        <v>xs:ID</v>
      </c>
      <c r="I338" t="str">
        <f>IF(core[[#This Row],[Base type]]="xs:string",LEFT(core[[#This Row],[Type]],11)="xs:string(""","")</f>
        <v/>
      </c>
      <c r="J338" t="str">
        <f>IF(core[[#This Row],[Base type]]="xs:string",NOT(ISERROR(FIND(" or xs:string(xs:pattern=other:\w{2,})",core[[#This Row],[Type]]))),"")</f>
        <v/>
      </c>
      <c r="K338" t="str">
        <f>IFERROR(MID(core[[#This Row],[Type]],LEN(core[[#This Row],[Base type]])+2,FIND(")",core[[#This Row],[Type]],LEN(core[[#This Row],[Base type]])+2)-LEN(core[[#This Row],[Base type]])-2)&amp;IF(core[[#This Row],[Other]]=TRUE,", ""other:*""",""),"")</f>
        <v/>
      </c>
      <c r="L338" t="str">
        <f t="array" ref="L33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39" spans="2:12" hidden="1" x14ac:dyDescent="0.25">
      <c r="B339" t="s">
        <v>1750</v>
      </c>
      <c r="C339" t="s">
        <v>1183</v>
      </c>
      <c r="D339" t="s">
        <v>1184</v>
      </c>
      <c r="E339" t="s">
        <v>120</v>
      </c>
      <c r="F339" t="s">
        <v>23</v>
      </c>
      <c r="G339" t="s">
        <v>1325</v>
      </c>
      <c r="H339" t="str">
        <f>IF(ISBLANK(core[[#This Row],[Type]]),"",IFERROR(LEFT(core[[#This Row],[Type]],FIND("(",core[[#This Row],[Type]])-1),core[[#This Row],[Type]]))</f>
        <v>xs:IDREF</v>
      </c>
      <c r="I339" t="str">
        <f>IF(core[[#This Row],[Base type]]="xs:string",LEFT(core[[#This Row],[Type]],11)="xs:string(""","")</f>
        <v/>
      </c>
      <c r="J339" t="str">
        <f>IF(core[[#This Row],[Base type]]="xs:string",NOT(ISERROR(FIND(" or xs:string(xs:pattern=other:\w{2,})",core[[#This Row],[Type]]))),"")</f>
        <v/>
      </c>
      <c r="K339" t="str">
        <f>IFERROR(MID(core[[#This Row],[Type]],LEN(core[[#This Row],[Base type]])+2,FIND(")",core[[#This Row],[Type]],LEN(core[[#This Row],[Base type]])+2)-LEN(core[[#This Row],[Base type]])-2)&amp;IF(core[[#This Row],[Other]]=TRUE,", ""other:*""",""),"")</f>
        <v/>
      </c>
      <c r="L339" t="str">
        <f t="array" ref="L33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340" spans="2:12" hidden="1" x14ac:dyDescent="0.25">
      <c r="B340" t="s">
        <v>1751</v>
      </c>
      <c r="C340" t="s">
        <v>1183</v>
      </c>
      <c r="D340" t="s">
        <v>1184</v>
      </c>
      <c r="E340" t="s">
        <v>1186</v>
      </c>
      <c r="F340" t="s">
        <v>29</v>
      </c>
      <c r="G340" t="s">
        <v>1685</v>
      </c>
      <c r="H340" t="str">
        <f>IF(ISBLANK(core[[#This Row],[Type]]),"",IFERROR(LEFT(core[[#This Row],[Type]],FIND("(",core[[#This Row],[Type]])-1),core[[#This Row],[Type]]))</f>
        <v>xs:string</v>
      </c>
      <c r="I340" t="b">
        <f>IF(core[[#This Row],[Base type]]="xs:string",LEFT(core[[#This Row],[Type]],11)="xs:string(""","")</f>
        <v>1</v>
      </c>
      <c r="J340" t="b">
        <f>IF(core[[#This Row],[Base type]]="xs:string",NOT(ISERROR(FIND(" or xs:string(xs:pattern=other:\w{2,})",core[[#This Row],[Type]]))),"")</f>
        <v>1</v>
      </c>
      <c r="K340" t="str">
        <f>IFERROR(MID(core[[#This Row],[Type]],LEN(core[[#This Row],[Base type]])+2,FIND(")",core[[#This Row],[Type]],LEN(core[[#This Row],[Base type]])+2)-LEN(core[[#This Row],[Base type]])-2)&amp;IF(core[[#This Row],[Other]]=TRUE,", ""other:*""",""),"")</f>
        <v>"straight", "left", "right", "other:*"</v>
      </c>
      <c r="L340" t="str">
        <f t="array" ref="L34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41" spans="2:12" hidden="1" x14ac:dyDescent="0.25">
      <c r="B341" t="s">
        <v>1752</v>
      </c>
      <c r="C341" t="s">
        <v>1183</v>
      </c>
      <c r="D341" t="s">
        <v>1184</v>
      </c>
      <c r="E341" t="s">
        <v>1036</v>
      </c>
      <c r="F341" t="s">
        <v>29</v>
      </c>
      <c r="G341" t="s">
        <v>1403</v>
      </c>
      <c r="H341" t="str">
        <f>IF(ISBLANK(core[[#This Row],[Type]]),"",IFERROR(LEFT(core[[#This Row],[Type]],FIND("(",core[[#This Row],[Type]])-1),core[[#This Row],[Type]]))</f>
        <v>xs:decimal</v>
      </c>
      <c r="I341" t="str">
        <f>IF(core[[#This Row],[Base type]]="xs:string",LEFT(core[[#This Row],[Type]],11)="xs:string(""","")</f>
        <v/>
      </c>
      <c r="J341" t="str">
        <f>IF(core[[#This Row],[Base type]]="xs:string",NOT(ISERROR(FIND(" or xs:string(xs:pattern=other:\w{2,})",core[[#This Row],[Type]]))),"")</f>
        <v/>
      </c>
      <c r="K341" t="str">
        <f>IFERROR(MID(core[[#This Row],[Type]],LEN(core[[#This Row],[Base type]])+2,FIND(")",core[[#This Row],[Type]],LEN(core[[#This Row],[Base type]])+2)-LEN(core[[#This Row],[Base type]])-2)&amp;IF(core[[#This Row],[Other]]=TRUE,", ""other:*""",""),"")</f>
        <v>xs:fractionDigits=6</v>
      </c>
      <c r="L341" t="str">
        <f t="array" ref="L34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42" spans="2:12" hidden="1" x14ac:dyDescent="0.25">
      <c r="B342" t="s">
        <v>1753</v>
      </c>
      <c r="C342" t="s">
        <v>1183</v>
      </c>
      <c r="D342" t="s">
        <v>1184</v>
      </c>
      <c r="E342" t="s">
        <v>1193</v>
      </c>
      <c r="F342" t="s">
        <v>29</v>
      </c>
      <c r="G342" t="s">
        <v>1700</v>
      </c>
      <c r="H342" t="str">
        <f>IF(ISBLANK(core[[#This Row],[Type]]),"",IFERROR(LEFT(core[[#This Row],[Type]],FIND("(",core[[#This Row],[Type]])-1),core[[#This Row],[Type]]))</f>
        <v>xs:decimal</v>
      </c>
      <c r="I342" t="str">
        <f>IF(core[[#This Row],[Base type]]="xs:string",LEFT(core[[#This Row],[Type]],11)="xs:string(""","")</f>
        <v/>
      </c>
      <c r="J342" t="str">
        <f>IF(core[[#This Row],[Base type]]="xs:string",NOT(ISERROR(FIND(" or xs:string(xs:pattern=other:\w{2,})",core[[#This Row],[Type]]))),"")</f>
        <v/>
      </c>
      <c r="K342" t="str">
        <f>IFERROR(MID(core[[#This Row],[Type]],LEN(core[[#This Row],[Base type]])+2,FIND(")",core[[#This Row],[Type]],LEN(core[[#This Row],[Base type]])+2)-LEN(core[[#This Row],[Base type]])-2)&amp;IF(core[[#This Row],[Other]]=TRUE,", ""other:*""",""),"")</f>
        <v>xs:fractionDigits=1, xs:minInclusive=0, xs:totalDigits=5</v>
      </c>
      <c r="L342" t="str">
        <f t="array" ref="L34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43" spans="2:12" hidden="1" x14ac:dyDescent="0.25">
      <c r="B343" t="s">
        <v>1754</v>
      </c>
      <c r="C343" t="s">
        <v>1183</v>
      </c>
      <c r="D343" t="s">
        <v>1184</v>
      </c>
      <c r="E343" t="s">
        <v>1702</v>
      </c>
      <c r="F343" t="s">
        <v>29</v>
      </c>
      <c r="G343" t="s">
        <v>1403</v>
      </c>
      <c r="H343" t="str">
        <f>IF(ISBLANK(core[[#This Row],[Type]]),"",IFERROR(LEFT(core[[#This Row],[Type]],FIND("(",core[[#This Row],[Type]])-1),core[[#This Row],[Type]]))</f>
        <v>xs:decimal</v>
      </c>
      <c r="I343" t="str">
        <f>IF(core[[#This Row],[Base type]]="xs:string",LEFT(core[[#This Row],[Type]],11)="xs:string(""","")</f>
        <v/>
      </c>
      <c r="J343" t="str">
        <f>IF(core[[#This Row],[Base type]]="xs:string",NOT(ISERROR(FIND(" or xs:string(xs:pattern=other:\w{2,})",core[[#This Row],[Type]]))),"")</f>
        <v/>
      </c>
      <c r="K343" t="str">
        <f>IFERROR(MID(core[[#This Row],[Type]],LEN(core[[#This Row],[Base type]])+2,FIND(")",core[[#This Row],[Type]],LEN(core[[#This Row],[Base type]])+2)-LEN(core[[#This Row],[Base type]])-2)&amp;IF(core[[#This Row],[Other]]=TRUE,", ""other:*""",""),"")</f>
        <v>xs:fractionDigits=6</v>
      </c>
      <c r="L343" t="str">
        <f t="array" ref="L34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44" spans="2:12" hidden="1" x14ac:dyDescent="0.25">
      <c r="B344" t="s">
        <v>1755</v>
      </c>
      <c r="C344" t="s">
        <v>1183</v>
      </c>
      <c r="D344" t="s">
        <v>1184</v>
      </c>
      <c r="E344" t="s">
        <v>1196</v>
      </c>
      <c r="F344" t="s">
        <v>23</v>
      </c>
      <c r="G344" t="s">
        <v>1704</v>
      </c>
      <c r="H344" t="str">
        <f>IF(ISBLANK(core[[#This Row],[Type]]),"",IFERROR(LEFT(core[[#This Row],[Type]],FIND("(",core[[#This Row],[Type]])-1),core[[#This Row],[Type]]))</f>
        <v>xs:string</v>
      </c>
      <c r="I344" t="b">
        <f>IF(core[[#This Row],[Base type]]="xs:string",LEFT(core[[#This Row],[Type]],11)="xs:string(""","")</f>
        <v>1</v>
      </c>
      <c r="J344" t="b">
        <f>IF(core[[#This Row],[Base type]]="xs:string",NOT(ISERROR(FIND(" or xs:string(xs:pattern=other:\w{2,})",core[[#This Row],[Type]]))),"")</f>
        <v>1</v>
      </c>
      <c r="K344" t="str">
        <f>IFERROR(MID(core[[#This Row],[Type]],LEN(core[[#This Row],[Base type]])+2,FIND(")",core[[#This Row],[Type]],LEN(core[[#This Row],[Base type]])+2)-LEN(core[[#This Row],[Base type]])-2)&amp;IF(core[[#This Row],[Other]]=TRUE,", ""other:*""",""),"")</f>
        <v>"incoming", "outgoing", "rightAngled", "unknown", "other:*"</v>
      </c>
      <c r="L344" t="str">
        <f t="array" ref="L34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45" spans="2:12" hidden="1" x14ac:dyDescent="0.25">
      <c r="B345" t="s">
        <v>1756</v>
      </c>
      <c r="C345" t="s">
        <v>1183</v>
      </c>
      <c r="D345" t="s">
        <v>1184</v>
      </c>
      <c r="E345" t="s">
        <v>1203</v>
      </c>
      <c r="F345" t="s">
        <v>29</v>
      </c>
      <c r="G345" t="s">
        <v>1436</v>
      </c>
      <c r="H345" t="str">
        <f>IF(ISBLANK(core[[#This Row],[Type]]),"",IFERROR(LEFT(core[[#This Row],[Type]],FIND("(",core[[#This Row],[Type]])-1),core[[#This Row],[Type]]))</f>
        <v>xs:boolean</v>
      </c>
      <c r="I345" t="str">
        <f>IF(core[[#This Row],[Base type]]="xs:string",LEFT(core[[#This Row],[Type]],11)="xs:string(""","")</f>
        <v/>
      </c>
      <c r="J345" t="str">
        <f>IF(core[[#This Row],[Base type]]="xs:string",NOT(ISERROR(FIND(" or xs:string(xs:pattern=other:\w{2,})",core[[#This Row],[Type]]))),"")</f>
        <v/>
      </c>
      <c r="K345" t="str">
        <f>IFERROR(MID(core[[#This Row],[Type]],LEN(core[[#This Row],[Base type]])+2,FIND(")",core[[#This Row],[Type]],LEN(core[[#This Row],[Base type]])+2)-LEN(core[[#This Row],[Base type]])-2)&amp;IF(core[[#This Row],[Other]]=TRUE,", ""other:*""",""),"")</f>
        <v/>
      </c>
      <c r="L345" t="str">
        <f t="array" ref="L34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346" spans="2:12" hidden="1" x14ac:dyDescent="0.25">
      <c r="B346" t="s">
        <v>1757</v>
      </c>
      <c r="C346" t="s">
        <v>1111</v>
      </c>
      <c r="D346" t="s">
        <v>1117</v>
      </c>
      <c r="E346" t="s">
        <v>1299</v>
      </c>
      <c r="F346" t="s">
        <v>29</v>
      </c>
      <c r="H346" t="str">
        <f>IF(ISBLANK(core[[#This Row],[Type]]),"",IFERROR(LEFT(core[[#This Row],[Type]],FIND("(",core[[#This Row],[Type]])-1),core[[#This Row],[Type]]))</f>
        <v/>
      </c>
      <c r="I346" t="str">
        <f>IF(core[[#This Row],[Base type]]="xs:string",LEFT(core[[#This Row],[Type]],11)="xs:string(""","")</f>
        <v/>
      </c>
      <c r="J346" t="str">
        <f>IF(core[[#This Row],[Base type]]="xs:string",NOT(ISERROR(FIND(" or xs:string(xs:pattern=other:\w{2,})",core[[#This Row],[Type]]))),"")</f>
        <v/>
      </c>
      <c r="K346" t="str">
        <f>IFERROR(MID(core[[#This Row],[Type]],LEN(core[[#This Row],[Base type]])+2,FIND(")",core[[#This Row],[Type]],LEN(core[[#This Row],[Base type]])+2)-LEN(core[[#This Row],[Base type]])-2)&amp;IF(core[[#This Row],[Other]]=TRUE,", ""other:*""",""),"")</f>
        <v/>
      </c>
      <c r="L346" t="str">
        <f t="array" ref="L3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47" spans="2:12" hidden="1" x14ac:dyDescent="0.25">
      <c r="B347" t="s">
        <v>1758</v>
      </c>
      <c r="C347" t="s">
        <v>1214</v>
      </c>
      <c r="D347" t="s">
        <v>1099</v>
      </c>
      <c r="E347" t="s">
        <v>1299</v>
      </c>
      <c r="F347" t="s">
        <v>29</v>
      </c>
      <c r="H347" t="str">
        <f>IF(ISBLANK(core[[#This Row],[Type]]),"",IFERROR(LEFT(core[[#This Row],[Type]],FIND("(",core[[#This Row],[Type]])-1),core[[#This Row],[Type]]))</f>
        <v/>
      </c>
      <c r="I347" t="str">
        <f>IF(core[[#This Row],[Base type]]="xs:string",LEFT(core[[#This Row],[Type]],11)="xs:string(""","")</f>
        <v/>
      </c>
      <c r="J347" t="str">
        <f>IF(core[[#This Row],[Base type]]="xs:string",NOT(ISERROR(FIND(" or xs:string(xs:pattern=other:\w{2,})",core[[#This Row],[Type]]))),"")</f>
        <v/>
      </c>
      <c r="K347" t="str">
        <f>IFERROR(MID(core[[#This Row],[Type]],LEN(core[[#This Row],[Base type]])+2,FIND(")",core[[#This Row],[Type]],LEN(core[[#This Row],[Base type]])+2)-LEN(core[[#This Row],[Base type]])-2)&amp;IF(core[[#This Row],[Other]]=TRUE,", ""other:*""",""),"")</f>
        <v/>
      </c>
      <c r="L347" t="str">
        <f t="array" ref="L3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48" spans="2:12" hidden="1" x14ac:dyDescent="0.25">
      <c r="B348" t="s">
        <v>1759</v>
      </c>
      <c r="C348" t="s">
        <v>1223</v>
      </c>
      <c r="D348" t="s">
        <v>423</v>
      </c>
      <c r="E348" t="s">
        <v>1299</v>
      </c>
      <c r="F348" t="s">
        <v>29</v>
      </c>
      <c r="H348" t="str">
        <f>IF(ISBLANK(core[[#This Row],[Type]]),"",IFERROR(LEFT(core[[#This Row],[Type]],FIND("(",core[[#This Row],[Type]])-1),core[[#This Row],[Type]]))</f>
        <v/>
      </c>
      <c r="I348" t="str">
        <f>IF(core[[#This Row],[Base type]]="xs:string",LEFT(core[[#This Row],[Type]],11)="xs:string(""","")</f>
        <v/>
      </c>
      <c r="J348" t="str">
        <f>IF(core[[#This Row],[Base type]]="xs:string",NOT(ISERROR(FIND(" or xs:string(xs:pattern=other:\w{2,})",core[[#This Row],[Type]]))),"")</f>
        <v/>
      </c>
      <c r="K348" t="str">
        <f>IFERROR(MID(core[[#This Row],[Type]],LEN(core[[#This Row],[Base type]])+2,FIND(")",core[[#This Row],[Type]],LEN(core[[#This Row],[Base type]])+2)-LEN(core[[#This Row],[Base type]])-2)&amp;IF(core[[#This Row],[Other]]=TRUE,", ""other:*""",""),"")</f>
        <v/>
      </c>
      <c r="L348" t="str">
        <f t="array" ref="L34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49" spans="2:12" hidden="1" x14ac:dyDescent="0.25">
      <c r="B349" t="s">
        <v>1760</v>
      </c>
      <c r="C349" t="s">
        <v>1223</v>
      </c>
      <c r="D349" t="s">
        <v>423</v>
      </c>
      <c r="E349" t="s">
        <v>34</v>
      </c>
      <c r="F349" t="s">
        <v>29</v>
      </c>
      <c r="G349" t="s">
        <v>1302</v>
      </c>
      <c r="H349" t="str">
        <f>IF(ISBLANK(core[[#This Row],[Type]]),"",IFERROR(LEFT(core[[#This Row],[Type]],FIND("(",core[[#This Row],[Type]])-1),core[[#This Row],[Type]]))</f>
        <v>xs:string</v>
      </c>
      <c r="I349" t="b">
        <f>IF(core[[#This Row],[Base type]]="xs:string",LEFT(core[[#This Row],[Type]],11)="xs:string(""","")</f>
        <v>0</v>
      </c>
      <c r="J349" t="b">
        <f>IF(core[[#This Row],[Base type]]="xs:string",NOT(ISERROR(FIND(" or xs:string(xs:pattern=other:\w{2,})",core[[#This Row],[Type]]))),"")</f>
        <v>0</v>
      </c>
      <c r="K349" t="str">
        <f>IFERROR(MID(core[[#This Row],[Type]],LEN(core[[#This Row],[Base type]])+2,FIND(")",core[[#This Row],[Type]],LEN(core[[#This Row],[Base type]])+2)-LEN(core[[#This Row],[Base type]])-2)&amp;IF(core[[#This Row],[Other]]=TRUE,", ""other:*""",""),"")</f>
        <v/>
      </c>
      <c r="L349" t="str">
        <f t="array" ref="L34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50" spans="2:12" hidden="1" x14ac:dyDescent="0.25">
      <c r="B350" t="s">
        <v>1761</v>
      </c>
      <c r="C350" t="s">
        <v>1223</v>
      </c>
      <c r="D350" t="s">
        <v>423</v>
      </c>
      <c r="E350" t="s">
        <v>28</v>
      </c>
      <c r="F350" t="s">
        <v>29</v>
      </c>
      <c r="G350" t="s">
        <v>1302</v>
      </c>
      <c r="H350" t="str">
        <f>IF(ISBLANK(core[[#This Row],[Type]]),"",IFERROR(LEFT(core[[#This Row],[Type]],FIND("(",core[[#This Row],[Type]])-1),core[[#This Row],[Type]]))</f>
        <v>xs:string</v>
      </c>
      <c r="I350" t="b">
        <f>IF(core[[#This Row],[Base type]]="xs:string",LEFT(core[[#This Row],[Type]],11)="xs:string(""","")</f>
        <v>0</v>
      </c>
      <c r="J350" t="b">
        <f>IF(core[[#This Row],[Base type]]="xs:string",NOT(ISERROR(FIND(" or xs:string(xs:pattern=other:\w{2,})",core[[#This Row],[Type]]))),"")</f>
        <v>0</v>
      </c>
      <c r="K350" t="str">
        <f>IFERROR(MID(core[[#This Row],[Type]],LEN(core[[#This Row],[Base type]])+2,FIND(")",core[[#This Row],[Type]],LEN(core[[#This Row],[Base type]])+2)-LEN(core[[#This Row],[Base type]])-2)&amp;IF(core[[#This Row],[Other]]=TRUE,", ""other:*""",""),"")</f>
        <v/>
      </c>
      <c r="L350" t="str">
        <f t="array" ref="L35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51" spans="2:12" hidden="1" x14ac:dyDescent="0.25">
      <c r="B351" t="s">
        <v>1762</v>
      </c>
      <c r="C351" t="s">
        <v>1223</v>
      </c>
      <c r="D351" t="s">
        <v>423</v>
      </c>
      <c r="E351" t="s">
        <v>1305</v>
      </c>
      <c r="F351" t="s">
        <v>29</v>
      </c>
      <c r="H351" t="str">
        <f>IF(ISBLANK(core[[#This Row],[Type]]),"",IFERROR(LEFT(core[[#This Row],[Type]],FIND("(",core[[#This Row],[Type]])-1),core[[#This Row],[Type]]))</f>
        <v/>
      </c>
      <c r="I351" t="str">
        <f>IF(core[[#This Row],[Base type]]="xs:string",LEFT(core[[#This Row],[Type]],11)="xs:string(""","")</f>
        <v/>
      </c>
      <c r="J351" t="str">
        <f>IF(core[[#This Row],[Base type]]="xs:string",NOT(ISERROR(FIND(" or xs:string(xs:pattern=other:\w{2,})",core[[#This Row],[Type]]))),"")</f>
        <v/>
      </c>
      <c r="K351" t="str">
        <f>IFERROR(MID(core[[#This Row],[Type]],LEN(core[[#This Row],[Base type]])+2,FIND(")",core[[#This Row],[Type]],LEN(core[[#This Row],[Base type]])+2)-LEN(core[[#This Row],[Base type]])-2)&amp;IF(core[[#This Row],[Other]]=TRUE,", ""other:*""",""),"")</f>
        <v/>
      </c>
      <c r="L351" t="str">
        <f t="array" ref="L3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52" spans="2:12" hidden="1" x14ac:dyDescent="0.25">
      <c r="B352" t="s">
        <v>1763</v>
      </c>
      <c r="C352" t="s">
        <v>1223</v>
      </c>
      <c r="D352" t="s">
        <v>423</v>
      </c>
      <c r="E352" t="s">
        <v>1307</v>
      </c>
      <c r="F352" t="s">
        <v>29</v>
      </c>
      <c r="H352" t="str">
        <f>IF(ISBLANK(core[[#This Row],[Type]]),"",IFERROR(LEFT(core[[#This Row],[Type]],FIND("(",core[[#This Row],[Type]])-1),core[[#This Row],[Type]]))</f>
        <v/>
      </c>
      <c r="I352" t="str">
        <f>IF(core[[#This Row],[Base type]]="xs:string",LEFT(core[[#This Row],[Type]],11)="xs:string(""","")</f>
        <v/>
      </c>
      <c r="J352" t="str">
        <f>IF(core[[#This Row],[Base type]]="xs:string",NOT(ISERROR(FIND(" or xs:string(xs:pattern=other:\w{2,})",core[[#This Row],[Type]]))),"")</f>
        <v/>
      </c>
      <c r="K352" t="str">
        <f>IFERROR(MID(core[[#This Row],[Type]],LEN(core[[#This Row],[Base type]])+2,FIND(")",core[[#This Row],[Type]],LEN(core[[#This Row],[Base type]])+2)-LEN(core[[#This Row],[Base type]])-2)&amp;IF(core[[#This Row],[Other]]=TRUE,", ""other:*""",""),"")</f>
        <v/>
      </c>
      <c r="L352" t="str">
        <f t="array" ref="L3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53" spans="2:12" hidden="1" x14ac:dyDescent="0.25">
      <c r="B353" t="s">
        <v>1764</v>
      </c>
      <c r="C353" t="s">
        <v>1223</v>
      </c>
      <c r="D353" t="s">
        <v>1309</v>
      </c>
      <c r="E353" t="s">
        <v>1299</v>
      </c>
      <c r="F353" t="s">
        <v>29</v>
      </c>
      <c r="H353" t="str">
        <f>IF(ISBLANK(core[[#This Row],[Type]]),"",IFERROR(LEFT(core[[#This Row],[Type]],FIND("(",core[[#This Row],[Type]])-1),core[[#This Row],[Type]]))</f>
        <v/>
      </c>
      <c r="I353" t="str">
        <f>IF(core[[#This Row],[Base type]]="xs:string",LEFT(core[[#This Row],[Type]],11)="xs:string(""","")</f>
        <v/>
      </c>
      <c r="J353" t="str">
        <f>IF(core[[#This Row],[Base type]]="xs:string",NOT(ISERROR(FIND(" or xs:string(xs:pattern=other:\w{2,})",core[[#This Row],[Type]]))),"")</f>
        <v/>
      </c>
      <c r="K353" t="str">
        <f>IFERROR(MID(core[[#This Row],[Type]],LEN(core[[#This Row],[Base type]])+2,FIND(")",core[[#This Row],[Type]],LEN(core[[#This Row],[Base type]])+2)-LEN(core[[#This Row],[Base type]])-2)&amp;IF(core[[#This Row],[Other]]=TRUE,", ""other:*""",""),"")</f>
        <v/>
      </c>
      <c r="L353" t="str">
        <f t="array" ref="L35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54" spans="2:12" hidden="1" x14ac:dyDescent="0.25">
      <c r="B354" t="s">
        <v>1765</v>
      </c>
      <c r="C354" t="s">
        <v>1214</v>
      </c>
      <c r="D354" t="s">
        <v>1099</v>
      </c>
      <c r="E354" t="s">
        <v>32</v>
      </c>
      <c r="F354" t="s">
        <v>23</v>
      </c>
      <c r="G354" t="s">
        <v>1311</v>
      </c>
      <c r="H354" t="str">
        <f>IF(ISBLANK(core[[#This Row],[Type]]),"",IFERROR(LEFT(core[[#This Row],[Type]],FIND("(",core[[#This Row],[Type]])-1),core[[#This Row],[Type]]))</f>
        <v>xs:ID</v>
      </c>
      <c r="I354" t="str">
        <f>IF(core[[#This Row],[Base type]]="xs:string",LEFT(core[[#This Row],[Type]],11)="xs:string(""","")</f>
        <v/>
      </c>
      <c r="J354" t="str">
        <f>IF(core[[#This Row],[Base type]]="xs:string",NOT(ISERROR(FIND(" or xs:string(xs:pattern=other:\w{2,})",core[[#This Row],[Type]]))),"")</f>
        <v/>
      </c>
      <c r="K354" t="str">
        <f>IFERROR(MID(core[[#This Row],[Type]],LEN(core[[#This Row],[Base type]])+2,FIND(")",core[[#This Row],[Type]],LEN(core[[#This Row],[Base type]])+2)-LEN(core[[#This Row],[Base type]])-2)&amp;IF(core[[#This Row],[Other]]=TRUE,", ""other:*""",""),"")</f>
        <v/>
      </c>
      <c r="L354" t="str">
        <f t="array" ref="L3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55" spans="2:12" hidden="1" x14ac:dyDescent="0.25">
      <c r="B355" t="s">
        <v>1766</v>
      </c>
      <c r="C355" t="s">
        <v>1214</v>
      </c>
      <c r="D355" t="s">
        <v>1099</v>
      </c>
      <c r="E355" t="s">
        <v>24</v>
      </c>
      <c r="F355" t="s">
        <v>29</v>
      </c>
      <c r="G355" t="s">
        <v>1302</v>
      </c>
      <c r="H355" t="str">
        <f>IF(ISBLANK(core[[#This Row],[Type]]),"",IFERROR(LEFT(core[[#This Row],[Type]],FIND("(",core[[#This Row],[Type]])-1),core[[#This Row],[Type]]))</f>
        <v>xs:string</v>
      </c>
      <c r="I355" t="b">
        <f>IF(core[[#This Row],[Base type]]="xs:string",LEFT(core[[#This Row],[Type]],11)="xs:string(""","")</f>
        <v>0</v>
      </c>
      <c r="J355" t="b">
        <f>IF(core[[#This Row],[Base type]]="xs:string",NOT(ISERROR(FIND(" or xs:string(xs:pattern=other:\w{2,})",core[[#This Row],[Type]]))),"")</f>
        <v>0</v>
      </c>
      <c r="K355" t="str">
        <f>IFERROR(MID(core[[#This Row],[Type]],LEN(core[[#This Row],[Base type]])+2,FIND(")",core[[#This Row],[Type]],LEN(core[[#This Row],[Base type]])+2)-LEN(core[[#This Row],[Base type]])-2)&amp;IF(core[[#This Row],[Other]]=TRUE,", ""other:*""",""),"")</f>
        <v/>
      </c>
      <c r="L355" t="str">
        <f t="array" ref="L35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56" spans="2:12" hidden="1" x14ac:dyDescent="0.25">
      <c r="B356" t="s">
        <v>1767</v>
      </c>
      <c r="C356" t="s">
        <v>1214</v>
      </c>
      <c r="D356" t="s">
        <v>1099</v>
      </c>
      <c r="E356" t="s">
        <v>34</v>
      </c>
      <c r="F356" t="s">
        <v>29</v>
      </c>
      <c r="G356" t="s">
        <v>1302</v>
      </c>
      <c r="H356" t="str">
        <f>IF(ISBLANK(core[[#This Row],[Type]]),"",IFERROR(LEFT(core[[#This Row],[Type]],FIND("(",core[[#This Row],[Type]])-1),core[[#This Row],[Type]]))</f>
        <v>xs:string</v>
      </c>
      <c r="I356" t="b">
        <f>IF(core[[#This Row],[Base type]]="xs:string",LEFT(core[[#This Row],[Type]],11)="xs:string(""","")</f>
        <v>0</v>
      </c>
      <c r="J356" t="b">
        <f>IF(core[[#This Row],[Base type]]="xs:string",NOT(ISERROR(FIND(" or xs:string(xs:pattern=other:\w{2,})",core[[#This Row],[Type]]))),"")</f>
        <v>0</v>
      </c>
      <c r="K356" t="str">
        <f>IFERROR(MID(core[[#This Row],[Type]],LEN(core[[#This Row],[Base type]])+2,FIND(")",core[[#This Row],[Type]],LEN(core[[#This Row],[Base type]])+2)-LEN(core[[#This Row],[Base type]])-2)&amp;IF(core[[#This Row],[Other]]=TRUE,", ""other:*""",""),"")</f>
        <v/>
      </c>
      <c r="L356" t="str">
        <f t="array" ref="L35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57" spans="2:12" hidden="1" x14ac:dyDescent="0.25">
      <c r="B357" t="s">
        <v>1768</v>
      </c>
      <c r="C357" t="s">
        <v>1214</v>
      </c>
      <c r="D357" t="s">
        <v>1099</v>
      </c>
      <c r="E357" t="s">
        <v>28</v>
      </c>
      <c r="F357" t="s">
        <v>29</v>
      </c>
      <c r="G357" t="s">
        <v>1302</v>
      </c>
      <c r="H357" t="str">
        <f>IF(ISBLANK(core[[#This Row],[Type]]),"",IFERROR(LEFT(core[[#This Row],[Type]],FIND("(",core[[#This Row],[Type]])-1),core[[#This Row],[Type]]))</f>
        <v>xs:string</v>
      </c>
      <c r="I357" t="b">
        <f>IF(core[[#This Row],[Base type]]="xs:string",LEFT(core[[#This Row],[Type]],11)="xs:string(""","")</f>
        <v>0</v>
      </c>
      <c r="J357" t="b">
        <f>IF(core[[#This Row],[Base type]]="xs:string",NOT(ISERROR(FIND(" or xs:string(xs:pattern=other:\w{2,})",core[[#This Row],[Type]]))),"")</f>
        <v>0</v>
      </c>
      <c r="K357" t="str">
        <f>IFERROR(MID(core[[#This Row],[Type]],LEN(core[[#This Row],[Base type]])+2,FIND(")",core[[#This Row],[Type]],LEN(core[[#This Row],[Base type]])+2)-LEN(core[[#This Row],[Base type]])-2)&amp;IF(core[[#This Row],[Other]]=TRUE,", ""other:*""",""),"")</f>
        <v/>
      </c>
      <c r="L357" t="str">
        <f t="array" ref="L35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58" spans="2:12" hidden="1" x14ac:dyDescent="0.25">
      <c r="B358" t="s">
        <v>1769</v>
      </c>
      <c r="C358" t="s">
        <v>1214</v>
      </c>
      <c r="D358" t="s">
        <v>1099</v>
      </c>
      <c r="E358" t="s">
        <v>1305</v>
      </c>
      <c r="F358" t="s">
        <v>29</v>
      </c>
      <c r="H358" t="str">
        <f>IF(ISBLANK(core[[#This Row],[Type]]),"",IFERROR(LEFT(core[[#This Row],[Type]],FIND("(",core[[#This Row],[Type]])-1),core[[#This Row],[Type]]))</f>
        <v/>
      </c>
      <c r="I358" t="str">
        <f>IF(core[[#This Row],[Base type]]="xs:string",LEFT(core[[#This Row],[Type]],11)="xs:string(""","")</f>
        <v/>
      </c>
      <c r="J358" t="str">
        <f>IF(core[[#This Row],[Base type]]="xs:string",NOT(ISERROR(FIND(" or xs:string(xs:pattern=other:\w{2,})",core[[#This Row],[Type]]))),"")</f>
        <v/>
      </c>
      <c r="K358" t="str">
        <f>IFERROR(MID(core[[#This Row],[Type]],LEN(core[[#This Row],[Base type]])+2,FIND(")",core[[#This Row],[Type]],LEN(core[[#This Row],[Base type]])+2)-LEN(core[[#This Row],[Base type]])-2)&amp;IF(core[[#This Row],[Other]]=TRUE,", ""other:*""",""),"")</f>
        <v/>
      </c>
      <c r="L358" t="str">
        <f t="array" ref="L3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59" spans="2:12" hidden="1" x14ac:dyDescent="0.25">
      <c r="B359" t="s">
        <v>1770</v>
      </c>
      <c r="C359" t="s">
        <v>1214</v>
      </c>
      <c r="D359" t="s">
        <v>1099</v>
      </c>
      <c r="E359" t="s">
        <v>1307</v>
      </c>
      <c r="F359" t="s">
        <v>29</v>
      </c>
      <c r="H359" t="str">
        <f>IF(ISBLANK(core[[#This Row],[Type]]),"",IFERROR(LEFT(core[[#This Row],[Type]],FIND("(",core[[#This Row],[Type]])-1),core[[#This Row],[Type]]))</f>
        <v/>
      </c>
      <c r="I359" t="str">
        <f>IF(core[[#This Row],[Base type]]="xs:string",LEFT(core[[#This Row],[Type]],11)="xs:string(""","")</f>
        <v/>
      </c>
      <c r="J359" t="str">
        <f>IF(core[[#This Row],[Base type]]="xs:string",NOT(ISERROR(FIND(" or xs:string(xs:pattern=other:\w{2,})",core[[#This Row],[Type]]))),"")</f>
        <v/>
      </c>
      <c r="K359" t="str">
        <f>IFERROR(MID(core[[#This Row],[Type]],LEN(core[[#This Row],[Base type]])+2,FIND(")",core[[#This Row],[Type]],LEN(core[[#This Row],[Base type]])+2)-LEN(core[[#This Row],[Base type]])-2)&amp;IF(core[[#This Row],[Other]]=TRUE,", ""other:*""",""),"")</f>
        <v/>
      </c>
      <c r="L359" t="str">
        <f t="array" ref="L3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60" spans="2:12" hidden="1" x14ac:dyDescent="0.25">
      <c r="B360" t="s">
        <v>1771</v>
      </c>
      <c r="C360" t="s">
        <v>1223</v>
      </c>
      <c r="D360" t="s">
        <v>300</v>
      </c>
      <c r="E360" t="s">
        <v>1299</v>
      </c>
      <c r="F360" t="s">
        <v>29</v>
      </c>
      <c r="H360" t="str">
        <f>IF(ISBLANK(core[[#This Row],[Type]]),"",IFERROR(LEFT(core[[#This Row],[Type]],FIND("(",core[[#This Row],[Type]])-1),core[[#This Row],[Type]]))</f>
        <v/>
      </c>
      <c r="I360" t="str">
        <f>IF(core[[#This Row],[Base type]]="xs:string",LEFT(core[[#This Row],[Type]],11)="xs:string(""","")</f>
        <v/>
      </c>
      <c r="J360" t="str">
        <f>IF(core[[#This Row],[Base type]]="xs:string",NOT(ISERROR(FIND(" or xs:string(xs:pattern=other:\w{2,})",core[[#This Row],[Type]]))),"")</f>
        <v/>
      </c>
      <c r="K360" t="str">
        <f>IFERROR(MID(core[[#This Row],[Type]],LEN(core[[#This Row],[Base type]])+2,FIND(")",core[[#This Row],[Type]],LEN(core[[#This Row],[Base type]])+2)-LEN(core[[#This Row],[Base type]])-2)&amp;IF(core[[#This Row],[Other]]=TRUE,", ""other:*""",""),"")</f>
        <v/>
      </c>
      <c r="L360" t="str">
        <f t="array" ref="L36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61" spans="2:12" hidden="1" x14ac:dyDescent="0.25">
      <c r="B361" t="s">
        <v>1772</v>
      </c>
      <c r="C361" t="s">
        <v>1223</v>
      </c>
      <c r="D361" t="s">
        <v>300</v>
      </c>
      <c r="E361" t="s">
        <v>301</v>
      </c>
      <c r="F361" t="s">
        <v>23</v>
      </c>
      <c r="G361" t="s">
        <v>1495</v>
      </c>
      <c r="H361" t="str">
        <f>IF(ISBLANK(core[[#This Row],[Type]]),"",IFERROR(LEFT(core[[#This Row],[Type]],FIND("(",core[[#This Row],[Type]])-1),core[[#This Row],[Type]]))</f>
        <v>xs:list</v>
      </c>
      <c r="I361" t="str">
        <f>IF(core[[#This Row],[Base type]]="xs:string",LEFT(core[[#This Row],[Type]],11)="xs:string(""","")</f>
        <v/>
      </c>
      <c r="J361" t="str">
        <f>IF(core[[#This Row],[Base type]]="xs:string",NOT(ISERROR(FIND(" or xs:string(xs:pattern=other:\w{2,})",core[[#This Row],[Type]]))),"")</f>
        <v/>
      </c>
      <c r="K361" t="str">
        <f>IFERROR(MID(core[[#This Row],[Type]],LEN(core[[#This Row],[Base type]])+2,FIND(")",core[[#This Row],[Type]],LEN(core[[#This Row],[Base type]])+2)-LEN(core[[#This Row],[Base type]])-2)&amp;IF(core[[#This Row],[Other]]=TRUE,", ""other:*""",""),"")</f>
        <v>xs:double</v>
      </c>
      <c r="L361" t="str">
        <f t="array" ref="L361">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362" spans="2:12" hidden="1" x14ac:dyDescent="0.25">
      <c r="B362" t="s">
        <v>1773</v>
      </c>
      <c r="C362" t="s">
        <v>1223</v>
      </c>
      <c r="D362" t="s">
        <v>300</v>
      </c>
      <c r="E362" t="s">
        <v>1425</v>
      </c>
      <c r="F362" t="s">
        <v>29</v>
      </c>
      <c r="G362" t="s">
        <v>1497</v>
      </c>
      <c r="H362" t="str">
        <f>IF(ISBLANK(core[[#This Row],[Type]]),"",IFERROR(LEFT(core[[#This Row],[Type]],FIND("(",core[[#This Row],[Type]])-1),core[[#This Row],[Type]]))</f>
        <v>xs:double</v>
      </c>
      <c r="I362" t="str">
        <f>IF(core[[#This Row],[Base type]]="xs:string",LEFT(core[[#This Row],[Type]],11)="xs:string(""","")</f>
        <v/>
      </c>
      <c r="J362" t="str">
        <f>IF(core[[#This Row],[Base type]]="xs:string",NOT(ISERROR(FIND(" or xs:string(xs:pattern=other:\w{2,})",core[[#This Row],[Type]]))),"")</f>
        <v/>
      </c>
      <c r="K362" t="str">
        <f>IFERROR(MID(core[[#This Row],[Type]],LEN(core[[#This Row],[Base type]])+2,FIND(")",core[[#This Row],[Type]],LEN(core[[#This Row],[Base type]])+2)-LEN(core[[#This Row],[Base type]])-2)&amp;IF(core[[#This Row],[Other]]=TRUE,", ""other:*""",""),"")</f>
        <v/>
      </c>
      <c r="L362" t="str">
        <f t="array" ref="L362">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363" spans="2:12" hidden="1" x14ac:dyDescent="0.25">
      <c r="B363" t="s">
        <v>1774</v>
      </c>
      <c r="C363" t="s">
        <v>1223</v>
      </c>
      <c r="D363" t="s">
        <v>300</v>
      </c>
      <c r="E363" t="s">
        <v>1420</v>
      </c>
      <c r="F363" t="s">
        <v>29</v>
      </c>
      <c r="G363" t="s">
        <v>1423</v>
      </c>
      <c r="H363" t="str">
        <f>IF(ISBLANK(core[[#This Row],[Type]]),"",IFERROR(LEFT(core[[#This Row],[Type]],FIND("(",core[[#This Row],[Type]])-1),core[[#This Row],[Type]]))</f>
        <v>xs:anyURI</v>
      </c>
      <c r="I363" t="str">
        <f>IF(core[[#This Row],[Base type]]="xs:string",LEFT(core[[#This Row],[Type]],11)="xs:string(""","")</f>
        <v/>
      </c>
      <c r="J363" t="str">
        <f>IF(core[[#This Row],[Base type]]="xs:string",NOT(ISERROR(FIND(" or xs:string(xs:pattern=other:\w{2,})",core[[#This Row],[Type]]))),"")</f>
        <v/>
      </c>
      <c r="K363" t="str">
        <f>IFERROR(MID(core[[#This Row],[Type]],LEN(core[[#This Row],[Base type]])+2,FIND(")",core[[#This Row],[Type]],LEN(core[[#This Row],[Base type]])+2)-LEN(core[[#This Row],[Base type]])-2)&amp;IF(core[[#This Row],[Other]]=TRUE,", ""other:*""",""),"")</f>
        <v/>
      </c>
      <c r="L363" t="str">
        <f t="array" ref="L36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364" spans="2:12" hidden="1" x14ac:dyDescent="0.25">
      <c r="B364" t="s">
        <v>1775</v>
      </c>
      <c r="C364" t="s">
        <v>1223</v>
      </c>
      <c r="D364" t="s">
        <v>300</v>
      </c>
      <c r="E364" t="s">
        <v>1500</v>
      </c>
      <c r="F364" t="s">
        <v>29</v>
      </c>
      <c r="G364" t="s">
        <v>1423</v>
      </c>
      <c r="H364" t="str">
        <f>IF(ISBLANK(core[[#This Row],[Type]]),"",IFERROR(LEFT(core[[#This Row],[Type]],FIND("(",core[[#This Row],[Type]])-1),core[[#This Row],[Type]]))</f>
        <v>xs:anyURI</v>
      </c>
      <c r="I364" t="str">
        <f>IF(core[[#This Row],[Base type]]="xs:string",LEFT(core[[#This Row],[Type]],11)="xs:string(""","")</f>
        <v/>
      </c>
      <c r="J364" t="str">
        <f>IF(core[[#This Row],[Base type]]="xs:string",NOT(ISERROR(FIND(" or xs:string(xs:pattern=other:\w{2,})",core[[#This Row],[Type]]))),"")</f>
        <v/>
      </c>
      <c r="K364" t="str">
        <f>IFERROR(MID(core[[#This Row],[Type]],LEN(core[[#This Row],[Base type]])+2,FIND(")",core[[#This Row],[Type]],LEN(core[[#This Row],[Base type]])+2)-LEN(core[[#This Row],[Base type]])-2)&amp;IF(core[[#This Row],[Other]]=TRUE,", ""other:*""",""),"")</f>
        <v/>
      </c>
      <c r="L364" t="str">
        <f t="array" ref="L36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365" spans="2:12" hidden="1" x14ac:dyDescent="0.25">
      <c r="B365" t="s">
        <v>1776</v>
      </c>
      <c r="C365" t="s">
        <v>1214</v>
      </c>
      <c r="D365" t="s">
        <v>1099</v>
      </c>
      <c r="E365" t="s">
        <v>494</v>
      </c>
      <c r="F365" t="s">
        <v>23</v>
      </c>
      <c r="G365" t="s">
        <v>1403</v>
      </c>
      <c r="H365" t="str">
        <f>IF(ISBLANK(core[[#This Row],[Type]]),"",IFERROR(LEFT(core[[#This Row],[Type]],FIND("(",core[[#This Row],[Type]])-1),core[[#This Row],[Type]]))</f>
        <v>xs:decimal</v>
      </c>
      <c r="I365" t="str">
        <f>IF(core[[#This Row],[Base type]]="xs:string",LEFT(core[[#This Row],[Type]],11)="xs:string(""","")</f>
        <v/>
      </c>
      <c r="J365" t="str">
        <f>IF(core[[#This Row],[Base type]]="xs:string",NOT(ISERROR(FIND(" or xs:string(xs:pattern=other:\w{2,})",core[[#This Row],[Type]]))),"")</f>
        <v/>
      </c>
      <c r="K365" t="str">
        <f>IFERROR(MID(core[[#This Row],[Type]],LEN(core[[#This Row],[Base type]])+2,FIND(")",core[[#This Row],[Type]],LEN(core[[#This Row],[Base type]])+2)-LEN(core[[#This Row],[Base type]])-2)&amp;IF(core[[#This Row],[Other]]=TRUE,", ""other:*""",""),"")</f>
        <v>xs:fractionDigits=6</v>
      </c>
      <c r="L365" t="str">
        <f t="array" ref="L36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66" spans="2:12" hidden="1" x14ac:dyDescent="0.25">
      <c r="B366" t="s">
        <v>1777</v>
      </c>
      <c r="C366" t="s">
        <v>1214</v>
      </c>
      <c r="D366" t="s">
        <v>1099</v>
      </c>
      <c r="E366" t="s">
        <v>478</v>
      </c>
      <c r="F366" t="s">
        <v>29</v>
      </c>
      <c r="G366" t="s">
        <v>1403</v>
      </c>
      <c r="H366" t="str">
        <f>IF(ISBLANK(core[[#This Row],[Type]]),"",IFERROR(LEFT(core[[#This Row],[Type]],FIND("(",core[[#This Row],[Type]])-1),core[[#This Row],[Type]]))</f>
        <v>xs:decimal</v>
      </c>
      <c r="I366" t="str">
        <f>IF(core[[#This Row],[Base type]]="xs:string",LEFT(core[[#This Row],[Type]],11)="xs:string(""","")</f>
        <v/>
      </c>
      <c r="J366" t="str">
        <f>IF(core[[#This Row],[Base type]]="xs:string",NOT(ISERROR(FIND(" or xs:string(xs:pattern=other:\w{2,})",core[[#This Row],[Type]]))),"")</f>
        <v/>
      </c>
      <c r="K366" t="str">
        <f>IFERROR(MID(core[[#This Row],[Type]],LEN(core[[#This Row],[Base type]])+2,FIND(")",core[[#This Row],[Type]],LEN(core[[#This Row],[Base type]])+2)-LEN(core[[#This Row],[Base type]])-2)&amp;IF(core[[#This Row],[Other]]=TRUE,", ""other:*""",""),"")</f>
        <v>xs:fractionDigits=6</v>
      </c>
      <c r="L366" t="str">
        <f t="array" ref="L36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67" spans="2:12" hidden="1" x14ac:dyDescent="0.25">
      <c r="B367" t="s">
        <v>1778</v>
      </c>
      <c r="C367" t="s">
        <v>1214</v>
      </c>
      <c r="D367" t="s">
        <v>1099</v>
      </c>
      <c r="E367" t="s">
        <v>1505</v>
      </c>
      <c r="F367" t="s">
        <v>29</v>
      </c>
      <c r="G367" t="s">
        <v>1403</v>
      </c>
      <c r="H367" t="str">
        <f>IF(ISBLANK(core[[#This Row],[Type]]),"",IFERROR(LEFT(core[[#This Row],[Type]],FIND("(",core[[#This Row],[Type]])-1),core[[#This Row],[Type]]))</f>
        <v>xs:decimal</v>
      </c>
      <c r="I367" t="str">
        <f>IF(core[[#This Row],[Base type]]="xs:string",LEFT(core[[#This Row],[Type]],11)="xs:string(""","")</f>
        <v/>
      </c>
      <c r="J367" t="str">
        <f>IF(core[[#This Row],[Base type]]="xs:string",NOT(ISERROR(FIND(" or xs:string(xs:pattern=other:\w{2,})",core[[#This Row],[Type]]))),"")</f>
        <v/>
      </c>
      <c r="K367" t="str">
        <f>IFERROR(MID(core[[#This Row],[Type]],LEN(core[[#This Row],[Base type]])+2,FIND(")",core[[#This Row],[Type]],LEN(core[[#This Row],[Base type]])+2)-LEN(core[[#This Row],[Base type]])-2)&amp;IF(core[[#This Row],[Other]]=TRUE,", ""other:*""",""),"")</f>
        <v>xs:fractionDigits=6</v>
      </c>
      <c r="L367" t="str">
        <f t="array" ref="L36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368" spans="2:12" hidden="1" x14ac:dyDescent="0.25">
      <c r="B368" t="s">
        <v>1779</v>
      </c>
      <c r="C368" t="s">
        <v>1223</v>
      </c>
      <c r="D368" t="s">
        <v>65</v>
      </c>
      <c r="E368" t="s">
        <v>1299</v>
      </c>
      <c r="F368" t="s">
        <v>29</v>
      </c>
      <c r="H368" t="str">
        <f>IF(ISBLANK(core[[#This Row],[Type]]),"",IFERROR(LEFT(core[[#This Row],[Type]],FIND("(",core[[#This Row],[Type]])-1),core[[#This Row],[Type]]))</f>
        <v/>
      </c>
      <c r="I368" t="str">
        <f>IF(core[[#This Row],[Base type]]="xs:string",LEFT(core[[#This Row],[Type]],11)="xs:string(""","")</f>
        <v/>
      </c>
      <c r="J368" t="str">
        <f>IF(core[[#This Row],[Base type]]="xs:string",NOT(ISERROR(FIND(" or xs:string(xs:pattern=other:\w{2,})",core[[#This Row],[Type]]))),"")</f>
        <v/>
      </c>
      <c r="K368" t="str">
        <f>IFERROR(MID(core[[#This Row],[Type]],LEN(core[[#This Row],[Base type]])+2,FIND(")",core[[#This Row],[Type]],LEN(core[[#This Row],[Base type]])+2)-LEN(core[[#This Row],[Base type]])-2)&amp;IF(core[[#This Row],[Other]]=TRUE,", ""other:*""",""),"")</f>
        <v/>
      </c>
      <c r="L368" t="str">
        <f t="array" ref="L3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69" spans="2:12" hidden="1" x14ac:dyDescent="0.25">
      <c r="B369" t="s">
        <v>1780</v>
      </c>
      <c r="C369" t="s">
        <v>1224</v>
      </c>
      <c r="D369" t="s">
        <v>123</v>
      </c>
      <c r="E369" t="s">
        <v>1299</v>
      </c>
      <c r="F369" t="s">
        <v>23</v>
      </c>
      <c r="H369" t="str">
        <f>IF(ISBLANK(core[[#This Row],[Type]]),"",IFERROR(LEFT(core[[#This Row],[Type]],FIND("(",core[[#This Row],[Type]])-1),core[[#This Row],[Type]]))</f>
        <v/>
      </c>
      <c r="I369" t="str">
        <f>IF(core[[#This Row],[Base type]]="xs:string",LEFT(core[[#This Row],[Type]],11)="xs:string(""","")</f>
        <v/>
      </c>
      <c r="J369" t="str">
        <f>IF(core[[#This Row],[Base type]]="xs:string",NOT(ISERROR(FIND(" or xs:string(xs:pattern=other:\w{2,})",core[[#This Row],[Type]]))),"")</f>
        <v/>
      </c>
      <c r="K369" t="str">
        <f>IFERROR(MID(core[[#This Row],[Type]],LEN(core[[#This Row],[Base type]])+2,FIND(")",core[[#This Row],[Type]],LEN(core[[#This Row],[Base type]])+2)-LEN(core[[#This Row],[Base type]])-2)&amp;IF(core[[#This Row],[Other]]=TRUE,", ""other:*""",""),"")</f>
        <v/>
      </c>
      <c r="L369" t="str">
        <f t="array" ref="L3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70" spans="2:12" hidden="1" x14ac:dyDescent="0.25">
      <c r="B370" t="s">
        <v>1781</v>
      </c>
      <c r="C370" t="s">
        <v>1782</v>
      </c>
      <c r="D370" t="s">
        <v>1309</v>
      </c>
      <c r="E370" t="s">
        <v>1299</v>
      </c>
      <c r="F370" t="s">
        <v>29</v>
      </c>
      <c r="H370" t="str">
        <f>IF(ISBLANK(core[[#This Row],[Type]]),"",IFERROR(LEFT(core[[#This Row],[Type]],FIND("(",core[[#This Row],[Type]])-1),core[[#This Row],[Type]]))</f>
        <v/>
      </c>
      <c r="I370" t="str">
        <f>IF(core[[#This Row],[Base type]]="xs:string",LEFT(core[[#This Row],[Type]],11)="xs:string(""","")</f>
        <v/>
      </c>
      <c r="J370" t="str">
        <f>IF(core[[#This Row],[Base type]]="xs:string",NOT(ISERROR(FIND(" or xs:string(xs:pattern=other:\w{2,})",core[[#This Row],[Type]]))),"")</f>
        <v/>
      </c>
      <c r="K370" t="str">
        <f>IFERROR(MID(core[[#This Row],[Type]],LEN(core[[#This Row],[Base type]])+2,FIND(")",core[[#This Row],[Type]],LEN(core[[#This Row],[Base type]])+2)-LEN(core[[#This Row],[Base type]])-2)&amp;IF(core[[#This Row],[Other]]=TRUE,", ""other:*""",""),"")</f>
        <v/>
      </c>
      <c r="L370" t="str">
        <f t="array" ref="L3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71" spans="2:12" hidden="1" x14ac:dyDescent="0.25">
      <c r="B371" t="s">
        <v>1783</v>
      </c>
      <c r="C371" t="s">
        <v>1224</v>
      </c>
      <c r="D371" t="s">
        <v>123</v>
      </c>
      <c r="E371" t="s">
        <v>124</v>
      </c>
      <c r="F371" t="s">
        <v>23</v>
      </c>
      <c r="G371" t="s">
        <v>1436</v>
      </c>
      <c r="H371" t="str">
        <f>IF(ISBLANK(core[[#This Row],[Type]]),"",IFERROR(LEFT(core[[#This Row],[Type]],FIND("(",core[[#This Row],[Type]])-1),core[[#This Row],[Type]]))</f>
        <v>xs:boolean</v>
      </c>
      <c r="I371" t="str">
        <f>IF(core[[#This Row],[Base type]]="xs:string",LEFT(core[[#This Row],[Type]],11)="xs:string(""","")</f>
        <v/>
      </c>
      <c r="J371" t="str">
        <f>IF(core[[#This Row],[Base type]]="xs:string",NOT(ISERROR(FIND(" or xs:string(xs:pattern=other:\w{2,})",core[[#This Row],[Type]]))),"")</f>
        <v/>
      </c>
      <c r="K371" t="str">
        <f>IFERROR(MID(core[[#This Row],[Type]],LEN(core[[#This Row],[Base type]])+2,FIND(")",core[[#This Row],[Type]],LEN(core[[#This Row],[Base type]])+2)-LEN(core[[#This Row],[Base type]])-2)&amp;IF(core[[#This Row],[Other]]=TRUE,", ""other:*""",""),"")</f>
        <v/>
      </c>
      <c r="L371" t="str">
        <f t="array" ref="L37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372" spans="2:12" hidden="1" x14ac:dyDescent="0.25">
      <c r="B372" t="s">
        <v>1784</v>
      </c>
      <c r="C372" t="s">
        <v>1224</v>
      </c>
      <c r="D372" t="s">
        <v>123</v>
      </c>
      <c r="E372" t="s">
        <v>135</v>
      </c>
      <c r="F372" t="s">
        <v>29</v>
      </c>
      <c r="G372" t="s">
        <v>1478</v>
      </c>
      <c r="H372" t="str">
        <f>IF(ISBLANK(core[[#This Row],[Type]]),"",IFERROR(LEFT(core[[#This Row],[Type]],FIND("(",core[[#This Row],[Type]])-1),core[[#This Row],[Type]]))</f>
        <v>xs:string</v>
      </c>
      <c r="I372" t="b">
        <f>IF(core[[#This Row],[Base type]]="xs:string",LEFT(core[[#This Row],[Type]],11)="xs:string(""","")</f>
        <v>1</v>
      </c>
      <c r="J372" t="b">
        <f>IF(core[[#This Row],[Base type]]="xs:string",NOT(ISERROR(FIND(" or xs:string(xs:pattern=other:\w{2,})",core[[#This Row],[Type]]))),"")</f>
        <v>1</v>
      </c>
      <c r="K372" t="str">
        <f>IFERROR(MID(core[[#This Row],[Type]],LEN(core[[#This Row],[Base type]])+2,FIND(")",core[[#This Row],[Type]],LEN(core[[#This Row],[Base type]])+2)-LEN(core[[#This Row],[Base type]])-2)&amp;IF(core[[#This Row],[Other]]=TRUE,", ""other:*""",""),"")</f>
        <v>"conceptual", "planned", "operational", "disabled", "closed", "other:*"</v>
      </c>
      <c r="L372" t="str">
        <f t="array" ref="L37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73" spans="2:12" hidden="1" x14ac:dyDescent="0.25">
      <c r="B373" t="s">
        <v>1785</v>
      </c>
      <c r="C373" t="s">
        <v>1224</v>
      </c>
      <c r="D373" t="s">
        <v>123</v>
      </c>
      <c r="E373" t="s">
        <v>133</v>
      </c>
      <c r="F373" t="s">
        <v>29</v>
      </c>
      <c r="G373" t="s">
        <v>1325</v>
      </c>
      <c r="H373" t="str">
        <f>IF(ISBLANK(core[[#This Row],[Type]]),"",IFERROR(LEFT(core[[#This Row],[Type]],FIND("(",core[[#This Row],[Type]])-1),core[[#This Row],[Type]]))</f>
        <v>xs:IDREF</v>
      </c>
      <c r="I373" t="str">
        <f>IF(core[[#This Row],[Base type]]="xs:string",LEFT(core[[#This Row],[Type]],11)="xs:string(""","")</f>
        <v/>
      </c>
      <c r="J373" t="str">
        <f>IF(core[[#This Row],[Base type]]="xs:string",NOT(ISERROR(FIND(" or xs:string(xs:pattern=other:\w{2,})",core[[#This Row],[Type]]))),"")</f>
        <v/>
      </c>
      <c r="K373" t="str">
        <f>IFERROR(MID(core[[#This Row],[Type]],LEN(core[[#This Row],[Base type]])+2,FIND(")",core[[#This Row],[Type]],LEN(core[[#This Row],[Base type]])+2)-LEN(core[[#This Row],[Base type]])-2)&amp;IF(core[[#This Row],[Other]]=TRUE,", ""other:*""",""),"")</f>
        <v/>
      </c>
      <c r="L373" t="str">
        <f t="array" ref="L37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374" spans="2:12" hidden="1" x14ac:dyDescent="0.25">
      <c r="B374" t="s">
        <v>1786</v>
      </c>
      <c r="C374" t="s">
        <v>1224</v>
      </c>
      <c r="D374" t="s">
        <v>123</v>
      </c>
      <c r="E374" t="s">
        <v>1481</v>
      </c>
      <c r="F374" t="s">
        <v>29</v>
      </c>
      <c r="G374" t="s">
        <v>1482</v>
      </c>
      <c r="H374" t="str">
        <f>IF(ISBLANK(core[[#This Row],[Type]]),"",IFERROR(LEFT(core[[#This Row],[Type]],FIND("(",core[[#This Row],[Type]])-1),core[[#This Row],[Type]]))</f>
        <v>xs:time</v>
      </c>
      <c r="I374" t="str">
        <f>IF(core[[#This Row],[Base type]]="xs:string",LEFT(core[[#This Row],[Type]],11)="xs:string(""","")</f>
        <v/>
      </c>
      <c r="J374" t="str">
        <f>IF(core[[#This Row],[Base type]]="xs:string",NOT(ISERROR(FIND(" or xs:string(xs:pattern=other:\w{2,})",core[[#This Row],[Type]]))),"")</f>
        <v/>
      </c>
      <c r="K374" t="str">
        <f>IFERROR(MID(core[[#This Row],[Type]],LEN(core[[#This Row],[Base type]])+2,FIND(")",core[[#This Row],[Type]],LEN(core[[#This Row],[Base type]])+2)-LEN(core[[#This Row],[Base type]])-2)&amp;IF(core[[#This Row],[Other]]=TRUE,", ""other:*""",""),"")</f>
        <v/>
      </c>
      <c r="L374" t="str">
        <f t="array" ref="L374">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375" spans="2:12" hidden="1" x14ac:dyDescent="0.25">
      <c r="B375" t="s">
        <v>1787</v>
      </c>
      <c r="C375" t="s">
        <v>1224</v>
      </c>
      <c r="D375" t="s">
        <v>123</v>
      </c>
      <c r="E375" t="s">
        <v>1484</v>
      </c>
      <c r="F375" t="s">
        <v>29</v>
      </c>
      <c r="G375" t="s">
        <v>1482</v>
      </c>
      <c r="H375" t="str">
        <f>IF(ISBLANK(core[[#This Row],[Type]]),"",IFERROR(LEFT(core[[#This Row],[Type]],FIND("(",core[[#This Row],[Type]])-1),core[[#This Row],[Type]]))</f>
        <v>xs:time</v>
      </c>
      <c r="I375" t="str">
        <f>IF(core[[#This Row],[Base type]]="xs:string",LEFT(core[[#This Row],[Type]],11)="xs:string(""","")</f>
        <v/>
      </c>
      <c r="J375" t="str">
        <f>IF(core[[#This Row],[Base type]]="xs:string",NOT(ISERROR(FIND(" or xs:string(xs:pattern=other:\w{2,})",core[[#This Row],[Type]]))),"")</f>
        <v/>
      </c>
      <c r="K375" t="str">
        <f>IFERROR(MID(core[[#This Row],[Type]],LEN(core[[#This Row],[Base type]])+2,FIND(")",core[[#This Row],[Type]],LEN(core[[#This Row],[Base type]])+2)-LEN(core[[#This Row],[Base type]])-2)&amp;IF(core[[#This Row],[Other]]=TRUE,", ""other:*""",""),"")</f>
        <v/>
      </c>
      <c r="L375" t="str">
        <f t="array" ref="L37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376" spans="2:12" hidden="1" x14ac:dyDescent="0.25">
      <c r="B376" t="s">
        <v>1788</v>
      </c>
      <c r="C376" t="s">
        <v>1224</v>
      </c>
      <c r="D376" t="s">
        <v>123</v>
      </c>
      <c r="E376" t="s">
        <v>1486</v>
      </c>
      <c r="F376" t="s">
        <v>29</v>
      </c>
      <c r="G376" t="s">
        <v>1487</v>
      </c>
      <c r="H376" t="str">
        <f>IF(ISBLANK(core[[#This Row],[Type]]),"",IFERROR(LEFT(core[[#This Row],[Type]],FIND("(",core[[#This Row],[Type]])-1),core[[#This Row],[Type]]))</f>
        <v>xs:nonNegativeInteger</v>
      </c>
      <c r="I376" t="str">
        <f>IF(core[[#This Row],[Base type]]="xs:string",LEFT(core[[#This Row],[Type]],11)="xs:string(""","")</f>
        <v/>
      </c>
      <c r="J376" t="str">
        <f>IF(core[[#This Row],[Base type]]="xs:string",NOT(ISERROR(FIND(" or xs:string(xs:pattern=other:\w{2,})",core[[#This Row],[Type]]))),"")</f>
        <v/>
      </c>
      <c r="K376" t="str">
        <f>IFERROR(MID(core[[#This Row],[Type]],LEN(core[[#This Row],[Base type]])+2,FIND(")",core[[#This Row],[Type]],LEN(core[[#This Row],[Base type]])+2)-LEN(core[[#This Row],[Base type]])-2)&amp;IF(core[[#This Row],[Other]]=TRUE,", ""other:*""",""),"")</f>
        <v/>
      </c>
      <c r="L376" t="str">
        <f t="array" ref="L376">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377" spans="2:12" hidden="1" x14ac:dyDescent="0.25">
      <c r="B377" t="s">
        <v>1789</v>
      </c>
      <c r="C377" t="s">
        <v>1224</v>
      </c>
      <c r="D377" t="s">
        <v>123</v>
      </c>
      <c r="E377" t="s">
        <v>1489</v>
      </c>
      <c r="F377" t="s">
        <v>29</v>
      </c>
      <c r="G377" t="s">
        <v>1302</v>
      </c>
      <c r="H377" t="str">
        <f>IF(ISBLANK(core[[#This Row],[Type]]),"",IFERROR(LEFT(core[[#This Row],[Type]],FIND("(",core[[#This Row],[Type]])-1),core[[#This Row],[Type]]))</f>
        <v>xs:string</v>
      </c>
      <c r="I377" t="b">
        <f>IF(core[[#This Row],[Base type]]="xs:string",LEFT(core[[#This Row],[Type]],11)="xs:string(""","")</f>
        <v>0</v>
      </c>
      <c r="J377" t="b">
        <f>IF(core[[#This Row],[Base type]]="xs:string",NOT(ISERROR(FIND(" or xs:string(xs:pattern=other:\w{2,})",core[[#This Row],[Type]]))),"")</f>
        <v>0</v>
      </c>
      <c r="K377" t="str">
        <f>IFERROR(MID(core[[#This Row],[Type]],LEN(core[[#This Row],[Base type]])+2,FIND(")",core[[#This Row],[Type]],LEN(core[[#This Row],[Base type]])+2)-LEN(core[[#This Row],[Base type]])-2)&amp;IF(core[[#This Row],[Other]]=TRUE,", ""other:*""",""),"")</f>
        <v/>
      </c>
      <c r="L377" t="str">
        <f t="array" ref="L37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78" spans="2:12" hidden="1" x14ac:dyDescent="0.25">
      <c r="B378" t="s">
        <v>1790</v>
      </c>
      <c r="C378" t="s">
        <v>1224</v>
      </c>
      <c r="D378" t="s">
        <v>123</v>
      </c>
      <c r="E378" t="s">
        <v>1307</v>
      </c>
      <c r="F378" t="s">
        <v>29</v>
      </c>
      <c r="H378" t="str">
        <f>IF(ISBLANK(core[[#This Row],[Type]]),"",IFERROR(LEFT(core[[#This Row],[Type]],FIND("(",core[[#This Row],[Type]])-1),core[[#This Row],[Type]]))</f>
        <v/>
      </c>
      <c r="I378" t="str">
        <f>IF(core[[#This Row],[Base type]]="xs:string",LEFT(core[[#This Row],[Type]],11)="xs:string(""","")</f>
        <v/>
      </c>
      <c r="J378" t="str">
        <f>IF(core[[#This Row],[Base type]]="xs:string",NOT(ISERROR(FIND(" or xs:string(xs:pattern=other:\w{2,})",core[[#This Row],[Type]]))),"")</f>
        <v/>
      </c>
      <c r="K378" t="str">
        <f>IFERROR(MID(core[[#This Row],[Type]],LEN(core[[#This Row],[Base type]])+2,FIND(")",core[[#This Row],[Type]],LEN(core[[#This Row],[Base type]])+2)-LEN(core[[#This Row],[Base type]])-2)&amp;IF(core[[#This Row],[Other]]=TRUE,", ""other:*""",""),"")</f>
        <v/>
      </c>
      <c r="L378" t="str">
        <f t="array" ref="L37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79" spans="2:12" hidden="1" x14ac:dyDescent="0.25">
      <c r="B379" t="s">
        <v>1791</v>
      </c>
      <c r="C379" t="s">
        <v>1214</v>
      </c>
      <c r="D379" t="s">
        <v>1099</v>
      </c>
      <c r="E379" t="s">
        <v>17</v>
      </c>
      <c r="F379" t="s">
        <v>29</v>
      </c>
      <c r="G379" t="s">
        <v>1792</v>
      </c>
      <c r="H379" t="str">
        <f>IF(ISBLANK(core[[#This Row],[Type]]),"",IFERROR(LEFT(core[[#This Row],[Type]],FIND("(",core[[#This Row],[Type]])-1),core[[#This Row],[Type]]))</f>
        <v>xs:string</v>
      </c>
      <c r="I379" t="b">
        <f>IF(core[[#This Row],[Base type]]="xs:string",LEFT(core[[#This Row],[Type]],11)="xs:string(""","")</f>
        <v>1</v>
      </c>
      <c r="J379" t="b">
        <f>IF(core[[#This Row],[Base type]]="xs:string",NOT(ISERROR(FIND(" or xs:string(xs:pattern=other:\w{2,})",core[[#This Row],[Type]]))),"")</f>
        <v>1</v>
      </c>
      <c r="K379" t="str">
        <f>IFERROR(MID(core[[#This Row],[Type]],LEN(core[[#This Row],[Base type]])+2,FIND(")",core[[#This Row],[Type]],LEN(core[[#This Row],[Base type]])+2)-LEN(core[[#This Row],[Base type]])-2)&amp;IF(core[[#This Row],[Other]]=TRUE,", ""other:*""",""),"")</f>
        <v>"station", "block", "autoblock", "other:*"</v>
      </c>
      <c r="L379" t="str">
        <f t="array" ref="L37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80" spans="2:12" hidden="1" x14ac:dyDescent="0.25">
      <c r="B380" t="s">
        <v>1793</v>
      </c>
      <c r="C380" t="s">
        <v>1214</v>
      </c>
      <c r="D380" t="s">
        <v>1099</v>
      </c>
      <c r="E380" t="s">
        <v>118</v>
      </c>
      <c r="F380" t="s">
        <v>23</v>
      </c>
      <c r="G380" t="s">
        <v>1325</v>
      </c>
      <c r="H380" t="str">
        <f>IF(ISBLANK(core[[#This Row],[Type]]),"",IFERROR(LEFT(core[[#This Row],[Type]],FIND("(",core[[#This Row],[Type]])-1),core[[#This Row],[Type]]))</f>
        <v>xs:IDREF</v>
      </c>
      <c r="I380" t="str">
        <f>IF(core[[#This Row],[Base type]]="xs:string",LEFT(core[[#This Row],[Type]],11)="xs:string(""","")</f>
        <v/>
      </c>
      <c r="J380" t="str">
        <f>IF(core[[#This Row],[Base type]]="xs:string",NOT(ISERROR(FIND(" or xs:string(xs:pattern=other:\w{2,})",core[[#This Row],[Type]]))),"")</f>
        <v/>
      </c>
      <c r="K380" t="str">
        <f>IFERROR(MID(core[[#This Row],[Type]],LEN(core[[#This Row],[Base type]])+2,FIND(")",core[[#This Row],[Type]],LEN(core[[#This Row],[Base type]])+2)-LEN(core[[#This Row],[Base type]])-2)&amp;IF(core[[#This Row],[Other]]=TRUE,", ""other:*""",""),"")</f>
        <v/>
      </c>
      <c r="L380" t="str">
        <f t="array" ref="L38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381" spans="2:12" hidden="1" x14ac:dyDescent="0.25">
      <c r="B381" t="s">
        <v>1794</v>
      </c>
      <c r="C381" t="s">
        <v>1214</v>
      </c>
      <c r="D381" t="s">
        <v>1099</v>
      </c>
      <c r="E381" t="s">
        <v>1795</v>
      </c>
      <c r="F381" t="s">
        <v>29</v>
      </c>
      <c r="G381" t="s">
        <v>1796</v>
      </c>
      <c r="H381" t="str">
        <f>IF(ISBLANK(core[[#This Row],[Type]]),"",IFERROR(LEFT(core[[#This Row],[Type]],FIND("(",core[[#This Row],[Type]])-1),core[[#This Row],[Type]]))</f>
        <v>xs:unsignedByte</v>
      </c>
      <c r="I381" t="str">
        <f>IF(core[[#This Row],[Base type]]="xs:string",LEFT(core[[#This Row],[Type]],11)="xs:string(""","")</f>
        <v/>
      </c>
      <c r="J381" t="str">
        <f>IF(core[[#This Row],[Base type]]="xs:string",NOT(ISERROR(FIND(" or xs:string(xs:pattern=other:\w{2,})",core[[#This Row],[Type]]))),"")</f>
        <v/>
      </c>
      <c r="K381" t="str">
        <f>IFERROR(MID(core[[#This Row],[Type]],LEN(core[[#This Row],[Base type]])+2,FIND(")",core[[#This Row],[Type]],LEN(core[[#This Row],[Base type]])+2)-LEN(core[[#This Row],[Base type]])-2)&amp;IF(core[[#This Row],[Other]]=TRUE,", ""other:*""",""),"")</f>
        <v/>
      </c>
      <c r="L381" t="str">
        <f t="array" ref="L38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382" spans="2:12" hidden="1" x14ac:dyDescent="0.25">
      <c r="B382" t="s">
        <v>1797</v>
      </c>
      <c r="C382" t="s">
        <v>1214</v>
      </c>
      <c r="D382" t="s">
        <v>1099</v>
      </c>
      <c r="E382" t="s">
        <v>482</v>
      </c>
      <c r="F382" t="s">
        <v>29</v>
      </c>
      <c r="G382" t="s">
        <v>1798</v>
      </c>
      <c r="H382" t="str">
        <f>IF(ISBLANK(core[[#This Row],[Type]]),"",IFERROR(LEFT(core[[#This Row],[Type]],FIND("(",core[[#This Row],[Type]])-1),core[[#This Row],[Type]]))</f>
        <v>xs:string</v>
      </c>
      <c r="I382" t="b">
        <f>IF(core[[#This Row],[Base type]]="xs:string",LEFT(core[[#This Row],[Type]],11)="xs:string(""","")</f>
        <v>1</v>
      </c>
      <c r="J382" t="b">
        <f>IF(core[[#This Row],[Base type]]="xs:string",NOT(ISERROR(FIND(" or xs:string(xs:pattern=other:\w{2,})",core[[#This Row],[Type]]))),"")</f>
        <v>0</v>
      </c>
      <c r="K382" t="str">
        <f>IFERROR(MID(core[[#This Row],[Type]],LEN(core[[#This Row],[Base type]])+2,FIND(")",core[[#This Row],[Type]],LEN(core[[#This Row],[Base type]])+2)-LEN(core[[#This Row],[Base type]])-2)&amp;IF(core[[#This Row],[Other]]=TRUE,", ""other:*""",""),"")</f>
        <v>"up", "down", "unknown", "none", "both"</v>
      </c>
      <c r="L382" t="str">
        <f t="array" ref="L38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83" spans="2:12" hidden="1" x14ac:dyDescent="0.25">
      <c r="B383" t="s">
        <v>1799</v>
      </c>
      <c r="C383" t="s">
        <v>1214</v>
      </c>
      <c r="D383" t="s">
        <v>1099</v>
      </c>
      <c r="E383" t="s">
        <v>1217</v>
      </c>
      <c r="F383" t="s">
        <v>29</v>
      </c>
      <c r="G383" t="s">
        <v>1800</v>
      </c>
      <c r="H383" t="str">
        <f>IF(ISBLANK(core[[#This Row],[Type]]),"",IFERROR(LEFT(core[[#This Row],[Type]],FIND("(",core[[#This Row],[Type]])-1),core[[#This Row],[Type]]))</f>
        <v>xs:string</v>
      </c>
      <c r="I383" t="b">
        <f>IF(core[[#This Row],[Base type]]="xs:string",LEFT(core[[#This Row],[Type]],11)="xs:string(""","")</f>
        <v>1</v>
      </c>
      <c r="J383" t="b">
        <f>IF(core[[#This Row],[Base type]]="xs:string",NOT(ISERROR(FIND(" or xs:string(xs:pattern=other:\w{2,})",core[[#This Row],[Type]]))),"")</f>
        <v>0</v>
      </c>
      <c r="K383" t="str">
        <f>IFERROR(MID(core[[#This Row],[Type]],LEN(core[[#This Row],[Base type]])+2,FIND(")",core[[#This Row],[Type]],LEN(core[[#This Row],[Base type]])+2)-LEN(core[[#This Row],[Base type]])-2)&amp;IF(core[[#This Row],[Other]]=TRUE,", ""other:*""",""),"")</f>
        <v>"left", "right", "above", "below", "ahead", "behind", "none"</v>
      </c>
      <c r="L383" t="str">
        <f t="array" ref="L38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384" spans="2:12" hidden="1" x14ac:dyDescent="0.25">
      <c r="B384" t="s">
        <v>1801</v>
      </c>
      <c r="C384" t="s">
        <v>1111</v>
      </c>
      <c r="D384" t="s">
        <v>1112</v>
      </c>
      <c r="E384" t="s">
        <v>1299</v>
      </c>
      <c r="F384" t="s">
        <v>29</v>
      </c>
      <c r="H384" t="str">
        <f>IF(ISBLANK(core[[#This Row],[Type]]),"",IFERROR(LEFT(core[[#This Row],[Type]],FIND("(",core[[#This Row],[Type]])-1),core[[#This Row],[Type]]))</f>
        <v/>
      </c>
      <c r="I384" t="str">
        <f>IF(core[[#This Row],[Base type]]="xs:string",LEFT(core[[#This Row],[Type]],11)="xs:string(""","")</f>
        <v/>
      </c>
      <c r="J384" t="str">
        <f>IF(core[[#This Row],[Base type]]="xs:string",NOT(ISERROR(FIND(" or xs:string(xs:pattern=other:\w{2,})",core[[#This Row],[Type]]))),"")</f>
        <v/>
      </c>
      <c r="K384" t="str">
        <f>IFERROR(MID(core[[#This Row],[Type]],LEN(core[[#This Row],[Base type]])+2,FIND(")",core[[#This Row],[Type]],LEN(core[[#This Row],[Base type]])+2)-LEN(core[[#This Row],[Base type]])-2)&amp;IF(core[[#This Row],[Other]]=TRUE,", ""other:*""",""),"")</f>
        <v/>
      </c>
      <c r="L384" t="str">
        <f t="array" ref="L38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85" spans="2:12" hidden="1" x14ac:dyDescent="0.25">
      <c r="B385" t="s">
        <v>1802</v>
      </c>
      <c r="C385" t="s">
        <v>1125</v>
      </c>
      <c r="D385" t="s">
        <v>1126</v>
      </c>
      <c r="E385" t="s">
        <v>1299</v>
      </c>
      <c r="F385" t="s">
        <v>29</v>
      </c>
      <c r="H385" t="str">
        <f>IF(ISBLANK(core[[#This Row],[Type]]),"",IFERROR(LEFT(core[[#This Row],[Type]],FIND("(",core[[#This Row],[Type]])-1),core[[#This Row],[Type]]))</f>
        <v/>
      </c>
      <c r="I385" t="str">
        <f>IF(core[[#This Row],[Base type]]="xs:string",LEFT(core[[#This Row],[Type]],11)="xs:string(""","")</f>
        <v/>
      </c>
      <c r="J385" t="str">
        <f>IF(core[[#This Row],[Base type]]="xs:string",NOT(ISERROR(FIND(" or xs:string(xs:pattern=other:\w{2,})",core[[#This Row],[Type]]))),"")</f>
        <v/>
      </c>
      <c r="K385" t="str">
        <f>IFERROR(MID(core[[#This Row],[Type]],LEN(core[[#This Row],[Base type]])+2,FIND(")",core[[#This Row],[Type]],LEN(core[[#This Row],[Base type]])+2)-LEN(core[[#This Row],[Base type]])-2)&amp;IF(core[[#This Row],[Other]]=TRUE,", ""other:*""",""),"")</f>
        <v/>
      </c>
      <c r="L385" t="str">
        <f t="array" ref="L3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86" spans="2:12" hidden="1" x14ac:dyDescent="0.25">
      <c r="B386" t="s">
        <v>1803</v>
      </c>
      <c r="C386" t="s">
        <v>1132</v>
      </c>
      <c r="D386" t="s">
        <v>423</v>
      </c>
      <c r="E386" t="s">
        <v>1299</v>
      </c>
      <c r="F386" t="s">
        <v>29</v>
      </c>
      <c r="H386" t="str">
        <f>IF(ISBLANK(core[[#This Row],[Type]]),"",IFERROR(LEFT(core[[#This Row],[Type]],FIND("(",core[[#This Row],[Type]])-1),core[[#This Row],[Type]]))</f>
        <v/>
      </c>
      <c r="I386" t="str">
        <f>IF(core[[#This Row],[Base type]]="xs:string",LEFT(core[[#This Row],[Type]],11)="xs:string(""","")</f>
        <v/>
      </c>
      <c r="J386" t="str">
        <f>IF(core[[#This Row],[Base type]]="xs:string",NOT(ISERROR(FIND(" or xs:string(xs:pattern=other:\w{2,})",core[[#This Row],[Type]]))),"")</f>
        <v/>
      </c>
      <c r="K386" t="str">
        <f>IFERROR(MID(core[[#This Row],[Type]],LEN(core[[#This Row],[Base type]])+2,FIND(")",core[[#This Row],[Type]],LEN(core[[#This Row],[Base type]])+2)-LEN(core[[#This Row],[Base type]])-2)&amp;IF(core[[#This Row],[Other]]=TRUE,", ""other:*""",""),"")</f>
        <v/>
      </c>
      <c r="L386" t="str">
        <f t="array" ref="L3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87" spans="2:12" hidden="1" x14ac:dyDescent="0.25">
      <c r="B387" t="s">
        <v>1804</v>
      </c>
      <c r="C387" t="s">
        <v>1132</v>
      </c>
      <c r="D387" t="s">
        <v>423</v>
      </c>
      <c r="E387" t="s">
        <v>34</v>
      </c>
      <c r="F387" t="s">
        <v>29</v>
      </c>
      <c r="G387" t="s">
        <v>1302</v>
      </c>
      <c r="H387" t="str">
        <f>IF(ISBLANK(core[[#This Row],[Type]]),"",IFERROR(LEFT(core[[#This Row],[Type]],FIND("(",core[[#This Row],[Type]])-1),core[[#This Row],[Type]]))</f>
        <v>xs:string</v>
      </c>
      <c r="I387" t="b">
        <f>IF(core[[#This Row],[Base type]]="xs:string",LEFT(core[[#This Row],[Type]],11)="xs:string(""","")</f>
        <v>0</v>
      </c>
      <c r="J387" t="b">
        <f>IF(core[[#This Row],[Base type]]="xs:string",NOT(ISERROR(FIND(" or xs:string(xs:pattern=other:\w{2,})",core[[#This Row],[Type]]))),"")</f>
        <v>0</v>
      </c>
      <c r="K387" t="str">
        <f>IFERROR(MID(core[[#This Row],[Type]],LEN(core[[#This Row],[Base type]])+2,FIND(")",core[[#This Row],[Type]],LEN(core[[#This Row],[Base type]])+2)-LEN(core[[#This Row],[Base type]])-2)&amp;IF(core[[#This Row],[Other]]=TRUE,", ""other:*""",""),"")</f>
        <v/>
      </c>
      <c r="L387" t="str">
        <f t="array" ref="L38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88" spans="2:12" hidden="1" x14ac:dyDescent="0.25">
      <c r="B388" t="s">
        <v>1805</v>
      </c>
      <c r="C388" t="s">
        <v>1132</v>
      </c>
      <c r="D388" t="s">
        <v>423</v>
      </c>
      <c r="E388" t="s">
        <v>28</v>
      </c>
      <c r="F388" t="s">
        <v>29</v>
      </c>
      <c r="G388" t="s">
        <v>1302</v>
      </c>
      <c r="H388" t="str">
        <f>IF(ISBLANK(core[[#This Row],[Type]]),"",IFERROR(LEFT(core[[#This Row],[Type]],FIND("(",core[[#This Row],[Type]])-1),core[[#This Row],[Type]]))</f>
        <v>xs:string</v>
      </c>
      <c r="I388" t="b">
        <f>IF(core[[#This Row],[Base type]]="xs:string",LEFT(core[[#This Row],[Type]],11)="xs:string(""","")</f>
        <v>0</v>
      </c>
      <c r="J388" t="b">
        <f>IF(core[[#This Row],[Base type]]="xs:string",NOT(ISERROR(FIND(" or xs:string(xs:pattern=other:\w{2,})",core[[#This Row],[Type]]))),"")</f>
        <v>0</v>
      </c>
      <c r="K388" t="str">
        <f>IFERROR(MID(core[[#This Row],[Type]],LEN(core[[#This Row],[Base type]])+2,FIND(")",core[[#This Row],[Type]],LEN(core[[#This Row],[Base type]])+2)-LEN(core[[#This Row],[Base type]])-2)&amp;IF(core[[#This Row],[Other]]=TRUE,", ""other:*""",""),"")</f>
        <v/>
      </c>
      <c r="L388" t="str">
        <f t="array" ref="L38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89" spans="2:12" hidden="1" x14ac:dyDescent="0.25">
      <c r="B389" t="s">
        <v>1806</v>
      </c>
      <c r="C389" t="s">
        <v>1132</v>
      </c>
      <c r="D389" t="s">
        <v>423</v>
      </c>
      <c r="E389" t="s">
        <v>1305</v>
      </c>
      <c r="F389" t="s">
        <v>29</v>
      </c>
      <c r="H389" t="str">
        <f>IF(ISBLANK(core[[#This Row],[Type]]),"",IFERROR(LEFT(core[[#This Row],[Type]],FIND("(",core[[#This Row],[Type]])-1),core[[#This Row],[Type]]))</f>
        <v/>
      </c>
      <c r="I389" t="str">
        <f>IF(core[[#This Row],[Base type]]="xs:string",LEFT(core[[#This Row],[Type]],11)="xs:string(""","")</f>
        <v/>
      </c>
      <c r="J389" t="str">
        <f>IF(core[[#This Row],[Base type]]="xs:string",NOT(ISERROR(FIND(" or xs:string(xs:pattern=other:\w{2,})",core[[#This Row],[Type]]))),"")</f>
        <v/>
      </c>
      <c r="K389" t="str">
        <f>IFERROR(MID(core[[#This Row],[Type]],LEN(core[[#This Row],[Base type]])+2,FIND(")",core[[#This Row],[Type]],LEN(core[[#This Row],[Base type]])+2)-LEN(core[[#This Row],[Base type]])-2)&amp;IF(core[[#This Row],[Other]]=TRUE,", ""other:*""",""),"")</f>
        <v/>
      </c>
      <c r="L389" t="str">
        <f t="array" ref="L3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90" spans="2:12" hidden="1" x14ac:dyDescent="0.25">
      <c r="B390" t="s">
        <v>1807</v>
      </c>
      <c r="C390" t="s">
        <v>1132</v>
      </c>
      <c r="D390" t="s">
        <v>423</v>
      </c>
      <c r="E390" t="s">
        <v>1307</v>
      </c>
      <c r="F390" t="s">
        <v>29</v>
      </c>
      <c r="H390" t="str">
        <f>IF(ISBLANK(core[[#This Row],[Type]]),"",IFERROR(LEFT(core[[#This Row],[Type]],FIND("(",core[[#This Row],[Type]])-1),core[[#This Row],[Type]]))</f>
        <v/>
      </c>
      <c r="I390" t="str">
        <f>IF(core[[#This Row],[Base type]]="xs:string",LEFT(core[[#This Row],[Type]],11)="xs:string(""","")</f>
        <v/>
      </c>
      <c r="J390" t="str">
        <f>IF(core[[#This Row],[Base type]]="xs:string",NOT(ISERROR(FIND(" or xs:string(xs:pattern=other:\w{2,})",core[[#This Row],[Type]]))),"")</f>
        <v/>
      </c>
      <c r="K390" t="str">
        <f>IFERROR(MID(core[[#This Row],[Type]],LEN(core[[#This Row],[Base type]])+2,FIND(")",core[[#This Row],[Type]],LEN(core[[#This Row],[Base type]])+2)-LEN(core[[#This Row],[Base type]])-2)&amp;IF(core[[#This Row],[Other]]=TRUE,", ""other:*""",""),"")</f>
        <v/>
      </c>
      <c r="L390" t="str">
        <f t="array" ref="L3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91" spans="2:12" hidden="1" x14ac:dyDescent="0.25">
      <c r="B391" t="s">
        <v>1808</v>
      </c>
      <c r="C391" t="s">
        <v>1132</v>
      </c>
      <c r="D391" t="s">
        <v>1309</v>
      </c>
      <c r="E391" t="s">
        <v>1299</v>
      </c>
      <c r="F391" t="s">
        <v>29</v>
      </c>
      <c r="H391" t="str">
        <f>IF(ISBLANK(core[[#This Row],[Type]]),"",IFERROR(LEFT(core[[#This Row],[Type]],FIND("(",core[[#This Row],[Type]])-1),core[[#This Row],[Type]]))</f>
        <v/>
      </c>
      <c r="I391" t="str">
        <f>IF(core[[#This Row],[Base type]]="xs:string",LEFT(core[[#This Row],[Type]],11)="xs:string(""","")</f>
        <v/>
      </c>
      <c r="J391" t="str">
        <f>IF(core[[#This Row],[Base type]]="xs:string",NOT(ISERROR(FIND(" or xs:string(xs:pattern=other:\w{2,})",core[[#This Row],[Type]]))),"")</f>
        <v/>
      </c>
      <c r="K391" t="str">
        <f>IFERROR(MID(core[[#This Row],[Type]],LEN(core[[#This Row],[Base type]])+2,FIND(")",core[[#This Row],[Type]],LEN(core[[#This Row],[Base type]])+2)-LEN(core[[#This Row],[Base type]])-2)&amp;IF(core[[#This Row],[Other]]=TRUE,", ""other:*""",""),"")</f>
        <v/>
      </c>
      <c r="L391" t="str">
        <f t="array" ref="L39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92" spans="2:12" hidden="1" x14ac:dyDescent="0.25">
      <c r="B392" t="s">
        <v>1809</v>
      </c>
      <c r="C392" t="s">
        <v>1125</v>
      </c>
      <c r="D392" t="s">
        <v>1126</v>
      </c>
      <c r="E392" t="s">
        <v>32</v>
      </c>
      <c r="F392" t="s">
        <v>23</v>
      </c>
      <c r="G392" t="s">
        <v>1311</v>
      </c>
      <c r="H392" t="str">
        <f>IF(ISBLANK(core[[#This Row],[Type]]),"",IFERROR(LEFT(core[[#This Row],[Type]],FIND("(",core[[#This Row],[Type]])-1),core[[#This Row],[Type]]))</f>
        <v>xs:ID</v>
      </c>
      <c r="I392" t="str">
        <f>IF(core[[#This Row],[Base type]]="xs:string",LEFT(core[[#This Row],[Type]],11)="xs:string(""","")</f>
        <v/>
      </c>
      <c r="J392" t="str">
        <f>IF(core[[#This Row],[Base type]]="xs:string",NOT(ISERROR(FIND(" or xs:string(xs:pattern=other:\w{2,})",core[[#This Row],[Type]]))),"")</f>
        <v/>
      </c>
      <c r="K392" t="str">
        <f>IFERROR(MID(core[[#This Row],[Type]],LEN(core[[#This Row],[Base type]])+2,FIND(")",core[[#This Row],[Type]],LEN(core[[#This Row],[Base type]])+2)-LEN(core[[#This Row],[Base type]])-2)&amp;IF(core[[#This Row],[Other]]=TRUE,", ""other:*""",""),"")</f>
        <v/>
      </c>
      <c r="L392" t="str">
        <f t="array" ref="L39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93" spans="2:12" hidden="1" x14ac:dyDescent="0.25">
      <c r="B393" t="s">
        <v>1810</v>
      </c>
      <c r="C393" t="s">
        <v>1125</v>
      </c>
      <c r="D393" t="s">
        <v>1126</v>
      </c>
      <c r="E393" t="s">
        <v>24</v>
      </c>
      <c r="F393" t="s">
        <v>29</v>
      </c>
      <c r="G393" t="s">
        <v>1302</v>
      </c>
      <c r="H393" t="str">
        <f>IF(ISBLANK(core[[#This Row],[Type]]),"",IFERROR(LEFT(core[[#This Row],[Type]],FIND("(",core[[#This Row],[Type]])-1),core[[#This Row],[Type]]))</f>
        <v>xs:string</v>
      </c>
      <c r="I393" t="b">
        <f>IF(core[[#This Row],[Base type]]="xs:string",LEFT(core[[#This Row],[Type]],11)="xs:string(""","")</f>
        <v>0</v>
      </c>
      <c r="J393" t="b">
        <f>IF(core[[#This Row],[Base type]]="xs:string",NOT(ISERROR(FIND(" or xs:string(xs:pattern=other:\w{2,})",core[[#This Row],[Type]]))),"")</f>
        <v>0</v>
      </c>
      <c r="K393" t="str">
        <f>IFERROR(MID(core[[#This Row],[Type]],LEN(core[[#This Row],[Base type]])+2,FIND(")",core[[#This Row],[Type]],LEN(core[[#This Row],[Base type]])+2)-LEN(core[[#This Row],[Base type]])-2)&amp;IF(core[[#This Row],[Other]]=TRUE,", ""other:*""",""),"")</f>
        <v/>
      </c>
      <c r="L393" t="str">
        <f t="array" ref="L39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94" spans="2:12" hidden="1" x14ac:dyDescent="0.25">
      <c r="B394" t="s">
        <v>1811</v>
      </c>
      <c r="C394" t="s">
        <v>1125</v>
      </c>
      <c r="D394" t="s">
        <v>1126</v>
      </c>
      <c r="E394" t="s">
        <v>34</v>
      </c>
      <c r="F394" t="s">
        <v>29</v>
      </c>
      <c r="G394" t="s">
        <v>1302</v>
      </c>
      <c r="H394" t="str">
        <f>IF(ISBLANK(core[[#This Row],[Type]]),"",IFERROR(LEFT(core[[#This Row],[Type]],FIND("(",core[[#This Row],[Type]])-1),core[[#This Row],[Type]]))</f>
        <v>xs:string</v>
      </c>
      <c r="I394" t="b">
        <f>IF(core[[#This Row],[Base type]]="xs:string",LEFT(core[[#This Row],[Type]],11)="xs:string(""","")</f>
        <v>0</v>
      </c>
      <c r="J394" t="b">
        <f>IF(core[[#This Row],[Base type]]="xs:string",NOT(ISERROR(FIND(" or xs:string(xs:pattern=other:\w{2,})",core[[#This Row],[Type]]))),"")</f>
        <v>0</v>
      </c>
      <c r="K394" t="str">
        <f>IFERROR(MID(core[[#This Row],[Type]],LEN(core[[#This Row],[Base type]])+2,FIND(")",core[[#This Row],[Type]],LEN(core[[#This Row],[Base type]])+2)-LEN(core[[#This Row],[Base type]])-2)&amp;IF(core[[#This Row],[Other]]=TRUE,", ""other:*""",""),"")</f>
        <v/>
      </c>
      <c r="L394" t="str">
        <f t="array" ref="L3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95" spans="2:12" hidden="1" x14ac:dyDescent="0.25">
      <c r="B395" t="s">
        <v>1812</v>
      </c>
      <c r="C395" t="s">
        <v>1125</v>
      </c>
      <c r="D395" t="s">
        <v>1126</v>
      </c>
      <c r="E395" t="s">
        <v>28</v>
      </c>
      <c r="F395" t="s">
        <v>29</v>
      </c>
      <c r="G395" t="s">
        <v>1302</v>
      </c>
      <c r="H395" t="str">
        <f>IF(ISBLANK(core[[#This Row],[Type]]),"",IFERROR(LEFT(core[[#This Row],[Type]],FIND("(",core[[#This Row],[Type]])-1),core[[#This Row],[Type]]))</f>
        <v>xs:string</v>
      </c>
      <c r="I395" t="b">
        <f>IF(core[[#This Row],[Base type]]="xs:string",LEFT(core[[#This Row],[Type]],11)="xs:string(""","")</f>
        <v>0</v>
      </c>
      <c r="J395" t="b">
        <f>IF(core[[#This Row],[Base type]]="xs:string",NOT(ISERROR(FIND(" or xs:string(xs:pattern=other:\w{2,})",core[[#This Row],[Type]]))),"")</f>
        <v>0</v>
      </c>
      <c r="K395" t="str">
        <f>IFERROR(MID(core[[#This Row],[Type]],LEN(core[[#This Row],[Base type]])+2,FIND(")",core[[#This Row],[Type]],LEN(core[[#This Row],[Base type]])+2)-LEN(core[[#This Row],[Base type]])-2)&amp;IF(core[[#This Row],[Other]]=TRUE,", ""other:*""",""),"")</f>
        <v/>
      </c>
      <c r="L395" t="str">
        <f t="array" ref="L39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396" spans="2:12" hidden="1" x14ac:dyDescent="0.25">
      <c r="B396" t="s">
        <v>1813</v>
      </c>
      <c r="C396" t="s">
        <v>1125</v>
      </c>
      <c r="D396" t="s">
        <v>1126</v>
      </c>
      <c r="E396" t="s">
        <v>1305</v>
      </c>
      <c r="F396" t="s">
        <v>29</v>
      </c>
      <c r="H396" t="str">
        <f>IF(ISBLANK(core[[#This Row],[Type]]),"",IFERROR(LEFT(core[[#This Row],[Type]],FIND("(",core[[#This Row],[Type]])-1),core[[#This Row],[Type]]))</f>
        <v/>
      </c>
      <c r="I396" t="str">
        <f>IF(core[[#This Row],[Base type]]="xs:string",LEFT(core[[#This Row],[Type]],11)="xs:string(""","")</f>
        <v/>
      </c>
      <c r="J396" t="str">
        <f>IF(core[[#This Row],[Base type]]="xs:string",NOT(ISERROR(FIND(" or xs:string(xs:pattern=other:\w{2,})",core[[#This Row],[Type]]))),"")</f>
        <v/>
      </c>
      <c r="K396" t="str">
        <f>IFERROR(MID(core[[#This Row],[Type]],LEN(core[[#This Row],[Base type]])+2,FIND(")",core[[#This Row],[Type]],LEN(core[[#This Row],[Base type]])+2)-LEN(core[[#This Row],[Base type]])-2)&amp;IF(core[[#This Row],[Other]]=TRUE,", ""other:*""",""),"")</f>
        <v/>
      </c>
      <c r="L396" t="str">
        <f t="array" ref="L3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97" spans="2:12" hidden="1" x14ac:dyDescent="0.25">
      <c r="B397" t="s">
        <v>1814</v>
      </c>
      <c r="C397" t="s">
        <v>1125</v>
      </c>
      <c r="D397" t="s">
        <v>1126</v>
      </c>
      <c r="E397" t="s">
        <v>1307</v>
      </c>
      <c r="F397" t="s">
        <v>29</v>
      </c>
      <c r="H397" t="str">
        <f>IF(ISBLANK(core[[#This Row],[Type]]),"",IFERROR(LEFT(core[[#This Row],[Type]],FIND("(",core[[#This Row],[Type]])-1),core[[#This Row],[Type]]))</f>
        <v/>
      </c>
      <c r="I397" t="str">
        <f>IF(core[[#This Row],[Base type]]="xs:string",LEFT(core[[#This Row],[Type]],11)="xs:string(""","")</f>
        <v/>
      </c>
      <c r="J397" t="str">
        <f>IF(core[[#This Row],[Base type]]="xs:string",NOT(ISERROR(FIND(" or xs:string(xs:pattern=other:\w{2,})",core[[#This Row],[Type]]))),"")</f>
        <v/>
      </c>
      <c r="K397" t="str">
        <f>IFERROR(MID(core[[#This Row],[Type]],LEN(core[[#This Row],[Base type]])+2,FIND(")",core[[#This Row],[Type]],LEN(core[[#This Row],[Base type]])+2)-LEN(core[[#This Row],[Base type]])-2)&amp;IF(core[[#This Row],[Other]]=TRUE,", ""other:*""",""),"")</f>
        <v/>
      </c>
      <c r="L397" t="str">
        <f t="array" ref="L3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98" spans="2:12" hidden="1" x14ac:dyDescent="0.25">
      <c r="B398" t="s">
        <v>1815</v>
      </c>
      <c r="C398" t="s">
        <v>1132</v>
      </c>
      <c r="D398" t="s">
        <v>300</v>
      </c>
      <c r="E398" t="s">
        <v>1299</v>
      </c>
      <c r="F398" t="s">
        <v>29</v>
      </c>
      <c r="H398" t="str">
        <f>IF(ISBLANK(core[[#This Row],[Type]]),"",IFERROR(LEFT(core[[#This Row],[Type]],FIND("(",core[[#This Row],[Type]])-1),core[[#This Row],[Type]]))</f>
        <v/>
      </c>
      <c r="I398" t="str">
        <f>IF(core[[#This Row],[Base type]]="xs:string",LEFT(core[[#This Row],[Type]],11)="xs:string(""","")</f>
        <v/>
      </c>
      <c r="J398" t="str">
        <f>IF(core[[#This Row],[Base type]]="xs:string",NOT(ISERROR(FIND(" or xs:string(xs:pattern=other:\w{2,})",core[[#This Row],[Type]]))),"")</f>
        <v/>
      </c>
      <c r="K398" t="str">
        <f>IFERROR(MID(core[[#This Row],[Type]],LEN(core[[#This Row],[Base type]])+2,FIND(")",core[[#This Row],[Type]],LEN(core[[#This Row],[Base type]])+2)-LEN(core[[#This Row],[Base type]])-2)&amp;IF(core[[#This Row],[Other]]=TRUE,", ""other:*""",""),"")</f>
        <v/>
      </c>
      <c r="L398" t="str">
        <f t="array" ref="L3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399" spans="2:12" hidden="1" x14ac:dyDescent="0.25">
      <c r="B399" t="s">
        <v>1816</v>
      </c>
      <c r="C399" t="s">
        <v>1132</v>
      </c>
      <c r="D399" t="s">
        <v>300</v>
      </c>
      <c r="E399" t="s">
        <v>301</v>
      </c>
      <c r="F399" t="s">
        <v>23</v>
      </c>
      <c r="G399" t="s">
        <v>1495</v>
      </c>
      <c r="H399" t="str">
        <f>IF(ISBLANK(core[[#This Row],[Type]]),"",IFERROR(LEFT(core[[#This Row],[Type]],FIND("(",core[[#This Row],[Type]])-1),core[[#This Row],[Type]]))</f>
        <v>xs:list</v>
      </c>
      <c r="I399" t="str">
        <f>IF(core[[#This Row],[Base type]]="xs:string",LEFT(core[[#This Row],[Type]],11)="xs:string(""","")</f>
        <v/>
      </c>
      <c r="J399" t="str">
        <f>IF(core[[#This Row],[Base type]]="xs:string",NOT(ISERROR(FIND(" or xs:string(xs:pattern=other:\w{2,})",core[[#This Row],[Type]]))),"")</f>
        <v/>
      </c>
      <c r="K399" t="str">
        <f>IFERROR(MID(core[[#This Row],[Type]],LEN(core[[#This Row],[Base type]])+2,FIND(")",core[[#This Row],[Type]],LEN(core[[#This Row],[Base type]])+2)-LEN(core[[#This Row],[Base type]])-2)&amp;IF(core[[#This Row],[Other]]=TRUE,", ""other:*""",""),"")</f>
        <v>xs:double</v>
      </c>
      <c r="L399" t="str">
        <f t="array" ref="L399">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400" spans="2:12" hidden="1" x14ac:dyDescent="0.25">
      <c r="B400" t="s">
        <v>1817</v>
      </c>
      <c r="C400" t="s">
        <v>1132</v>
      </c>
      <c r="D400" t="s">
        <v>300</v>
      </c>
      <c r="E400" t="s">
        <v>1425</v>
      </c>
      <c r="F400" t="s">
        <v>29</v>
      </c>
      <c r="G400" t="s">
        <v>1497</v>
      </c>
      <c r="H400" t="str">
        <f>IF(ISBLANK(core[[#This Row],[Type]]),"",IFERROR(LEFT(core[[#This Row],[Type]],FIND("(",core[[#This Row],[Type]])-1),core[[#This Row],[Type]]))</f>
        <v>xs:double</v>
      </c>
      <c r="I400" t="str">
        <f>IF(core[[#This Row],[Base type]]="xs:string",LEFT(core[[#This Row],[Type]],11)="xs:string(""","")</f>
        <v/>
      </c>
      <c r="J400" t="str">
        <f>IF(core[[#This Row],[Base type]]="xs:string",NOT(ISERROR(FIND(" or xs:string(xs:pattern=other:\w{2,})",core[[#This Row],[Type]]))),"")</f>
        <v/>
      </c>
      <c r="K400" t="str">
        <f>IFERROR(MID(core[[#This Row],[Type]],LEN(core[[#This Row],[Base type]])+2,FIND(")",core[[#This Row],[Type]],LEN(core[[#This Row],[Base type]])+2)-LEN(core[[#This Row],[Base type]])-2)&amp;IF(core[[#This Row],[Other]]=TRUE,", ""other:*""",""),"")</f>
        <v/>
      </c>
      <c r="L400" t="str">
        <f t="array" ref="L400">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401" spans="2:12" hidden="1" x14ac:dyDescent="0.25">
      <c r="B401" t="s">
        <v>1818</v>
      </c>
      <c r="C401" t="s">
        <v>1132</v>
      </c>
      <c r="D401" t="s">
        <v>300</v>
      </c>
      <c r="E401" t="s">
        <v>1420</v>
      </c>
      <c r="F401" t="s">
        <v>29</v>
      </c>
      <c r="G401" t="s">
        <v>1423</v>
      </c>
      <c r="H401" t="str">
        <f>IF(ISBLANK(core[[#This Row],[Type]]),"",IFERROR(LEFT(core[[#This Row],[Type]],FIND("(",core[[#This Row],[Type]])-1),core[[#This Row],[Type]]))</f>
        <v>xs:anyURI</v>
      </c>
      <c r="I401" t="str">
        <f>IF(core[[#This Row],[Base type]]="xs:string",LEFT(core[[#This Row],[Type]],11)="xs:string(""","")</f>
        <v/>
      </c>
      <c r="J401" t="str">
        <f>IF(core[[#This Row],[Base type]]="xs:string",NOT(ISERROR(FIND(" or xs:string(xs:pattern=other:\w{2,})",core[[#This Row],[Type]]))),"")</f>
        <v/>
      </c>
      <c r="K401" t="str">
        <f>IFERROR(MID(core[[#This Row],[Type]],LEN(core[[#This Row],[Base type]])+2,FIND(")",core[[#This Row],[Type]],LEN(core[[#This Row],[Base type]])+2)-LEN(core[[#This Row],[Base type]])-2)&amp;IF(core[[#This Row],[Other]]=TRUE,", ""other:*""",""),"")</f>
        <v/>
      </c>
      <c r="L401" t="str">
        <f t="array" ref="L40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402" spans="2:12" hidden="1" x14ac:dyDescent="0.25">
      <c r="B402" t="s">
        <v>1819</v>
      </c>
      <c r="C402" t="s">
        <v>1132</v>
      </c>
      <c r="D402" t="s">
        <v>300</v>
      </c>
      <c r="E402" t="s">
        <v>1500</v>
      </c>
      <c r="F402" t="s">
        <v>29</v>
      </c>
      <c r="G402" t="s">
        <v>1423</v>
      </c>
      <c r="H402" t="str">
        <f>IF(ISBLANK(core[[#This Row],[Type]]),"",IFERROR(LEFT(core[[#This Row],[Type]],FIND("(",core[[#This Row],[Type]])-1),core[[#This Row],[Type]]))</f>
        <v>xs:anyURI</v>
      </c>
      <c r="I402" t="str">
        <f>IF(core[[#This Row],[Base type]]="xs:string",LEFT(core[[#This Row],[Type]],11)="xs:string(""","")</f>
        <v/>
      </c>
      <c r="J402" t="str">
        <f>IF(core[[#This Row],[Base type]]="xs:string",NOT(ISERROR(FIND(" or xs:string(xs:pattern=other:\w{2,})",core[[#This Row],[Type]]))),"")</f>
        <v/>
      </c>
      <c r="K402" t="str">
        <f>IFERROR(MID(core[[#This Row],[Type]],LEN(core[[#This Row],[Base type]])+2,FIND(")",core[[#This Row],[Type]],LEN(core[[#This Row],[Base type]])+2)-LEN(core[[#This Row],[Base type]])-2)&amp;IF(core[[#This Row],[Other]]=TRUE,", ""other:*""",""),"")</f>
        <v/>
      </c>
      <c r="L402" t="str">
        <f t="array" ref="L402">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403" spans="2:12" hidden="1" x14ac:dyDescent="0.25">
      <c r="B403" t="s">
        <v>1820</v>
      </c>
      <c r="C403" t="s">
        <v>1125</v>
      </c>
      <c r="D403" t="s">
        <v>1126</v>
      </c>
      <c r="E403" t="s">
        <v>494</v>
      </c>
      <c r="F403" t="s">
        <v>23</v>
      </c>
      <c r="G403" t="s">
        <v>1403</v>
      </c>
      <c r="H403" t="str">
        <f>IF(ISBLANK(core[[#This Row],[Type]]),"",IFERROR(LEFT(core[[#This Row],[Type]],FIND("(",core[[#This Row],[Type]])-1),core[[#This Row],[Type]]))</f>
        <v>xs:decimal</v>
      </c>
      <c r="I403" t="str">
        <f>IF(core[[#This Row],[Base type]]="xs:string",LEFT(core[[#This Row],[Type]],11)="xs:string(""","")</f>
        <v/>
      </c>
      <c r="J403" t="str">
        <f>IF(core[[#This Row],[Base type]]="xs:string",NOT(ISERROR(FIND(" or xs:string(xs:pattern=other:\w{2,})",core[[#This Row],[Type]]))),"")</f>
        <v/>
      </c>
      <c r="K403" t="str">
        <f>IFERROR(MID(core[[#This Row],[Type]],LEN(core[[#This Row],[Base type]])+2,FIND(")",core[[#This Row],[Type]],LEN(core[[#This Row],[Base type]])+2)-LEN(core[[#This Row],[Base type]])-2)&amp;IF(core[[#This Row],[Other]]=TRUE,", ""other:*""",""),"")</f>
        <v>xs:fractionDigits=6</v>
      </c>
      <c r="L403" t="str">
        <f t="array" ref="L40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04" spans="2:12" hidden="1" x14ac:dyDescent="0.25">
      <c r="B404" t="s">
        <v>1821</v>
      </c>
      <c r="C404" t="s">
        <v>1125</v>
      </c>
      <c r="D404" t="s">
        <v>1126</v>
      </c>
      <c r="E404" t="s">
        <v>478</v>
      </c>
      <c r="F404" t="s">
        <v>29</v>
      </c>
      <c r="G404" t="s">
        <v>1403</v>
      </c>
      <c r="H404" t="str">
        <f>IF(ISBLANK(core[[#This Row],[Type]]),"",IFERROR(LEFT(core[[#This Row],[Type]],FIND("(",core[[#This Row],[Type]])-1),core[[#This Row],[Type]]))</f>
        <v>xs:decimal</v>
      </c>
      <c r="I404" t="str">
        <f>IF(core[[#This Row],[Base type]]="xs:string",LEFT(core[[#This Row],[Type]],11)="xs:string(""","")</f>
        <v/>
      </c>
      <c r="J404" t="str">
        <f>IF(core[[#This Row],[Base type]]="xs:string",NOT(ISERROR(FIND(" or xs:string(xs:pattern=other:\w{2,})",core[[#This Row],[Type]]))),"")</f>
        <v/>
      </c>
      <c r="K404" t="str">
        <f>IFERROR(MID(core[[#This Row],[Type]],LEN(core[[#This Row],[Base type]])+2,FIND(")",core[[#This Row],[Type]],LEN(core[[#This Row],[Base type]])+2)-LEN(core[[#This Row],[Base type]])-2)&amp;IF(core[[#This Row],[Other]]=TRUE,", ""other:*""",""),"")</f>
        <v>xs:fractionDigits=6</v>
      </c>
      <c r="L404" t="str">
        <f t="array" ref="L40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05" spans="2:12" hidden="1" x14ac:dyDescent="0.25">
      <c r="B405" t="s">
        <v>1822</v>
      </c>
      <c r="C405" t="s">
        <v>1125</v>
      </c>
      <c r="D405" t="s">
        <v>1126</v>
      </c>
      <c r="E405" t="s">
        <v>1505</v>
      </c>
      <c r="F405" t="s">
        <v>29</v>
      </c>
      <c r="G405" t="s">
        <v>1403</v>
      </c>
      <c r="H405" t="str">
        <f>IF(ISBLANK(core[[#This Row],[Type]]),"",IFERROR(LEFT(core[[#This Row],[Type]],FIND("(",core[[#This Row],[Type]])-1),core[[#This Row],[Type]]))</f>
        <v>xs:decimal</v>
      </c>
      <c r="I405" t="str">
        <f>IF(core[[#This Row],[Base type]]="xs:string",LEFT(core[[#This Row],[Type]],11)="xs:string(""","")</f>
        <v/>
      </c>
      <c r="J405" t="str">
        <f>IF(core[[#This Row],[Base type]]="xs:string",NOT(ISERROR(FIND(" or xs:string(xs:pattern=other:\w{2,})",core[[#This Row],[Type]]))),"")</f>
        <v/>
      </c>
      <c r="K405" t="str">
        <f>IFERROR(MID(core[[#This Row],[Type]],LEN(core[[#This Row],[Base type]])+2,FIND(")",core[[#This Row],[Type]],LEN(core[[#This Row],[Base type]])+2)-LEN(core[[#This Row],[Base type]])-2)&amp;IF(core[[#This Row],[Other]]=TRUE,", ""other:*""",""),"")</f>
        <v>xs:fractionDigits=6</v>
      </c>
      <c r="L405" t="str">
        <f t="array" ref="L40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06" spans="2:12" hidden="1" x14ac:dyDescent="0.25">
      <c r="B406" t="s">
        <v>1823</v>
      </c>
      <c r="C406" t="s">
        <v>1132</v>
      </c>
      <c r="D406" t="s">
        <v>65</v>
      </c>
      <c r="E406" t="s">
        <v>1299</v>
      </c>
      <c r="F406" t="s">
        <v>29</v>
      </c>
      <c r="H406" t="str">
        <f>IF(ISBLANK(core[[#This Row],[Type]]),"",IFERROR(LEFT(core[[#This Row],[Type]],FIND("(",core[[#This Row],[Type]])-1),core[[#This Row],[Type]]))</f>
        <v/>
      </c>
      <c r="I406" t="str">
        <f>IF(core[[#This Row],[Base type]]="xs:string",LEFT(core[[#This Row],[Type]],11)="xs:string(""","")</f>
        <v/>
      </c>
      <c r="J406" t="str">
        <f>IF(core[[#This Row],[Base type]]="xs:string",NOT(ISERROR(FIND(" or xs:string(xs:pattern=other:\w{2,})",core[[#This Row],[Type]]))),"")</f>
        <v/>
      </c>
      <c r="K406" t="str">
        <f>IFERROR(MID(core[[#This Row],[Type]],LEN(core[[#This Row],[Base type]])+2,FIND(")",core[[#This Row],[Type]],LEN(core[[#This Row],[Base type]])+2)-LEN(core[[#This Row],[Base type]])-2)&amp;IF(core[[#This Row],[Other]]=TRUE,", ""other:*""",""),"")</f>
        <v/>
      </c>
      <c r="L406" t="str">
        <f t="array" ref="L4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07" spans="2:12" hidden="1" x14ac:dyDescent="0.25">
      <c r="B407" t="s">
        <v>1824</v>
      </c>
      <c r="C407" t="s">
        <v>1133</v>
      </c>
      <c r="D407" t="s">
        <v>123</v>
      </c>
      <c r="E407" t="s">
        <v>1299</v>
      </c>
      <c r="F407" t="s">
        <v>23</v>
      </c>
      <c r="H407" t="str">
        <f>IF(ISBLANK(core[[#This Row],[Type]]),"",IFERROR(LEFT(core[[#This Row],[Type]],FIND("(",core[[#This Row],[Type]])-1),core[[#This Row],[Type]]))</f>
        <v/>
      </c>
      <c r="I407" t="str">
        <f>IF(core[[#This Row],[Base type]]="xs:string",LEFT(core[[#This Row],[Type]],11)="xs:string(""","")</f>
        <v/>
      </c>
      <c r="J407" t="str">
        <f>IF(core[[#This Row],[Base type]]="xs:string",NOT(ISERROR(FIND(" or xs:string(xs:pattern=other:\w{2,})",core[[#This Row],[Type]]))),"")</f>
        <v/>
      </c>
      <c r="K407" t="str">
        <f>IFERROR(MID(core[[#This Row],[Type]],LEN(core[[#This Row],[Base type]])+2,FIND(")",core[[#This Row],[Type]],LEN(core[[#This Row],[Base type]])+2)-LEN(core[[#This Row],[Base type]])-2)&amp;IF(core[[#This Row],[Other]]=TRUE,", ""other:*""",""),"")</f>
        <v/>
      </c>
      <c r="L407" t="str">
        <f t="array" ref="L40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08" spans="2:12" hidden="1" x14ac:dyDescent="0.25">
      <c r="B408" t="s">
        <v>1825</v>
      </c>
      <c r="C408" t="s">
        <v>1826</v>
      </c>
      <c r="D408" t="s">
        <v>1309</v>
      </c>
      <c r="E408" t="s">
        <v>1299</v>
      </c>
      <c r="F408" t="s">
        <v>29</v>
      </c>
      <c r="H408" t="str">
        <f>IF(ISBLANK(core[[#This Row],[Type]]),"",IFERROR(LEFT(core[[#This Row],[Type]],FIND("(",core[[#This Row],[Type]])-1),core[[#This Row],[Type]]))</f>
        <v/>
      </c>
      <c r="I408" t="str">
        <f>IF(core[[#This Row],[Base type]]="xs:string",LEFT(core[[#This Row],[Type]],11)="xs:string(""","")</f>
        <v/>
      </c>
      <c r="J408" t="str">
        <f>IF(core[[#This Row],[Base type]]="xs:string",NOT(ISERROR(FIND(" or xs:string(xs:pattern=other:\w{2,})",core[[#This Row],[Type]]))),"")</f>
        <v/>
      </c>
      <c r="K408" t="str">
        <f>IFERROR(MID(core[[#This Row],[Type]],LEN(core[[#This Row],[Base type]])+2,FIND(")",core[[#This Row],[Type]],LEN(core[[#This Row],[Base type]])+2)-LEN(core[[#This Row],[Base type]])-2)&amp;IF(core[[#This Row],[Other]]=TRUE,", ""other:*""",""),"")</f>
        <v/>
      </c>
      <c r="L408" t="str">
        <f t="array" ref="L40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09" spans="2:12" hidden="1" x14ac:dyDescent="0.25">
      <c r="B409" t="s">
        <v>1827</v>
      </c>
      <c r="C409" t="s">
        <v>1133</v>
      </c>
      <c r="D409" t="s">
        <v>123</v>
      </c>
      <c r="E409" t="s">
        <v>124</v>
      </c>
      <c r="F409" t="s">
        <v>23</v>
      </c>
      <c r="G409" t="s">
        <v>1436</v>
      </c>
      <c r="H409" t="str">
        <f>IF(ISBLANK(core[[#This Row],[Type]]),"",IFERROR(LEFT(core[[#This Row],[Type]],FIND("(",core[[#This Row],[Type]])-1),core[[#This Row],[Type]]))</f>
        <v>xs:boolean</v>
      </c>
      <c r="I409" t="str">
        <f>IF(core[[#This Row],[Base type]]="xs:string",LEFT(core[[#This Row],[Type]],11)="xs:string(""","")</f>
        <v/>
      </c>
      <c r="J409" t="str">
        <f>IF(core[[#This Row],[Base type]]="xs:string",NOT(ISERROR(FIND(" or xs:string(xs:pattern=other:\w{2,})",core[[#This Row],[Type]]))),"")</f>
        <v/>
      </c>
      <c r="K409" t="str">
        <f>IFERROR(MID(core[[#This Row],[Type]],LEN(core[[#This Row],[Base type]])+2,FIND(")",core[[#This Row],[Type]],LEN(core[[#This Row],[Base type]])+2)-LEN(core[[#This Row],[Base type]])-2)&amp;IF(core[[#This Row],[Other]]=TRUE,", ""other:*""",""),"")</f>
        <v/>
      </c>
      <c r="L409" t="str">
        <f t="array" ref="L40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410" spans="2:12" hidden="1" x14ac:dyDescent="0.25">
      <c r="B410" t="s">
        <v>1828</v>
      </c>
      <c r="C410" t="s">
        <v>1133</v>
      </c>
      <c r="D410" t="s">
        <v>123</v>
      </c>
      <c r="E410" t="s">
        <v>135</v>
      </c>
      <c r="F410" t="s">
        <v>29</v>
      </c>
      <c r="G410" t="s">
        <v>1478</v>
      </c>
      <c r="H410" t="str">
        <f>IF(ISBLANK(core[[#This Row],[Type]]),"",IFERROR(LEFT(core[[#This Row],[Type]],FIND("(",core[[#This Row],[Type]])-1),core[[#This Row],[Type]]))</f>
        <v>xs:string</v>
      </c>
      <c r="I410" t="b">
        <f>IF(core[[#This Row],[Base type]]="xs:string",LEFT(core[[#This Row],[Type]],11)="xs:string(""","")</f>
        <v>1</v>
      </c>
      <c r="J410" t="b">
        <f>IF(core[[#This Row],[Base type]]="xs:string",NOT(ISERROR(FIND(" or xs:string(xs:pattern=other:\w{2,})",core[[#This Row],[Type]]))),"")</f>
        <v>1</v>
      </c>
      <c r="K410" t="str">
        <f>IFERROR(MID(core[[#This Row],[Type]],LEN(core[[#This Row],[Base type]])+2,FIND(")",core[[#This Row],[Type]],LEN(core[[#This Row],[Base type]])+2)-LEN(core[[#This Row],[Base type]])-2)&amp;IF(core[[#This Row],[Other]]=TRUE,", ""other:*""",""),"")</f>
        <v>"conceptual", "planned", "operational", "disabled", "closed", "other:*"</v>
      </c>
      <c r="L410" t="str">
        <f t="array" ref="L41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11" spans="2:12" hidden="1" x14ac:dyDescent="0.25">
      <c r="B411" t="s">
        <v>1829</v>
      </c>
      <c r="C411" t="s">
        <v>1133</v>
      </c>
      <c r="D411" t="s">
        <v>123</v>
      </c>
      <c r="E411" t="s">
        <v>133</v>
      </c>
      <c r="F411" t="s">
        <v>29</v>
      </c>
      <c r="G411" t="s">
        <v>1325</v>
      </c>
      <c r="H411" t="str">
        <f>IF(ISBLANK(core[[#This Row],[Type]]),"",IFERROR(LEFT(core[[#This Row],[Type]],FIND("(",core[[#This Row],[Type]])-1),core[[#This Row],[Type]]))</f>
        <v>xs:IDREF</v>
      </c>
      <c r="I411" t="str">
        <f>IF(core[[#This Row],[Base type]]="xs:string",LEFT(core[[#This Row],[Type]],11)="xs:string(""","")</f>
        <v/>
      </c>
      <c r="J411" t="str">
        <f>IF(core[[#This Row],[Base type]]="xs:string",NOT(ISERROR(FIND(" or xs:string(xs:pattern=other:\w{2,})",core[[#This Row],[Type]]))),"")</f>
        <v/>
      </c>
      <c r="K411" t="str">
        <f>IFERROR(MID(core[[#This Row],[Type]],LEN(core[[#This Row],[Base type]])+2,FIND(")",core[[#This Row],[Type]],LEN(core[[#This Row],[Base type]])+2)-LEN(core[[#This Row],[Base type]])-2)&amp;IF(core[[#This Row],[Other]]=TRUE,", ""other:*""",""),"")</f>
        <v/>
      </c>
      <c r="L411" t="str">
        <f t="array" ref="L41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412" spans="2:12" hidden="1" x14ac:dyDescent="0.25">
      <c r="B412" t="s">
        <v>1830</v>
      </c>
      <c r="C412" t="s">
        <v>1133</v>
      </c>
      <c r="D412" t="s">
        <v>123</v>
      </c>
      <c r="E412" t="s">
        <v>1481</v>
      </c>
      <c r="F412" t="s">
        <v>29</v>
      </c>
      <c r="G412" t="s">
        <v>1482</v>
      </c>
      <c r="H412" t="str">
        <f>IF(ISBLANK(core[[#This Row],[Type]]),"",IFERROR(LEFT(core[[#This Row],[Type]],FIND("(",core[[#This Row],[Type]])-1),core[[#This Row],[Type]]))</f>
        <v>xs:time</v>
      </c>
      <c r="I412" t="str">
        <f>IF(core[[#This Row],[Base type]]="xs:string",LEFT(core[[#This Row],[Type]],11)="xs:string(""","")</f>
        <v/>
      </c>
      <c r="J412" t="str">
        <f>IF(core[[#This Row],[Base type]]="xs:string",NOT(ISERROR(FIND(" or xs:string(xs:pattern=other:\w{2,})",core[[#This Row],[Type]]))),"")</f>
        <v/>
      </c>
      <c r="K412" t="str">
        <f>IFERROR(MID(core[[#This Row],[Type]],LEN(core[[#This Row],[Base type]])+2,FIND(")",core[[#This Row],[Type]],LEN(core[[#This Row],[Base type]])+2)-LEN(core[[#This Row],[Base type]])-2)&amp;IF(core[[#This Row],[Other]]=TRUE,", ""other:*""",""),"")</f>
        <v/>
      </c>
      <c r="L412" t="str">
        <f t="array" ref="L41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413" spans="2:12" hidden="1" x14ac:dyDescent="0.25">
      <c r="B413" t="s">
        <v>1831</v>
      </c>
      <c r="C413" t="s">
        <v>1133</v>
      </c>
      <c r="D413" t="s">
        <v>123</v>
      </c>
      <c r="E413" t="s">
        <v>1484</v>
      </c>
      <c r="F413" t="s">
        <v>29</v>
      </c>
      <c r="G413" t="s">
        <v>1482</v>
      </c>
      <c r="H413" t="str">
        <f>IF(ISBLANK(core[[#This Row],[Type]]),"",IFERROR(LEFT(core[[#This Row],[Type]],FIND("(",core[[#This Row],[Type]])-1),core[[#This Row],[Type]]))</f>
        <v>xs:time</v>
      </c>
      <c r="I413" t="str">
        <f>IF(core[[#This Row],[Base type]]="xs:string",LEFT(core[[#This Row],[Type]],11)="xs:string(""","")</f>
        <v/>
      </c>
      <c r="J413" t="str">
        <f>IF(core[[#This Row],[Base type]]="xs:string",NOT(ISERROR(FIND(" or xs:string(xs:pattern=other:\w{2,})",core[[#This Row],[Type]]))),"")</f>
        <v/>
      </c>
      <c r="K413" t="str">
        <f>IFERROR(MID(core[[#This Row],[Type]],LEN(core[[#This Row],[Base type]])+2,FIND(")",core[[#This Row],[Type]],LEN(core[[#This Row],[Base type]])+2)-LEN(core[[#This Row],[Base type]])-2)&amp;IF(core[[#This Row],[Other]]=TRUE,", ""other:*""",""),"")</f>
        <v/>
      </c>
      <c r="L413" t="str">
        <f t="array" ref="L41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414" spans="2:12" hidden="1" x14ac:dyDescent="0.25">
      <c r="B414" t="s">
        <v>1832</v>
      </c>
      <c r="C414" t="s">
        <v>1133</v>
      </c>
      <c r="D414" t="s">
        <v>123</v>
      </c>
      <c r="E414" t="s">
        <v>1486</v>
      </c>
      <c r="F414" t="s">
        <v>29</v>
      </c>
      <c r="G414" t="s">
        <v>1487</v>
      </c>
      <c r="H414" t="str">
        <f>IF(ISBLANK(core[[#This Row],[Type]]),"",IFERROR(LEFT(core[[#This Row],[Type]],FIND("(",core[[#This Row],[Type]])-1),core[[#This Row],[Type]]))</f>
        <v>xs:nonNegativeInteger</v>
      </c>
      <c r="I414" t="str">
        <f>IF(core[[#This Row],[Base type]]="xs:string",LEFT(core[[#This Row],[Type]],11)="xs:string(""","")</f>
        <v/>
      </c>
      <c r="J414" t="str">
        <f>IF(core[[#This Row],[Base type]]="xs:string",NOT(ISERROR(FIND(" or xs:string(xs:pattern=other:\w{2,})",core[[#This Row],[Type]]))),"")</f>
        <v/>
      </c>
      <c r="K414" t="str">
        <f>IFERROR(MID(core[[#This Row],[Type]],LEN(core[[#This Row],[Base type]])+2,FIND(")",core[[#This Row],[Type]],LEN(core[[#This Row],[Base type]])+2)-LEN(core[[#This Row],[Base type]])-2)&amp;IF(core[[#This Row],[Other]]=TRUE,", ""other:*""",""),"")</f>
        <v/>
      </c>
      <c r="L414" t="str">
        <f t="array" ref="L414">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415" spans="2:12" hidden="1" x14ac:dyDescent="0.25">
      <c r="B415" t="s">
        <v>1833</v>
      </c>
      <c r="C415" t="s">
        <v>1133</v>
      </c>
      <c r="D415" t="s">
        <v>123</v>
      </c>
      <c r="E415" t="s">
        <v>1489</v>
      </c>
      <c r="F415" t="s">
        <v>29</v>
      </c>
      <c r="G415" t="s">
        <v>1302</v>
      </c>
      <c r="H415" t="str">
        <f>IF(ISBLANK(core[[#This Row],[Type]]),"",IFERROR(LEFT(core[[#This Row],[Type]],FIND("(",core[[#This Row],[Type]])-1),core[[#This Row],[Type]]))</f>
        <v>xs:string</v>
      </c>
      <c r="I415" t="b">
        <f>IF(core[[#This Row],[Base type]]="xs:string",LEFT(core[[#This Row],[Type]],11)="xs:string(""","")</f>
        <v>0</v>
      </c>
      <c r="J415" t="b">
        <f>IF(core[[#This Row],[Base type]]="xs:string",NOT(ISERROR(FIND(" or xs:string(xs:pattern=other:\w{2,})",core[[#This Row],[Type]]))),"")</f>
        <v>0</v>
      </c>
      <c r="K415" t="str">
        <f>IFERROR(MID(core[[#This Row],[Type]],LEN(core[[#This Row],[Base type]])+2,FIND(")",core[[#This Row],[Type]],LEN(core[[#This Row],[Base type]])+2)-LEN(core[[#This Row],[Base type]])-2)&amp;IF(core[[#This Row],[Other]]=TRUE,", ""other:*""",""),"")</f>
        <v/>
      </c>
      <c r="L415" t="str">
        <f t="array" ref="L41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16" spans="2:12" hidden="1" x14ac:dyDescent="0.25">
      <c r="B416" t="s">
        <v>1834</v>
      </c>
      <c r="C416" t="s">
        <v>1133</v>
      </c>
      <c r="D416" t="s">
        <v>123</v>
      </c>
      <c r="E416" t="s">
        <v>1307</v>
      </c>
      <c r="F416" t="s">
        <v>29</v>
      </c>
      <c r="H416" t="str">
        <f>IF(ISBLANK(core[[#This Row],[Type]]),"",IFERROR(LEFT(core[[#This Row],[Type]],FIND("(",core[[#This Row],[Type]])-1),core[[#This Row],[Type]]))</f>
        <v/>
      </c>
      <c r="I416" t="str">
        <f>IF(core[[#This Row],[Base type]]="xs:string",LEFT(core[[#This Row],[Type]],11)="xs:string(""","")</f>
        <v/>
      </c>
      <c r="J416" t="str">
        <f>IF(core[[#This Row],[Base type]]="xs:string",NOT(ISERROR(FIND(" or xs:string(xs:pattern=other:\w{2,})",core[[#This Row],[Type]]))),"")</f>
        <v/>
      </c>
      <c r="K416" t="str">
        <f>IFERROR(MID(core[[#This Row],[Type]],LEN(core[[#This Row],[Base type]])+2,FIND(")",core[[#This Row],[Type]],LEN(core[[#This Row],[Base type]])+2)-LEN(core[[#This Row],[Base type]])-2)&amp;IF(core[[#This Row],[Other]]=TRUE,", ""other:*""",""),"")</f>
        <v/>
      </c>
      <c r="L416" t="str">
        <f t="array" ref="L41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17" spans="2:12" hidden="1" x14ac:dyDescent="0.25">
      <c r="B417" t="s">
        <v>1835</v>
      </c>
      <c r="C417" t="s">
        <v>1125</v>
      </c>
      <c r="D417" t="s">
        <v>1126</v>
      </c>
      <c r="E417" t="s">
        <v>482</v>
      </c>
      <c r="F417" t="s">
        <v>29</v>
      </c>
      <c r="G417" t="s">
        <v>1836</v>
      </c>
      <c r="H417" t="str">
        <f>IF(ISBLANK(core[[#This Row],[Type]]),"",IFERROR(LEFT(core[[#This Row],[Type]],FIND("(",core[[#This Row],[Type]])-1),core[[#This Row],[Type]]))</f>
        <v>xs:string</v>
      </c>
      <c r="I417" t="b">
        <f>IF(core[[#This Row],[Base type]]="xs:string",LEFT(core[[#This Row],[Type]],11)="xs:string(""","")</f>
        <v>1</v>
      </c>
      <c r="J417" t="b">
        <f>IF(core[[#This Row],[Base type]]="xs:string",NOT(ISERROR(FIND(" or xs:string(xs:pattern=other:\w{2,})",core[[#This Row],[Type]]))),"")</f>
        <v>0</v>
      </c>
      <c r="K417" t="str">
        <f>IFERROR(MID(core[[#This Row],[Type]],LEN(core[[#This Row],[Base type]])+2,FIND(")",core[[#This Row],[Type]],LEN(core[[#This Row],[Base type]])+2)-LEN(core[[#This Row],[Base type]])-2)&amp;IF(core[[#This Row],[Other]]=TRUE,", ""other:*""",""),"")</f>
        <v>"up", "down", "unknown", "none", "both"</v>
      </c>
      <c r="L417" t="str">
        <f t="array" ref="L41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18" spans="2:12" hidden="1" x14ac:dyDescent="0.25">
      <c r="B418" t="s">
        <v>1837</v>
      </c>
      <c r="C418" t="s">
        <v>1125</v>
      </c>
      <c r="D418" t="s">
        <v>1126</v>
      </c>
      <c r="E418" t="s">
        <v>17</v>
      </c>
      <c r="F418" t="s">
        <v>23</v>
      </c>
      <c r="G418" t="s">
        <v>1838</v>
      </c>
      <c r="H418" t="str">
        <f>IF(ISBLANK(core[[#This Row],[Type]]),"",IFERROR(LEFT(core[[#This Row],[Type]],FIND("(",core[[#This Row],[Type]])-1),core[[#This Row],[Type]]))</f>
        <v>xs:string</v>
      </c>
      <c r="I418" t="b">
        <f>IF(core[[#This Row],[Base type]]="xs:string",LEFT(core[[#This Row],[Type]],11)="xs:string(""","")</f>
        <v>1</v>
      </c>
      <c r="J418" t="b">
        <f>IF(core[[#This Row],[Base type]]="xs:string",NOT(ISERROR(FIND(" or xs:string(xs:pattern=other:\w{2,})",core[[#This Row],[Type]]))),"")</f>
        <v>1</v>
      </c>
      <c r="K418" t="str">
        <f>IFERROR(MID(core[[#This Row],[Type]],LEN(core[[#This Row],[Base type]])+2,FIND(")",core[[#This Row],[Type]],LEN(core[[#This Row],[Base type]])+2)-LEN(core[[#This Row],[Base type]])-2)&amp;IF(core[[#This Row],[Other]]=TRUE,", ""other:*""",""),"")</f>
        <v>"tarif", "area", "state", "country", "station", "other:*"</v>
      </c>
      <c r="L418" t="str">
        <f t="array" ref="L41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19" spans="2:12" hidden="1" x14ac:dyDescent="0.25">
      <c r="B419" t="s">
        <v>1839</v>
      </c>
      <c r="C419" t="s">
        <v>454</v>
      </c>
      <c r="D419" t="s">
        <v>457</v>
      </c>
      <c r="E419" t="s">
        <v>1299</v>
      </c>
      <c r="F419" t="s">
        <v>29</v>
      </c>
      <c r="H419" t="str">
        <f>IF(ISBLANK(core[[#This Row],[Type]]),"",IFERROR(LEFT(core[[#This Row],[Type]],FIND("(",core[[#This Row],[Type]])-1),core[[#This Row],[Type]]))</f>
        <v/>
      </c>
      <c r="I419" t="str">
        <f>IF(core[[#This Row],[Base type]]="xs:string",LEFT(core[[#This Row],[Type]],11)="xs:string(""","")</f>
        <v/>
      </c>
      <c r="J419" t="str">
        <f>IF(core[[#This Row],[Base type]]="xs:string",NOT(ISERROR(FIND(" or xs:string(xs:pattern=other:\w{2,})",core[[#This Row],[Type]]))),"")</f>
        <v/>
      </c>
      <c r="K419" t="str">
        <f>IFERROR(MID(core[[#This Row],[Type]],LEN(core[[#This Row],[Base type]])+2,FIND(")",core[[#This Row],[Type]],LEN(core[[#This Row],[Base type]])+2)-LEN(core[[#This Row],[Base type]])-2)&amp;IF(core[[#This Row],[Other]]=TRUE,", ""other:*""",""),"")</f>
        <v/>
      </c>
      <c r="L419" t="str">
        <f t="array" ref="L41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20" spans="2:12" hidden="1" x14ac:dyDescent="0.25">
      <c r="B420" t="s">
        <v>1840</v>
      </c>
      <c r="C420" t="s">
        <v>914</v>
      </c>
      <c r="D420" t="s">
        <v>925</v>
      </c>
      <c r="E420" t="s">
        <v>1299</v>
      </c>
      <c r="F420" t="s">
        <v>29</v>
      </c>
      <c r="H420" t="str">
        <f>IF(ISBLANK(core[[#This Row],[Type]]),"",IFERROR(LEFT(core[[#This Row],[Type]],FIND("(",core[[#This Row],[Type]])-1),core[[#This Row],[Type]]))</f>
        <v/>
      </c>
      <c r="I420" t="str">
        <f>IF(core[[#This Row],[Base type]]="xs:string",LEFT(core[[#This Row],[Type]],11)="xs:string(""","")</f>
        <v/>
      </c>
      <c r="J420" t="str">
        <f>IF(core[[#This Row],[Base type]]="xs:string",NOT(ISERROR(FIND(" or xs:string(xs:pattern=other:\w{2,})",core[[#This Row],[Type]]))),"")</f>
        <v/>
      </c>
      <c r="K420" t="str">
        <f>IFERROR(MID(core[[#This Row],[Type]],LEN(core[[#This Row],[Base type]])+2,FIND(")",core[[#This Row],[Type]],LEN(core[[#This Row],[Base type]])+2)-LEN(core[[#This Row],[Base type]])-2)&amp;IF(core[[#This Row],[Other]]=TRUE,", ""other:*""",""),"")</f>
        <v/>
      </c>
      <c r="L420" t="str">
        <f t="array" ref="L42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21" spans="2:12" hidden="1" x14ac:dyDescent="0.25">
      <c r="B421" t="s">
        <v>1841</v>
      </c>
      <c r="C421" t="s">
        <v>1066</v>
      </c>
      <c r="D421" t="s">
        <v>1067</v>
      </c>
      <c r="E421" t="s">
        <v>1299</v>
      </c>
      <c r="F421" t="s">
        <v>29</v>
      </c>
      <c r="H421" t="str">
        <f>IF(ISBLANK(core[[#This Row],[Type]]),"",IFERROR(LEFT(core[[#This Row],[Type]],FIND("(",core[[#This Row],[Type]])-1),core[[#This Row],[Type]]))</f>
        <v/>
      </c>
      <c r="I421" t="str">
        <f>IF(core[[#This Row],[Base type]]="xs:string",LEFT(core[[#This Row],[Type]],11)="xs:string(""","")</f>
        <v/>
      </c>
      <c r="J421" t="str">
        <f>IF(core[[#This Row],[Base type]]="xs:string",NOT(ISERROR(FIND(" or xs:string(xs:pattern=other:\w{2,})",core[[#This Row],[Type]]))),"")</f>
        <v/>
      </c>
      <c r="K421" t="str">
        <f>IFERROR(MID(core[[#This Row],[Type]],LEN(core[[#This Row],[Base type]])+2,FIND(")",core[[#This Row],[Type]],LEN(core[[#This Row],[Base type]])+2)-LEN(core[[#This Row],[Base type]])-2)&amp;IF(core[[#This Row],[Other]]=TRUE,", ""other:*""",""),"")</f>
        <v/>
      </c>
      <c r="L421" t="str">
        <f t="array" ref="L4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22" spans="2:12" hidden="1" x14ac:dyDescent="0.25">
      <c r="B422" t="s">
        <v>1842</v>
      </c>
      <c r="C422" t="s">
        <v>1079</v>
      </c>
      <c r="D422" t="s">
        <v>423</v>
      </c>
      <c r="E422" t="s">
        <v>1299</v>
      </c>
      <c r="F422" t="s">
        <v>29</v>
      </c>
      <c r="H422" t="str">
        <f>IF(ISBLANK(core[[#This Row],[Type]]),"",IFERROR(LEFT(core[[#This Row],[Type]],FIND("(",core[[#This Row],[Type]])-1),core[[#This Row],[Type]]))</f>
        <v/>
      </c>
      <c r="I422" t="str">
        <f>IF(core[[#This Row],[Base type]]="xs:string",LEFT(core[[#This Row],[Type]],11)="xs:string(""","")</f>
        <v/>
      </c>
      <c r="J422" t="str">
        <f>IF(core[[#This Row],[Base type]]="xs:string",NOT(ISERROR(FIND(" or xs:string(xs:pattern=other:\w{2,})",core[[#This Row],[Type]]))),"")</f>
        <v/>
      </c>
      <c r="K422" t="str">
        <f>IFERROR(MID(core[[#This Row],[Type]],LEN(core[[#This Row],[Base type]])+2,FIND(")",core[[#This Row],[Type]],LEN(core[[#This Row],[Base type]])+2)-LEN(core[[#This Row],[Base type]])-2)&amp;IF(core[[#This Row],[Other]]=TRUE,", ""other:*""",""),"")</f>
        <v/>
      </c>
      <c r="L422" t="str">
        <f t="array" ref="L42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23" spans="2:12" hidden="1" x14ac:dyDescent="0.25">
      <c r="B423" t="s">
        <v>1843</v>
      </c>
      <c r="C423" t="s">
        <v>1079</v>
      </c>
      <c r="D423" t="s">
        <v>423</v>
      </c>
      <c r="E423" t="s">
        <v>34</v>
      </c>
      <c r="F423" t="s">
        <v>29</v>
      </c>
      <c r="G423" t="s">
        <v>1302</v>
      </c>
      <c r="H423" t="str">
        <f>IF(ISBLANK(core[[#This Row],[Type]]),"",IFERROR(LEFT(core[[#This Row],[Type]],FIND("(",core[[#This Row],[Type]])-1),core[[#This Row],[Type]]))</f>
        <v>xs:string</v>
      </c>
      <c r="I423" t="b">
        <f>IF(core[[#This Row],[Base type]]="xs:string",LEFT(core[[#This Row],[Type]],11)="xs:string(""","")</f>
        <v>0</v>
      </c>
      <c r="J423" t="b">
        <f>IF(core[[#This Row],[Base type]]="xs:string",NOT(ISERROR(FIND(" or xs:string(xs:pattern=other:\w{2,})",core[[#This Row],[Type]]))),"")</f>
        <v>0</v>
      </c>
      <c r="K423" t="str">
        <f>IFERROR(MID(core[[#This Row],[Type]],LEN(core[[#This Row],[Base type]])+2,FIND(")",core[[#This Row],[Type]],LEN(core[[#This Row],[Base type]])+2)-LEN(core[[#This Row],[Base type]])-2)&amp;IF(core[[#This Row],[Other]]=TRUE,", ""other:*""",""),"")</f>
        <v/>
      </c>
      <c r="L423" t="str">
        <f t="array" ref="L42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24" spans="2:12" hidden="1" x14ac:dyDescent="0.25">
      <c r="B424" t="s">
        <v>1844</v>
      </c>
      <c r="C424" t="s">
        <v>1079</v>
      </c>
      <c r="D424" t="s">
        <v>423</v>
      </c>
      <c r="E424" t="s">
        <v>28</v>
      </c>
      <c r="F424" t="s">
        <v>29</v>
      </c>
      <c r="G424" t="s">
        <v>1302</v>
      </c>
      <c r="H424" t="str">
        <f>IF(ISBLANK(core[[#This Row],[Type]]),"",IFERROR(LEFT(core[[#This Row],[Type]],FIND("(",core[[#This Row],[Type]])-1),core[[#This Row],[Type]]))</f>
        <v>xs:string</v>
      </c>
      <c r="I424" t="b">
        <f>IF(core[[#This Row],[Base type]]="xs:string",LEFT(core[[#This Row],[Type]],11)="xs:string(""","")</f>
        <v>0</v>
      </c>
      <c r="J424" t="b">
        <f>IF(core[[#This Row],[Base type]]="xs:string",NOT(ISERROR(FIND(" or xs:string(xs:pattern=other:\w{2,})",core[[#This Row],[Type]]))),"")</f>
        <v>0</v>
      </c>
      <c r="K424" t="str">
        <f>IFERROR(MID(core[[#This Row],[Type]],LEN(core[[#This Row],[Base type]])+2,FIND(")",core[[#This Row],[Type]],LEN(core[[#This Row],[Base type]])+2)-LEN(core[[#This Row],[Base type]])-2)&amp;IF(core[[#This Row],[Other]]=TRUE,", ""other:*""",""),"")</f>
        <v/>
      </c>
      <c r="L424" t="str">
        <f t="array" ref="L42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25" spans="2:12" hidden="1" x14ac:dyDescent="0.25">
      <c r="B425" t="s">
        <v>1845</v>
      </c>
      <c r="C425" t="s">
        <v>1079</v>
      </c>
      <c r="D425" t="s">
        <v>423</v>
      </c>
      <c r="E425" t="s">
        <v>1305</v>
      </c>
      <c r="F425" t="s">
        <v>29</v>
      </c>
      <c r="H425" t="str">
        <f>IF(ISBLANK(core[[#This Row],[Type]]),"",IFERROR(LEFT(core[[#This Row],[Type]],FIND("(",core[[#This Row],[Type]])-1),core[[#This Row],[Type]]))</f>
        <v/>
      </c>
      <c r="I425" t="str">
        <f>IF(core[[#This Row],[Base type]]="xs:string",LEFT(core[[#This Row],[Type]],11)="xs:string(""","")</f>
        <v/>
      </c>
      <c r="J425" t="str">
        <f>IF(core[[#This Row],[Base type]]="xs:string",NOT(ISERROR(FIND(" or xs:string(xs:pattern=other:\w{2,})",core[[#This Row],[Type]]))),"")</f>
        <v/>
      </c>
      <c r="K425" t="str">
        <f>IFERROR(MID(core[[#This Row],[Type]],LEN(core[[#This Row],[Base type]])+2,FIND(")",core[[#This Row],[Type]],LEN(core[[#This Row],[Base type]])+2)-LEN(core[[#This Row],[Base type]])-2)&amp;IF(core[[#This Row],[Other]]=TRUE,", ""other:*""",""),"")</f>
        <v/>
      </c>
      <c r="L425" t="str">
        <f t="array" ref="L42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26" spans="2:12" hidden="1" x14ac:dyDescent="0.25">
      <c r="B426" t="s">
        <v>1846</v>
      </c>
      <c r="C426" t="s">
        <v>1079</v>
      </c>
      <c r="D426" t="s">
        <v>423</v>
      </c>
      <c r="E426" t="s">
        <v>1307</v>
      </c>
      <c r="F426" t="s">
        <v>29</v>
      </c>
      <c r="H426" t="str">
        <f>IF(ISBLANK(core[[#This Row],[Type]]),"",IFERROR(LEFT(core[[#This Row],[Type]],FIND("(",core[[#This Row],[Type]])-1),core[[#This Row],[Type]]))</f>
        <v/>
      </c>
      <c r="I426" t="str">
        <f>IF(core[[#This Row],[Base type]]="xs:string",LEFT(core[[#This Row],[Type]],11)="xs:string(""","")</f>
        <v/>
      </c>
      <c r="J426" t="str">
        <f>IF(core[[#This Row],[Base type]]="xs:string",NOT(ISERROR(FIND(" or xs:string(xs:pattern=other:\w{2,})",core[[#This Row],[Type]]))),"")</f>
        <v/>
      </c>
      <c r="K426" t="str">
        <f>IFERROR(MID(core[[#This Row],[Type]],LEN(core[[#This Row],[Base type]])+2,FIND(")",core[[#This Row],[Type]],LEN(core[[#This Row],[Base type]])+2)-LEN(core[[#This Row],[Base type]])-2)&amp;IF(core[[#This Row],[Other]]=TRUE,", ""other:*""",""),"")</f>
        <v/>
      </c>
      <c r="L426" t="str">
        <f t="array" ref="L42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27" spans="2:12" hidden="1" x14ac:dyDescent="0.25">
      <c r="B427" t="s">
        <v>1847</v>
      </c>
      <c r="C427" t="s">
        <v>1079</v>
      </c>
      <c r="D427" t="s">
        <v>1309</v>
      </c>
      <c r="E427" t="s">
        <v>1299</v>
      </c>
      <c r="F427" t="s">
        <v>29</v>
      </c>
      <c r="H427" t="str">
        <f>IF(ISBLANK(core[[#This Row],[Type]]),"",IFERROR(LEFT(core[[#This Row],[Type]],FIND("(",core[[#This Row],[Type]])-1),core[[#This Row],[Type]]))</f>
        <v/>
      </c>
      <c r="I427" t="str">
        <f>IF(core[[#This Row],[Base type]]="xs:string",LEFT(core[[#This Row],[Type]],11)="xs:string(""","")</f>
        <v/>
      </c>
      <c r="J427" t="str">
        <f>IF(core[[#This Row],[Base type]]="xs:string",NOT(ISERROR(FIND(" or xs:string(xs:pattern=other:\w{2,})",core[[#This Row],[Type]]))),"")</f>
        <v/>
      </c>
      <c r="K427" t="str">
        <f>IFERROR(MID(core[[#This Row],[Type]],LEN(core[[#This Row],[Base type]])+2,FIND(")",core[[#This Row],[Type]],LEN(core[[#This Row],[Base type]])+2)-LEN(core[[#This Row],[Base type]])-2)&amp;IF(core[[#This Row],[Other]]=TRUE,", ""other:*""",""),"")</f>
        <v/>
      </c>
      <c r="L427" t="str">
        <f t="array" ref="L4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28" spans="2:12" hidden="1" x14ac:dyDescent="0.25">
      <c r="B428" t="s">
        <v>1848</v>
      </c>
      <c r="C428" t="s">
        <v>1066</v>
      </c>
      <c r="D428" t="s">
        <v>1067</v>
      </c>
      <c r="E428" t="s">
        <v>32</v>
      </c>
      <c r="F428" t="s">
        <v>23</v>
      </c>
      <c r="G428" t="s">
        <v>1311</v>
      </c>
      <c r="H428" t="str">
        <f>IF(ISBLANK(core[[#This Row],[Type]]),"",IFERROR(LEFT(core[[#This Row],[Type]],FIND("(",core[[#This Row],[Type]])-1),core[[#This Row],[Type]]))</f>
        <v>xs:ID</v>
      </c>
      <c r="I428" t="str">
        <f>IF(core[[#This Row],[Base type]]="xs:string",LEFT(core[[#This Row],[Type]],11)="xs:string(""","")</f>
        <v/>
      </c>
      <c r="J428" t="str">
        <f>IF(core[[#This Row],[Base type]]="xs:string",NOT(ISERROR(FIND(" or xs:string(xs:pattern=other:\w{2,})",core[[#This Row],[Type]]))),"")</f>
        <v/>
      </c>
      <c r="K428" t="str">
        <f>IFERROR(MID(core[[#This Row],[Type]],LEN(core[[#This Row],[Base type]])+2,FIND(")",core[[#This Row],[Type]],LEN(core[[#This Row],[Base type]])+2)-LEN(core[[#This Row],[Base type]])-2)&amp;IF(core[[#This Row],[Other]]=TRUE,", ""other:*""",""),"")</f>
        <v/>
      </c>
      <c r="L428" t="str">
        <f t="array" ref="L42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29" spans="2:12" hidden="1" x14ac:dyDescent="0.25">
      <c r="B429" t="s">
        <v>1849</v>
      </c>
      <c r="C429" t="s">
        <v>1066</v>
      </c>
      <c r="D429" t="s">
        <v>1067</v>
      </c>
      <c r="E429" t="s">
        <v>24</v>
      </c>
      <c r="F429" t="s">
        <v>29</v>
      </c>
      <c r="G429" t="s">
        <v>1302</v>
      </c>
      <c r="H429" t="str">
        <f>IF(ISBLANK(core[[#This Row],[Type]]),"",IFERROR(LEFT(core[[#This Row],[Type]],FIND("(",core[[#This Row],[Type]])-1),core[[#This Row],[Type]]))</f>
        <v>xs:string</v>
      </c>
      <c r="I429" t="b">
        <f>IF(core[[#This Row],[Base type]]="xs:string",LEFT(core[[#This Row],[Type]],11)="xs:string(""","")</f>
        <v>0</v>
      </c>
      <c r="J429" t="b">
        <f>IF(core[[#This Row],[Base type]]="xs:string",NOT(ISERROR(FIND(" or xs:string(xs:pattern=other:\w{2,})",core[[#This Row],[Type]]))),"")</f>
        <v>0</v>
      </c>
      <c r="K429" t="str">
        <f>IFERROR(MID(core[[#This Row],[Type]],LEN(core[[#This Row],[Base type]])+2,FIND(")",core[[#This Row],[Type]],LEN(core[[#This Row],[Base type]])+2)-LEN(core[[#This Row],[Base type]])-2)&amp;IF(core[[#This Row],[Other]]=TRUE,", ""other:*""",""),"")</f>
        <v/>
      </c>
      <c r="L429" t="str">
        <f t="array" ref="L42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30" spans="2:12" hidden="1" x14ac:dyDescent="0.25">
      <c r="B430" t="s">
        <v>1850</v>
      </c>
      <c r="C430" t="s">
        <v>1066</v>
      </c>
      <c r="D430" t="s">
        <v>1067</v>
      </c>
      <c r="E430" t="s">
        <v>34</v>
      </c>
      <c r="F430" t="s">
        <v>29</v>
      </c>
      <c r="G430" t="s">
        <v>1302</v>
      </c>
      <c r="H430" t="str">
        <f>IF(ISBLANK(core[[#This Row],[Type]]),"",IFERROR(LEFT(core[[#This Row],[Type]],FIND("(",core[[#This Row],[Type]])-1),core[[#This Row],[Type]]))</f>
        <v>xs:string</v>
      </c>
      <c r="I430" t="b">
        <f>IF(core[[#This Row],[Base type]]="xs:string",LEFT(core[[#This Row],[Type]],11)="xs:string(""","")</f>
        <v>0</v>
      </c>
      <c r="J430" t="b">
        <f>IF(core[[#This Row],[Base type]]="xs:string",NOT(ISERROR(FIND(" or xs:string(xs:pattern=other:\w{2,})",core[[#This Row],[Type]]))),"")</f>
        <v>0</v>
      </c>
      <c r="K430" t="str">
        <f>IFERROR(MID(core[[#This Row],[Type]],LEN(core[[#This Row],[Base type]])+2,FIND(")",core[[#This Row],[Type]],LEN(core[[#This Row],[Base type]])+2)-LEN(core[[#This Row],[Base type]])-2)&amp;IF(core[[#This Row],[Other]]=TRUE,", ""other:*""",""),"")</f>
        <v/>
      </c>
      <c r="L430" t="str">
        <f t="array" ref="L43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31" spans="2:12" hidden="1" x14ac:dyDescent="0.25">
      <c r="B431" t="s">
        <v>1851</v>
      </c>
      <c r="C431" t="s">
        <v>1066</v>
      </c>
      <c r="D431" t="s">
        <v>1067</v>
      </c>
      <c r="E431" t="s">
        <v>28</v>
      </c>
      <c r="F431" t="s">
        <v>29</v>
      </c>
      <c r="G431" t="s">
        <v>1302</v>
      </c>
      <c r="H431" t="str">
        <f>IF(ISBLANK(core[[#This Row],[Type]]),"",IFERROR(LEFT(core[[#This Row],[Type]],FIND("(",core[[#This Row],[Type]])-1),core[[#This Row],[Type]]))</f>
        <v>xs:string</v>
      </c>
      <c r="I431" t="b">
        <f>IF(core[[#This Row],[Base type]]="xs:string",LEFT(core[[#This Row],[Type]],11)="xs:string(""","")</f>
        <v>0</v>
      </c>
      <c r="J431" t="b">
        <f>IF(core[[#This Row],[Base type]]="xs:string",NOT(ISERROR(FIND(" or xs:string(xs:pattern=other:\w{2,})",core[[#This Row],[Type]]))),"")</f>
        <v>0</v>
      </c>
      <c r="K431" t="str">
        <f>IFERROR(MID(core[[#This Row],[Type]],LEN(core[[#This Row],[Base type]])+2,FIND(")",core[[#This Row],[Type]],LEN(core[[#This Row],[Base type]])+2)-LEN(core[[#This Row],[Base type]])-2)&amp;IF(core[[#This Row],[Other]]=TRUE,", ""other:*""",""),"")</f>
        <v/>
      </c>
      <c r="L431" t="str">
        <f t="array" ref="L43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32" spans="2:12" hidden="1" x14ac:dyDescent="0.25">
      <c r="B432" t="s">
        <v>1852</v>
      </c>
      <c r="C432" t="s">
        <v>1066</v>
      </c>
      <c r="D432" t="s">
        <v>1067</v>
      </c>
      <c r="E432" t="s">
        <v>1305</v>
      </c>
      <c r="F432" t="s">
        <v>29</v>
      </c>
      <c r="H432" t="str">
        <f>IF(ISBLANK(core[[#This Row],[Type]]),"",IFERROR(LEFT(core[[#This Row],[Type]],FIND("(",core[[#This Row],[Type]])-1),core[[#This Row],[Type]]))</f>
        <v/>
      </c>
      <c r="I432" t="str">
        <f>IF(core[[#This Row],[Base type]]="xs:string",LEFT(core[[#This Row],[Type]],11)="xs:string(""","")</f>
        <v/>
      </c>
      <c r="J432" t="str">
        <f>IF(core[[#This Row],[Base type]]="xs:string",NOT(ISERROR(FIND(" or xs:string(xs:pattern=other:\w{2,})",core[[#This Row],[Type]]))),"")</f>
        <v/>
      </c>
      <c r="K432" t="str">
        <f>IFERROR(MID(core[[#This Row],[Type]],LEN(core[[#This Row],[Base type]])+2,FIND(")",core[[#This Row],[Type]],LEN(core[[#This Row],[Base type]])+2)-LEN(core[[#This Row],[Base type]])-2)&amp;IF(core[[#This Row],[Other]]=TRUE,", ""other:*""",""),"")</f>
        <v/>
      </c>
      <c r="L432" t="str">
        <f t="array" ref="L4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33" spans="2:12" hidden="1" x14ac:dyDescent="0.25">
      <c r="B433" t="s">
        <v>1853</v>
      </c>
      <c r="C433" t="s">
        <v>1066</v>
      </c>
      <c r="D433" t="s">
        <v>1067</v>
      </c>
      <c r="E433" t="s">
        <v>1307</v>
      </c>
      <c r="F433" t="s">
        <v>29</v>
      </c>
      <c r="H433" t="str">
        <f>IF(ISBLANK(core[[#This Row],[Type]]),"",IFERROR(LEFT(core[[#This Row],[Type]],FIND("(",core[[#This Row],[Type]])-1),core[[#This Row],[Type]]))</f>
        <v/>
      </c>
      <c r="I433" t="str">
        <f>IF(core[[#This Row],[Base type]]="xs:string",LEFT(core[[#This Row],[Type]],11)="xs:string(""","")</f>
        <v/>
      </c>
      <c r="J433" t="str">
        <f>IF(core[[#This Row],[Base type]]="xs:string",NOT(ISERROR(FIND(" or xs:string(xs:pattern=other:\w{2,})",core[[#This Row],[Type]]))),"")</f>
        <v/>
      </c>
      <c r="K433" t="str">
        <f>IFERROR(MID(core[[#This Row],[Type]],LEN(core[[#This Row],[Base type]])+2,FIND(")",core[[#This Row],[Type]],LEN(core[[#This Row],[Base type]])+2)-LEN(core[[#This Row],[Base type]])-2)&amp;IF(core[[#This Row],[Other]]=TRUE,", ""other:*""",""),"")</f>
        <v/>
      </c>
      <c r="L433" t="str">
        <f t="array" ref="L4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34" spans="2:12" hidden="1" x14ac:dyDescent="0.25">
      <c r="B434" t="s">
        <v>1854</v>
      </c>
      <c r="C434" t="s">
        <v>1079</v>
      </c>
      <c r="D434" t="s">
        <v>300</v>
      </c>
      <c r="E434" t="s">
        <v>1299</v>
      </c>
      <c r="F434" t="s">
        <v>29</v>
      </c>
      <c r="H434" t="str">
        <f>IF(ISBLANK(core[[#This Row],[Type]]),"",IFERROR(LEFT(core[[#This Row],[Type]],FIND("(",core[[#This Row],[Type]])-1),core[[#This Row],[Type]]))</f>
        <v/>
      </c>
      <c r="I434" t="str">
        <f>IF(core[[#This Row],[Base type]]="xs:string",LEFT(core[[#This Row],[Type]],11)="xs:string(""","")</f>
        <v/>
      </c>
      <c r="J434" t="str">
        <f>IF(core[[#This Row],[Base type]]="xs:string",NOT(ISERROR(FIND(" or xs:string(xs:pattern=other:\w{2,})",core[[#This Row],[Type]]))),"")</f>
        <v/>
      </c>
      <c r="K434" t="str">
        <f>IFERROR(MID(core[[#This Row],[Type]],LEN(core[[#This Row],[Base type]])+2,FIND(")",core[[#This Row],[Type]],LEN(core[[#This Row],[Base type]])+2)-LEN(core[[#This Row],[Base type]])-2)&amp;IF(core[[#This Row],[Other]]=TRUE,", ""other:*""",""),"")</f>
        <v/>
      </c>
      <c r="L434" t="str">
        <f t="array" ref="L4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35" spans="2:12" hidden="1" x14ac:dyDescent="0.25">
      <c r="B435" t="s">
        <v>1855</v>
      </c>
      <c r="C435" t="s">
        <v>1079</v>
      </c>
      <c r="D435" t="s">
        <v>300</v>
      </c>
      <c r="E435" t="s">
        <v>301</v>
      </c>
      <c r="F435" t="s">
        <v>23</v>
      </c>
      <c r="G435" t="s">
        <v>1495</v>
      </c>
      <c r="H435" t="str">
        <f>IF(ISBLANK(core[[#This Row],[Type]]),"",IFERROR(LEFT(core[[#This Row],[Type]],FIND("(",core[[#This Row],[Type]])-1),core[[#This Row],[Type]]))</f>
        <v>xs:list</v>
      </c>
      <c r="I435" t="str">
        <f>IF(core[[#This Row],[Base type]]="xs:string",LEFT(core[[#This Row],[Type]],11)="xs:string(""","")</f>
        <v/>
      </c>
      <c r="J435" t="str">
        <f>IF(core[[#This Row],[Base type]]="xs:string",NOT(ISERROR(FIND(" or xs:string(xs:pattern=other:\w{2,})",core[[#This Row],[Type]]))),"")</f>
        <v/>
      </c>
      <c r="K435" t="str">
        <f>IFERROR(MID(core[[#This Row],[Type]],LEN(core[[#This Row],[Base type]])+2,FIND(")",core[[#This Row],[Type]],LEN(core[[#This Row],[Base type]])+2)-LEN(core[[#This Row],[Base type]])-2)&amp;IF(core[[#This Row],[Other]]=TRUE,", ""other:*""",""),"")</f>
        <v>xs:double</v>
      </c>
      <c r="L435" t="str">
        <f t="array" ref="L435">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436" spans="2:12" hidden="1" x14ac:dyDescent="0.25">
      <c r="B436" t="s">
        <v>1856</v>
      </c>
      <c r="C436" t="s">
        <v>1079</v>
      </c>
      <c r="D436" t="s">
        <v>300</v>
      </c>
      <c r="E436" t="s">
        <v>1425</v>
      </c>
      <c r="F436" t="s">
        <v>29</v>
      </c>
      <c r="G436" t="s">
        <v>1497</v>
      </c>
      <c r="H436" t="str">
        <f>IF(ISBLANK(core[[#This Row],[Type]]),"",IFERROR(LEFT(core[[#This Row],[Type]],FIND("(",core[[#This Row],[Type]])-1),core[[#This Row],[Type]]))</f>
        <v>xs:double</v>
      </c>
      <c r="I436" t="str">
        <f>IF(core[[#This Row],[Base type]]="xs:string",LEFT(core[[#This Row],[Type]],11)="xs:string(""","")</f>
        <v/>
      </c>
      <c r="J436" t="str">
        <f>IF(core[[#This Row],[Base type]]="xs:string",NOT(ISERROR(FIND(" or xs:string(xs:pattern=other:\w{2,})",core[[#This Row],[Type]]))),"")</f>
        <v/>
      </c>
      <c r="K436" t="str">
        <f>IFERROR(MID(core[[#This Row],[Type]],LEN(core[[#This Row],[Base type]])+2,FIND(")",core[[#This Row],[Type]],LEN(core[[#This Row],[Base type]])+2)-LEN(core[[#This Row],[Base type]])-2)&amp;IF(core[[#This Row],[Other]]=TRUE,", ""other:*""",""),"")</f>
        <v/>
      </c>
      <c r="L436" t="str">
        <f t="array" ref="L436">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437" spans="2:12" hidden="1" x14ac:dyDescent="0.25">
      <c r="B437" t="s">
        <v>1857</v>
      </c>
      <c r="C437" t="s">
        <v>1079</v>
      </c>
      <c r="D437" t="s">
        <v>300</v>
      </c>
      <c r="E437" t="s">
        <v>1420</v>
      </c>
      <c r="F437" t="s">
        <v>29</v>
      </c>
      <c r="G437" t="s">
        <v>1423</v>
      </c>
      <c r="H437" t="str">
        <f>IF(ISBLANK(core[[#This Row],[Type]]),"",IFERROR(LEFT(core[[#This Row],[Type]],FIND("(",core[[#This Row],[Type]])-1),core[[#This Row],[Type]]))</f>
        <v>xs:anyURI</v>
      </c>
      <c r="I437" t="str">
        <f>IF(core[[#This Row],[Base type]]="xs:string",LEFT(core[[#This Row],[Type]],11)="xs:string(""","")</f>
        <v/>
      </c>
      <c r="J437" t="str">
        <f>IF(core[[#This Row],[Base type]]="xs:string",NOT(ISERROR(FIND(" or xs:string(xs:pattern=other:\w{2,})",core[[#This Row],[Type]]))),"")</f>
        <v/>
      </c>
      <c r="K437" t="str">
        <f>IFERROR(MID(core[[#This Row],[Type]],LEN(core[[#This Row],[Base type]])+2,FIND(")",core[[#This Row],[Type]],LEN(core[[#This Row],[Base type]])+2)-LEN(core[[#This Row],[Base type]])-2)&amp;IF(core[[#This Row],[Other]]=TRUE,", ""other:*""",""),"")</f>
        <v/>
      </c>
      <c r="L437" t="str">
        <f t="array" ref="L43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438" spans="2:12" hidden="1" x14ac:dyDescent="0.25">
      <c r="B438" t="s">
        <v>1858</v>
      </c>
      <c r="C438" t="s">
        <v>1079</v>
      </c>
      <c r="D438" t="s">
        <v>300</v>
      </c>
      <c r="E438" t="s">
        <v>1500</v>
      </c>
      <c r="F438" t="s">
        <v>29</v>
      </c>
      <c r="G438" t="s">
        <v>1423</v>
      </c>
      <c r="H438" t="str">
        <f>IF(ISBLANK(core[[#This Row],[Type]]),"",IFERROR(LEFT(core[[#This Row],[Type]],FIND("(",core[[#This Row],[Type]])-1),core[[#This Row],[Type]]))</f>
        <v>xs:anyURI</v>
      </c>
      <c r="I438" t="str">
        <f>IF(core[[#This Row],[Base type]]="xs:string",LEFT(core[[#This Row],[Type]],11)="xs:string(""","")</f>
        <v/>
      </c>
      <c r="J438" t="str">
        <f>IF(core[[#This Row],[Base type]]="xs:string",NOT(ISERROR(FIND(" or xs:string(xs:pattern=other:\w{2,})",core[[#This Row],[Type]]))),"")</f>
        <v/>
      </c>
      <c r="K438" t="str">
        <f>IFERROR(MID(core[[#This Row],[Type]],LEN(core[[#This Row],[Base type]])+2,FIND(")",core[[#This Row],[Type]],LEN(core[[#This Row],[Base type]])+2)-LEN(core[[#This Row],[Base type]])-2)&amp;IF(core[[#This Row],[Other]]=TRUE,", ""other:*""",""),"")</f>
        <v/>
      </c>
      <c r="L438" t="str">
        <f t="array" ref="L43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439" spans="2:12" hidden="1" x14ac:dyDescent="0.25">
      <c r="B439" t="s">
        <v>1859</v>
      </c>
      <c r="C439" t="s">
        <v>1066</v>
      </c>
      <c r="D439" t="s">
        <v>1067</v>
      </c>
      <c r="E439" t="s">
        <v>494</v>
      </c>
      <c r="F439" t="s">
        <v>23</v>
      </c>
      <c r="G439" t="s">
        <v>1403</v>
      </c>
      <c r="H439" t="str">
        <f>IF(ISBLANK(core[[#This Row],[Type]]),"",IFERROR(LEFT(core[[#This Row],[Type]],FIND("(",core[[#This Row],[Type]])-1),core[[#This Row],[Type]]))</f>
        <v>xs:decimal</v>
      </c>
      <c r="I439" t="str">
        <f>IF(core[[#This Row],[Base type]]="xs:string",LEFT(core[[#This Row],[Type]],11)="xs:string(""","")</f>
        <v/>
      </c>
      <c r="J439" t="str">
        <f>IF(core[[#This Row],[Base type]]="xs:string",NOT(ISERROR(FIND(" or xs:string(xs:pattern=other:\w{2,})",core[[#This Row],[Type]]))),"")</f>
        <v/>
      </c>
      <c r="K439" t="str">
        <f>IFERROR(MID(core[[#This Row],[Type]],LEN(core[[#This Row],[Base type]])+2,FIND(")",core[[#This Row],[Type]],LEN(core[[#This Row],[Base type]])+2)-LEN(core[[#This Row],[Base type]])-2)&amp;IF(core[[#This Row],[Other]]=TRUE,", ""other:*""",""),"")</f>
        <v>xs:fractionDigits=6</v>
      </c>
      <c r="L439" t="str">
        <f t="array" ref="L43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40" spans="2:12" hidden="1" x14ac:dyDescent="0.25">
      <c r="B440" t="s">
        <v>1860</v>
      </c>
      <c r="C440" t="s">
        <v>1066</v>
      </c>
      <c r="D440" t="s">
        <v>1067</v>
      </c>
      <c r="E440" t="s">
        <v>478</v>
      </c>
      <c r="F440" t="s">
        <v>29</v>
      </c>
      <c r="G440" t="s">
        <v>1403</v>
      </c>
      <c r="H440" t="str">
        <f>IF(ISBLANK(core[[#This Row],[Type]]),"",IFERROR(LEFT(core[[#This Row],[Type]],FIND("(",core[[#This Row],[Type]])-1),core[[#This Row],[Type]]))</f>
        <v>xs:decimal</v>
      </c>
      <c r="I440" t="str">
        <f>IF(core[[#This Row],[Base type]]="xs:string",LEFT(core[[#This Row],[Type]],11)="xs:string(""","")</f>
        <v/>
      </c>
      <c r="J440" t="str">
        <f>IF(core[[#This Row],[Base type]]="xs:string",NOT(ISERROR(FIND(" or xs:string(xs:pattern=other:\w{2,})",core[[#This Row],[Type]]))),"")</f>
        <v/>
      </c>
      <c r="K440" t="str">
        <f>IFERROR(MID(core[[#This Row],[Type]],LEN(core[[#This Row],[Base type]])+2,FIND(")",core[[#This Row],[Type]],LEN(core[[#This Row],[Base type]])+2)-LEN(core[[#This Row],[Base type]])-2)&amp;IF(core[[#This Row],[Other]]=TRUE,", ""other:*""",""),"")</f>
        <v>xs:fractionDigits=6</v>
      </c>
      <c r="L440" t="str">
        <f t="array" ref="L44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41" spans="2:12" hidden="1" x14ac:dyDescent="0.25">
      <c r="B441" t="s">
        <v>1861</v>
      </c>
      <c r="C441" t="s">
        <v>1066</v>
      </c>
      <c r="D441" t="s">
        <v>1067</v>
      </c>
      <c r="E441" t="s">
        <v>1505</v>
      </c>
      <c r="F441" t="s">
        <v>29</v>
      </c>
      <c r="G441" t="s">
        <v>1403</v>
      </c>
      <c r="H441" t="str">
        <f>IF(ISBLANK(core[[#This Row],[Type]]),"",IFERROR(LEFT(core[[#This Row],[Type]],FIND("(",core[[#This Row],[Type]])-1),core[[#This Row],[Type]]))</f>
        <v>xs:decimal</v>
      </c>
      <c r="I441" t="str">
        <f>IF(core[[#This Row],[Base type]]="xs:string",LEFT(core[[#This Row],[Type]],11)="xs:string(""","")</f>
        <v/>
      </c>
      <c r="J441" t="str">
        <f>IF(core[[#This Row],[Base type]]="xs:string",NOT(ISERROR(FIND(" or xs:string(xs:pattern=other:\w{2,})",core[[#This Row],[Type]]))),"")</f>
        <v/>
      </c>
      <c r="K441" t="str">
        <f>IFERROR(MID(core[[#This Row],[Type]],LEN(core[[#This Row],[Base type]])+2,FIND(")",core[[#This Row],[Type]],LEN(core[[#This Row],[Base type]])+2)-LEN(core[[#This Row],[Base type]])-2)&amp;IF(core[[#This Row],[Other]]=TRUE,", ""other:*""",""),"")</f>
        <v>xs:fractionDigits=6</v>
      </c>
      <c r="L441" t="str">
        <f t="array" ref="L44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42" spans="2:12" hidden="1" x14ac:dyDescent="0.25">
      <c r="B442" t="s">
        <v>1862</v>
      </c>
      <c r="C442" t="s">
        <v>1079</v>
      </c>
      <c r="D442" t="s">
        <v>65</v>
      </c>
      <c r="E442" t="s">
        <v>1299</v>
      </c>
      <c r="F442" t="s">
        <v>29</v>
      </c>
      <c r="H442" t="str">
        <f>IF(ISBLANK(core[[#This Row],[Type]]),"",IFERROR(LEFT(core[[#This Row],[Type]],FIND("(",core[[#This Row],[Type]])-1),core[[#This Row],[Type]]))</f>
        <v/>
      </c>
      <c r="I442" t="str">
        <f>IF(core[[#This Row],[Base type]]="xs:string",LEFT(core[[#This Row],[Type]],11)="xs:string(""","")</f>
        <v/>
      </c>
      <c r="J442" t="str">
        <f>IF(core[[#This Row],[Base type]]="xs:string",NOT(ISERROR(FIND(" or xs:string(xs:pattern=other:\w{2,})",core[[#This Row],[Type]]))),"")</f>
        <v/>
      </c>
      <c r="K442" t="str">
        <f>IFERROR(MID(core[[#This Row],[Type]],LEN(core[[#This Row],[Base type]])+2,FIND(")",core[[#This Row],[Type]],LEN(core[[#This Row],[Base type]])+2)-LEN(core[[#This Row],[Base type]])-2)&amp;IF(core[[#This Row],[Other]]=TRUE,", ""other:*""",""),"")</f>
        <v/>
      </c>
      <c r="L442" t="str">
        <f t="array" ref="L44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43" spans="2:12" hidden="1" x14ac:dyDescent="0.25">
      <c r="B443" t="s">
        <v>1863</v>
      </c>
      <c r="C443" t="s">
        <v>1080</v>
      </c>
      <c r="D443" t="s">
        <v>123</v>
      </c>
      <c r="E443" t="s">
        <v>1299</v>
      </c>
      <c r="F443" t="s">
        <v>23</v>
      </c>
      <c r="H443" t="str">
        <f>IF(ISBLANK(core[[#This Row],[Type]]),"",IFERROR(LEFT(core[[#This Row],[Type]],FIND("(",core[[#This Row],[Type]])-1),core[[#This Row],[Type]]))</f>
        <v/>
      </c>
      <c r="I443" t="str">
        <f>IF(core[[#This Row],[Base type]]="xs:string",LEFT(core[[#This Row],[Type]],11)="xs:string(""","")</f>
        <v/>
      </c>
      <c r="J443" t="str">
        <f>IF(core[[#This Row],[Base type]]="xs:string",NOT(ISERROR(FIND(" or xs:string(xs:pattern=other:\w{2,})",core[[#This Row],[Type]]))),"")</f>
        <v/>
      </c>
      <c r="K443" t="str">
        <f>IFERROR(MID(core[[#This Row],[Type]],LEN(core[[#This Row],[Base type]])+2,FIND(")",core[[#This Row],[Type]],LEN(core[[#This Row],[Base type]])+2)-LEN(core[[#This Row],[Base type]])-2)&amp;IF(core[[#This Row],[Other]]=TRUE,", ""other:*""",""),"")</f>
        <v/>
      </c>
      <c r="L443" t="str">
        <f t="array" ref="L4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44" spans="2:12" hidden="1" x14ac:dyDescent="0.25">
      <c r="B444" t="s">
        <v>1864</v>
      </c>
      <c r="C444" t="s">
        <v>1865</v>
      </c>
      <c r="D444" t="s">
        <v>1309</v>
      </c>
      <c r="E444" t="s">
        <v>1299</v>
      </c>
      <c r="F444" t="s">
        <v>29</v>
      </c>
      <c r="H444" t="str">
        <f>IF(ISBLANK(core[[#This Row],[Type]]),"",IFERROR(LEFT(core[[#This Row],[Type]],FIND("(",core[[#This Row],[Type]])-1),core[[#This Row],[Type]]))</f>
        <v/>
      </c>
      <c r="I444" t="str">
        <f>IF(core[[#This Row],[Base type]]="xs:string",LEFT(core[[#This Row],[Type]],11)="xs:string(""","")</f>
        <v/>
      </c>
      <c r="J444" t="str">
        <f>IF(core[[#This Row],[Base type]]="xs:string",NOT(ISERROR(FIND(" or xs:string(xs:pattern=other:\w{2,})",core[[#This Row],[Type]]))),"")</f>
        <v/>
      </c>
      <c r="K444" t="str">
        <f>IFERROR(MID(core[[#This Row],[Type]],LEN(core[[#This Row],[Base type]])+2,FIND(")",core[[#This Row],[Type]],LEN(core[[#This Row],[Base type]])+2)-LEN(core[[#This Row],[Base type]])-2)&amp;IF(core[[#This Row],[Other]]=TRUE,", ""other:*""",""),"")</f>
        <v/>
      </c>
      <c r="L444" t="str">
        <f t="array" ref="L44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45" spans="2:12" hidden="1" x14ac:dyDescent="0.25">
      <c r="B445" t="s">
        <v>1866</v>
      </c>
      <c r="C445" t="s">
        <v>1080</v>
      </c>
      <c r="D445" t="s">
        <v>123</v>
      </c>
      <c r="E445" t="s">
        <v>124</v>
      </c>
      <c r="F445" t="s">
        <v>23</v>
      </c>
      <c r="G445" t="s">
        <v>1436</v>
      </c>
      <c r="H445" t="str">
        <f>IF(ISBLANK(core[[#This Row],[Type]]),"",IFERROR(LEFT(core[[#This Row],[Type]],FIND("(",core[[#This Row],[Type]])-1),core[[#This Row],[Type]]))</f>
        <v>xs:boolean</v>
      </c>
      <c r="I445" t="str">
        <f>IF(core[[#This Row],[Base type]]="xs:string",LEFT(core[[#This Row],[Type]],11)="xs:string(""","")</f>
        <v/>
      </c>
      <c r="J445" t="str">
        <f>IF(core[[#This Row],[Base type]]="xs:string",NOT(ISERROR(FIND(" or xs:string(xs:pattern=other:\w{2,})",core[[#This Row],[Type]]))),"")</f>
        <v/>
      </c>
      <c r="K445" t="str">
        <f>IFERROR(MID(core[[#This Row],[Type]],LEN(core[[#This Row],[Base type]])+2,FIND(")",core[[#This Row],[Type]],LEN(core[[#This Row],[Base type]])+2)-LEN(core[[#This Row],[Base type]])-2)&amp;IF(core[[#This Row],[Other]]=TRUE,", ""other:*""",""),"")</f>
        <v/>
      </c>
      <c r="L445" t="str">
        <f t="array" ref="L44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446" spans="2:12" hidden="1" x14ac:dyDescent="0.25">
      <c r="B446" t="s">
        <v>1867</v>
      </c>
      <c r="C446" t="s">
        <v>1080</v>
      </c>
      <c r="D446" t="s">
        <v>123</v>
      </c>
      <c r="E446" t="s">
        <v>135</v>
      </c>
      <c r="F446" t="s">
        <v>29</v>
      </c>
      <c r="G446" t="s">
        <v>1478</v>
      </c>
      <c r="H446" t="str">
        <f>IF(ISBLANK(core[[#This Row],[Type]]),"",IFERROR(LEFT(core[[#This Row],[Type]],FIND("(",core[[#This Row],[Type]])-1),core[[#This Row],[Type]]))</f>
        <v>xs:string</v>
      </c>
      <c r="I446" t="b">
        <f>IF(core[[#This Row],[Base type]]="xs:string",LEFT(core[[#This Row],[Type]],11)="xs:string(""","")</f>
        <v>1</v>
      </c>
      <c r="J446" t="b">
        <f>IF(core[[#This Row],[Base type]]="xs:string",NOT(ISERROR(FIND(" or xs:string(xs:pattern=other:\w{2,})",core[[#This Row],[Type]]))),"")</f>
        <v>1</v>
      </c>
      <c r="K446" t="str">
        <f>IFERROR(MID(core[[#This Row],[Type]],LEN(core[[#This Row],[Base type]])+2,FIND(")",core[[#This Row],[Type]],LEN(core[[#This Row],[Base type]])+2)-LEN(core[[#This Row],[Base type]])-2)&amp;IF(core[[#This Row],[Other]]=TRUE,", ""other:*""",""),"")</f>
        <v>"conceptual", "planned", "operational", "disabled", "closed", "other:*"</v>
      </c>
      <c r="L446" t="str">
        <f t="array" ref="L44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47" spans="2:12" hidden="1" x14ac:dyDescent="0.25">
      <c r="B447" t="s">
        <v>1868</v>
      </c>
      <c r="C447" t="s">
        <v>1080</v>
      </c>
      <c r="D447" t="s">
        <v>123</v>
      </c>
      <c r="E447" t="s">
        <v>133</v>
      </c>
      <c r="F447" t="s">
        <v>29</v>
      </c>
      <c r="G447" t="s">
        <v>1325</v>
      </c>
      <c r="H447" t="str">
        <f>IF(ISBLANK(core[[#This Row],[Type]]),"",IFERROR(LEFT(core[[#This Row],[Type]],FIND("(",core[[#This Row],[Type]])-1),core[[#This Row],[Type]]))</f>
        <v>xs:IDREF</v>
      </c>
      <c r="I447" t="str">
        <f>IF(core[[#This Row],[Base type]]="xs:string",LEFT(core[[#This Row],[Type]],11)="xs:string(""","")</f>
        <v/>
      </c>
      <c r="J447" t="str">
        <f>IF(core[[#This Row],[Base type]]="xs:string",NOT(ISERROR(FIND(" or xs:string(xs:pattern=other:\w{2,})",core[[#This Row],[Type]]))),"")</f>
        <v/>
      </c>
      <c r="K447" t="str">
        <f>IFERROR(MID(core[[#This Row],[Type]],LEN(core[[#This Row],[Base type]])+2,FIND(")",core[[#This Row],[Type]],LEN(core[[#This Row],[Base type]])+2)-LEN(core[[#This Row],[Base type]])-2)&amp;IF(core[[#This Row],[Other]]=TRUE,", ""other:*""",""),"")</f>
        <v/>
      </c>
      <c r="L447" t="str">
        <f t="array" ref="L447">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448" spans="2:12" hidden="1" x14ac:dyDescent="0.25">
      <c r="B448" t="s">
        <v>1869</v>
      </c>
      <c r="C448" t="s">
        <v>1080</v>
      </c>
      <c r="D448" t="s">
        <v>123</v>
      </c>
      <c r="E448" t="s">
        <v>1481</v>
      </c>
      <c r="F448" t="s">
        <v>29</v>
      </c>
      <c r="G448" t="s">
        <v>1482</v>
      </c>
      <c r="H448" t="str">
        <f>IF(ISBLANK(core[[#This Row],[Type]]),"",IFERROR(LEFT(core[[#This Row],[Type]],FIND("(",core[[#This Row],[Type]])-1),core[[#This Row],[Type]]))</f>
        <v>xs:time</v>
      </c>
      <c r="I448" t="str">
        <f>IF(core[[#This Row],[Base type]]="xs:string",LEFT(core[[#This Row],[Type]],11)="xs:string(""","")</f>
        <v/>
      </c>
      <c r="J448" t="str">
        <f>IF(core[[#This Row],[Base type]]="xs:string",NOT(ISERROR(FIND(" or xs:string(xs:pattern=other:\w{2,})",core[[#This Row],[Type]]))),"")</f>
        <v/>
      </c>
      <c r="K448" t="str">
        <f>IFERROR(MID(core[[#This Row],[Type]],LEN(core[[#This Row],[Base type]])+2,FIND(")",core[[#This Row],[Type]],LEN(core[[#This Row],[Base type]])+2)-LEN(core[[#This Row],[Base type]])-2)&amp;IF(core[[#This Row],[Other]]=TRUE,", ""other:*""",""),"")</f>
        <v/>
      </c>
      <c r="L448" t="str">
        <f t="array" ref="L448">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449" spans="2:12" hidden="1" x14ac:dyDescent="0.25">
      <c r="B449" t="s">
        <v>1870</v>
      </c>
      <c r="C449" t="s">
        <v>1080</v>
      </c>
      <c r="D449" t="s">
        <v>123</v>
      </c>
      <c r="E449" t="s">
        <v>1484</v>
      </c>
      <c r="F449" t="s">
        <v>29</v>
      </c>
      <c r="G449" t="s">
        <v>1482</v>
      </c>
      <c r="H449" t="str">
        <f>IF(ISBLANK(core[[#This Row],[Type]]),"",IFERROR(LEFT(core[[#This Row],[Type]],FIND("(",core[[#This Row],[Type]])-1),core[[#This Row],[Type]]))</f>
        <v>xs:time</v>
      </c>
      <c r="I449" t="str">
        <f>IF(core[[#This Row],[Base type]]="xs:string",LEFT(core[[#This Row],[Type]],11)="xs:string(""","")</f>
        <v/>
      </c>
      <c r="J449" t="str">
        <f>IF(core[[#This Row],[Base type]]="xs:string",NOT(ISERROR(FIND(" or xs:string(xs:pattern=other:\w{2,})",core[[#This Row],[Type]]))),"")</f>
        <v/>
      </c>
      <c r="K449" t="str">
        <f>IFERROR(MID(core[[#This Row],[Type]],LEN(core[[#This Row],[Base type]])+2,FIND(")",core[[#This Row],[Type]],LEN(core[[#This Row],[Base type]])+2)-LEN(core[[#This Row],[Base type]])-2)&amp;IF(core[[#This Row],[Other]]=TRUE,", ""other:*""",""),"")</f>
        <v/>
      </c>
      <c r="L449" t="str">
        <f t="array" ref="L449">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450" spans="2:12" hidden="1" x14ac:dyDescent="0.25">
      <c r="B450" t="s">
        <v>1871</v>
      </c>
      <c r="C450" t="s">
        <v>1080</v>
      </c>
      <c r="D450" t="s">
        <v>123</v>
      </c>
      <c r="E450" t="s">
        <v>1486</v>
      </c>
      <c r="F450" t="s">
        <v>29</v>
      </c>
      <c r="G450" t="s">
        <v>1487</v>
      </c>
      <c r="H450" t="str">
        <f>IF(ISBLANK(core[[#This Row],[Type]]),"",IFERROR(LEFT(core[[#This Row],[Type]],FIND("(",core[[#This Row],[Type]])-1),core[[#This Row],[Type]]))</f>
        <v>xs:nonNegativeInteger</v>
      </c>
      <c r="I450" t="str">
        <f>IF(core[[#This Row],[Base type]]="xs:string",LEFT(core[[#This Row],[Type]],11)="xs:string(""","")</f>
        <v/>
      </c>
      <c r="J450" t="str">
        <f>IF(core[[#This Row],[Base type]]="xs:string",NOT(ISERROR(FIND(" or xs:string(xs:pattern=other:\w{2,})",core[[#This Row],[Type]]))),"")</f>
        <v/>
      </c>
      <c r="K450" t="str">
        <f>IFERROR(MID(core[[#This Row],[Type]],LEN(core[[#This Row],[Base type]])+2,FIND(")",core[[#This Row],[Type]],LEN(core[[#This Row],[Base type]])+2)-LEN(core[[#This Row],[Base type]])-2)&amp;IF(core[[#This Row],[Other]]=TRUE,", ""other:*""",""),"")</f>
        <v/>
      </c>
      <c r="L450" t="str">
        <f t="array" ref="L450">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451" spans="2:12" hidden="1" x14ac:dyDescent="0.25">
      <c r="B451" t="s">
        <v>1872</v>
      </c>
      <c r="C451" t="s">
        <v>1080</v>
      </c>
      <c r="D451" t="s">
        <v>123</v>
      </c>
      <c r="E451" t="s">
        <v>1489</v>
      </c>
      <c r="F451" t="s">
        <v>29</v>
      </c>
      <c r="G451" t="s">
        <v>1302</v>
      </c>
      <c r="H451" t="str">
        <f>IF(ISBLANK(core[[#This Row],[Type]]),"",IFERROR(LEFT(core[[#This Row],[Type]],FIND("(",core[[#This Row],[Type]])-1),core[[#This Row],[Type]]))</f>
        <v>xs:string</v>
      </c>
      <c r="I451" t="b">
        <f>IF(core[[#This Row],[Base type]]="xs:string",LEFT(core[[#This Row],[Type]],11)="xs:string(""","")</f>
        <v>0</v>
      </c>
      <c r="J451" t="b">
        <f>IF(core[[#This Row],[Base type]]="xs:string",NOT(ISERROR(FIND(" or xs:string(xs:pattern=other:\w{2,})",core[[#This Row],[Type]]))),"")</f>
        <v>0</v>
      </c>
      <c r="K451" t="str">
        <f>IFERROR(MID(core[[#This Row],[Type]],LEN(core[[#This Row],[Base type]])+2,FIND(")",core[[#This Row],[Type]],LEN(core[[#This Row],[Base type]])+2)-LEN(core[[#This Row],[Base type]])-2)&amp;IF(core[[#This Row],[Other]]=TRUE,", ""other:*""",""),"")</f>
        <v/>
      </c>
      <c r="L451" t="str">
        <f t="array" ref="L45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52" spans="2:12" hidden="1" x14ac:dyDescent="0.25">
      <c r="B452" t="s">
        <v>1873</v>
      </c>
      <c r="C452" t="s">
        <v>1080</v>
      </c>
      <c r="D452" t="s">
        <v>123</v>
      </c>
      <c r="E452" t="s">
        <v>1307</v>
      </c>
      <c r="F452" t="s">
        <v>29</v>
      </c>
      <c r="H452" t="str">
        <f>IF(ISBLANK(core[[#This Row],[Type]]),"",IFERROR(LEFT(core[[#This Row],[Type]],FIND("(",core[[#This Row],[Type]])-1),core[[#This Row],[Type]]))</f>
        <v/>
      </c>
      <c r="I452" t="str">
        <f>IF(core[[#This Row],[Base type]]="xs:string",LEFT(core[[#This Row],[Type]],11)="xs:string(""","")</f>
        <v/>
      </c>
      <c r="J452" t="str">
        <f>IF(core[[#This Row],[Base type]]="xs:string",NOT(ISERROR(FIND(" or xs:string(xs:pattern=other:\w{2,})",core[[#This Row],[Type]]))),"")</f>
        <v/>
      </c>
      <c r="K452" t="str">
        <f>IFERROR(MID(core[[#This Row],[Type]],LEN(core[[#This Row],[Base type]])+2,FIND(")",core[[#This Row],[Type]],LEN(core[[#This Row],[Base type]])+2)-LEN(core[[#This Row],[Base type]])-2)&amp;IF(core[[#This Row],[Other]]=TRUE,", ""other:*""",""),"")</f>
        <v/>
      </c>
      <c r="L452" t="str">
        <f t="array" ref="L4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53" spans="2:12" hidden="1" x14ac:dyDescent="0.25">
      <c r="B453" t="s">
        <v>1874</v>
      </c>
      <c r="C453" t="s">
        <v>1066</v>
      </c>
      <c r="D453" t="s">
        <v>1067</v>
      </c>
      <c r="E453" t="s">
        <v>482</v>
      </c>
      <c r="F453" t="s">
        <v>29</v>
      </c>
      <c r="G453" t="s">
        <v>1649</v>
      </c>
      <c r="H453" t="str">
        <f>IF(ISBLANK(core[[#This Row],[Type]]),"",IFERROR(LEFT(core[[#This Row],[Type]],FIND("(",core[[#This Row],[Type]])-1),core[[#This Row],[Type]]))</f>
        <v>xs:string</v>
      </c>
      <c r="I453" t="b">
        <f>IF(core[[#This Row],[Base type]]="xs:string",LEFT(core[[#This Row],[Type]],11)="xs:string(""","")</f>
        <v>1</v>
      </c>
      <c r="J453" t="b">
        <f>IF(core[[#This Row],[Base type]]="xs:string",NOT(ISERROR(FIND(" or xs:string(xs:pattern=other:\w{2,})",core[[#This Row],[Type]]))),"")</f>
        <v>0</v>
      </c>
      <c r="K453" t="str">
        <f>IFERROR(MID(core[[#This Row],[Type]],LEN(core[[#This Row],[Base type]])+2,FIND(")",core[[#This Row],[Type]],LEN(core[[#This Row],[Base type]])+2)-LEN(core[[#This Row],[Base type]])-2)&amp;IF(core[[#This Row],[Other]]=TRUE,", ""other:*""",""),"")</f>
        <v>"up", "down", "unknown", "none", "both"</v>
      </c>
      <c r="L453" t="str">
        <f t="array" ref="L45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54" spans="2:12" hidden="1" x14ac:dyDescent="0.25">
      <c r="B454" t="s">
        <v>1875</v>
      </c>
      <c r="C454" t="s">
        <v>1066</v>
      </c>
      <c r="D454" t="s">
        <v>1067</v>
      </c>
      <c r="E454" t="s">
        <v>1412</v>
      </c>
      <c r="F454" t="s">
        <v>29</v>
      </c>
      <c r="G454" t="s">
        <v>1302</v>
      </c>
      <c r="H454" t="str">
        <f>IF(ISBLANK(core[[#This Row],[Type]]),"",IFERROR(LEFT(core[[#This Row],[Type]],FIND("(",core[[#This Row],[Type]])-1),core[[#This Row],[Type]]))</f>
        <v>xs:string</v>
      </c>
      <c r="I454" t="b">
        <f>IF(core[[#This Row],[Base type]]="xs:string",LEFT(core[[#This Row],[Type]],11)="xs:string(""","")</f>
        <v>0</v>
      </c>
      <c r="J454" t="b">
        <f>IF(core[[#This Row],[Base type]]="xs:string",NOT(ISERROR(FIND(" or xs:string(xs:pattern=other:\w{2,})",core[[#This Row],[Type]]))),"")</f>
        <v>0</v>
      </c>
      <c r="K454" t="str">
        <f>IFERROR(MID(core[[#This Row],[Type]],LEN(core[[#This Row],[Base type]])+2,FIND(")",core[[#This Row],[Type]],LEN(core[[#This Row],[Base type]])+2)-LEN(core[[#This Row],[Base type]])-2)&amp;IF(core[[#This Row],[Other]]=TRUE,", ""other:*""",""),"")</f>
        <v/>
      </c>
      <c r="L454" t="str">
        <f t="array" ref="L4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55" spans="2:12" hidden="1" x14ac:dyDescent="0.25">
      <c r="B455" t="s">
        <v>1876</v>
      </c>
      <c r="C455" t="s">
        <v>1066</v>
      </c>
      <c r="D455" t="s">
        <v>1067</v>
      </c>
      <c r="E455" t="s">
        <v>1069</v>
      </c>
      <c r="F455" t="s">
        <v>29</v>
      </c>
      <c r="G455" t="s">
        <v>1414</v>
      </c>
      <c r="H455" t="str">
        <f>IF(ISBLANK(core[[#This Row],[Type]]),"",IFERROR(LEFT(core[[#This Row],[Type]],FIND("(",core[[#This Row],[Type]])-1),core[[#This Row],[Type]]))</f>
        <v>xs:integer</v>
      </c>
      <c r="I455" t="str">
        <f>IF(core[[#This Row],[Base type]]="xs:string",LEFT(core[[#This Row],[Type]],11)="xs:string(""","")</f>
        <v/>
      </c>
      <c r="J455" t="str">
        <f>IF(core[[#This Row],[Base type]]="xs:string",NOT(ISERROR(FIND(" or xs:string(xs:pattern=other:\w{2,})",core[[#This Row],[Type]]))),"")</f>
        <v/>
      </c>
      <c r="K455" t="str">
        <f>IFERROR(MID(core[[#This Row],[Type]],LEN(core[[#This Row],[Base type]])+2,FIND(")",core[[#This Row],[Type]],LEN(core[[#This Row],[Base type]])+2)-LEN(core[[#This Row],[Base type]])-2)&amp;IF(core[[#This Row],[Other]]=TRUE,", ""other:*""",""),"")</f>
        <v>xs:minInclusive=0, xs:maxInclusive=15</v>
      </c>
      <c r="L455" t="str">
        <f t="array" ref="L45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456" spans="2:12" hidden="1" x14ac:dyDescent="0.25">
      <c r="B456" t="s">
        <v>1877</v>
      </c>
      <c r="C456" t="s">
        <v>1066</v>
      </c>
      <c r="D456" t="s">
        <v>1067</v>
      </c>
      <c r="E456" t="s">
        <v>1072</v>
      </c>
      <c r="F456" t="s">
        <v>29</v>
      </c>
      <c r="G456" t="s">
        <v>1325</v>
      </c>
      <c r="H456" t="str">
        <f>IF(ISBLANK(core[[#This Row],[Type]]),"",IFERROR(LEFT(core[[#This Row],[Type]],FIND("(",core[[#This Row],[Type]])-1),core[[#This Row],[Type]]))</f>
        <v>xs:IDREF</v>
      </c>
      <c r="I456" t="str">
        <f>IF(core[[#This Row],[Base type]]="xs:string",LEFT(core[[#This Row],[Type]],11)="xs:string(""","")</f>
        <v/>
      </c>
      <c r="J456" t="str">
        <f>IF(core[[#This Row],[Base type]]="xs:string",NOT(ISERROR(FIND(" or xs:string(xs:pattern=other:\w{2,})",core[[#This Row],[Type]]))),"")</f>
        <v/>
      </c>
      <c r="K456" t="str">
        <f>IFERROR(MID(core[[#This Row],[Type]],LEN(core[[#This Row],[Base type]])+2,FIND(")",core[[#This Row],[Type]],LEN(core[[#This Row],[Base type]])+2)-LEN(core[[#This Row],[Base type]])-2)&amp;IF(core[[#This Row],[Other]]=TRUE,", ""other:*""",""),"")</f>
        <v/>
      </c>
      <c r="L456" t="str">
        <f t="array" ref="L45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457" spans="2:12" hidden="1" x14ac:dyDescent="0.25">
      <c r="B457" t="s">
        <v>1878</v>
      </c>
      <c r="C457" t="s">
        <v>1066</v>
      </c>
      <c r="D457" t="s">
        <v>1067</v>
      </c>
      <c r="E457" t="s">
        <v>135</v>
      </c>
      <c r="F457" t="s">
        <v>29</v>
      </c>
      <c r="G457" t="s">
        <v>1302</v>
      </c>
      <c r="H457" t="str">
        <f>IF(ISBLANK(core[[#This Row],[Type]]),"",IFERROR(LEFT(core[[#This Row],[Type]],FIND("(",core[[#This Row],[Type]])-1),core[[#This Row],[Type]]))</f>
        <v>xs:string</v>
      </c>
      <c r="I457" t="b">
        <f>IF(core[[#This Row],[Base type]]="xs:string",LEFT(core[[#This Row],[Type]],11)="xs:string(""","")</f>
        <v>0</v>
      </c>
      <c r="J457" t="b">
        <f>IF(core[[#This Row],[Base type]]="xs:string",NOT(ISERROR(FIND(" or xs:string(xs:pattern=other:\w{2,})",core[[#This Row],[Type]]))),"")</f>
        <v>0</v>
      </c>
      <c r="K457" t="str">
        <f>IFERROR(MID(core[[#This Row],[Type]],LEN(core[[#This Row],[Base type]])+2,FIND(")",core[[#This Row],[Type]],LEN(core[[#This Row],[Base type]])+2)-LEN(core[[#This Row],[Base type]])-2)&amp;IF(core[[#This Row],[Other]]=TRUE,", ""other:*""",""),"")</f>
        <v/>
      </c>
      <c r="L457" t="str">
        <f t="array" ref="L45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58" spans="2:12" hidden="1" x14ac:dyDescent="0.25">
      <c r="B458" t="s">
        <v>1879</v>
      </c>
      <c r="C458" t="s">
        <v>1066</v>
      </c>
      <c r="D458" t="s">
        <v>1067</v>
      </c>
      <c r="E458" t="s">
        <v>1077</v>
      </c>
      <c r="F458" t="s">
        <v>23</v>
      </c>
      <c r="G458" t="s">
        <v>1418</v>
      </c>
      <c r="H458" t="str">
        <f>IF(ISBLANK(core[[#This Row],[Type]]),"",IFERROR(LEFT(core[[#This Row],[Type]],FIND("(",core[[#This Row],[Type]])-1),core[[#This Row],[Type]]))</f>
        <v>xs:decimal</v>
      </c>
      <c r="I458" t="str">
        <f>IF(core[[#This Row],[Base type]]="xs:string",LEFT(core[[#This Row],[Type]],11)="xs:string(""","")</f>
        <v/>
      </c>
      <c r="J458" t="str">
        <f>IF(core[[#This Row],[Base type]]="xs:string",NOT(ISERROR(FIND(" or xs:string(xs:pattern=other:\w{2,})",core[[#This Row],[Type]]))),"")</f>
        <v/>
      </c>
      <c r="K458" t="str">
        <f>IFERROR(MID(core[[#This Row],[Type]],LEN(core[[#This Row],[Base type]])+2,FIND(")",core[[#This Row],[Type]],LEN(core[[#This Row],[Base type]])+2)-LEN(core[[#This Row],[Base type]])-2)&amp;IF(core[[#This Row],[Other]]=TRUE,", ""other:*""",""),"")</f>
        <v>xs:fractionDigits=1, xs:minInclusive=0, xs:totalDigits=5</v>
      </c>
      <c r="L458" t="str">
        <f t="array" ref="L45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59" spans="2:12" hidden="1" x14ac:dyDescent="0.25">
      <c r="B459" t="s">
        <v>1880</v>
      </c>
      <c r="C459" t="s">
        <v>1066</v>
      </c>
      <c r="D459" t="s">
        <v>1067</v>
      </c>
      <c r="E459" t="s">
        <v>859</v>
      </c>
      <c r="F459" t="s">
        <v>29</v>
      </c>
      <c r="G459" t="s">
        <v>1881</v>
      </c>
      <c r="H459" t="str">
        <f>IF(ISBLANK(core[[#This Row],[Type]]),"",IFERROR(LEFT(core[[#This Row],[Type]],FIND("(",core[[#This Row],[Type]])-1),core[[#This Row],[Type]]))</f>
        <v>xs:string</v>
      </c>
      <c r="I459" t="b">
        <f>IF(core[[#This Row],[Base type]]="xs:string",LEFT(core[[#This Row],[Type]],11)="xs:string(""","")</f>
        <v>1</v>
      </c>
      <c r="J459" t="b">
        <f>IF(core[[#This Row],[Base type]]="xs:string",NOT(ISERROR(FIND(" or xs:string(xs:pattern=other:\w{2,})",core[[#This Row],[Type]]))),"")</f>
        <v>1</v>
      </c>
      <c r="K459" t="str">
        <f>IFERROR(MID(core[[#This Row],[Type]],LEN(core[[#This Row],[Base type]])+2,FIND(")",core[[#This Row],[Type]],LEN(core[[#This Row],[Base type]])+2)-LEN(core[[#This Row],[Base type]])-2)&amp;IF(core[[#This Row],[Other]]=TRUE,", ""other:*""",""),"")</f>
        <v>"headOfTrain", "midOfTrain", "endOfTrain", "other:*"</v>
      </c>
      <c r="L459" t="str">
        <f t="array" ref="L45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60" spans="2:12" hidden="1" x14ac:dyDescent="0.25">
      <c r="B460" t="s">
        <v>1882</v>
      </c>
      <c r="C460" t="s">
        <v>1066</v>
      </c>
      <c r="D460" t="s">
        <v>1067</v>
      </c>
      <c r="E460" t="s">
        <v>1883</v>
      </c>
      <c r="F460" t="s">
        <v>29</v>
      </c>
      <c r="G460" t="s">
        <v>1436</v>
      </c>
      <c r="H460" t="str">
        <f>IF(ISBLANK(core[[#This Row],[Type]]),"",IFERROR(LEFT(core[[#This Row],[Type]],FIND("(",core[[#This Row],[Type]])-1),core[[#This Row],[Type]]))</f>
        <v>xs:boolean</v>
      </c>
      <c r="I460" t="str">
        <f>IF(core[[#This Row],[Base type]]="xs:string",LEFT(core[[#This Row],[Type]],11)="xs:string(""","")</f>
        <v/>
      </c>
      <c r="J460" t="str">
        <f>IF(core[[#This Row],[Base type]]="xs:string",NOT(ISERROR(FIND(" or xs:string(xs:pattern=other:\w{2,})",core[[#This Row],[Type]]))),"")</f>
        <v/>
      </c>
      <c r="K460" t="str">
        <f>IFERROR(MID(core[[#This Row],[Type]],LEN(core[[#This Row],[Base type]])+2,FIND(")",core[[#This Row],[Type]],LEN(core[[#This Row],[Base type]])+2)-LEN(core[[#This Row],[Base type]])-2)&amp;IF(core[[#This Row],[Other]]=TRUE,", ""other:*""",""),"")</f>
        <v/>
      </c>
      <c r="L460" t="str">
        <f t="array" ref="L46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461" spans="2:12" hidden="1" x14ac:dyDescent="0.25">
      <c r="B461" t="s">
        <v>1884</v>
      </c>
      <c r="C461" t="s">
        <v>1066</v>
      </c>
      <c r="D461" t="s">
        <v>1067</v>
      </c>
      <c r="E461" t="s">
        <v>1074</v>
      </c>
      <c r="F461" t="s">
        <v>29</v>
      </c>
      <c r="G461" t="s">
        <v>1436</v>
      </c>
      <c r="H461" t="str">
        <f>IF(ISBLANK(core[[#This Row],[Type]]),"",IFERROR(LEFT(core[[#This Row],[Type]],FIND("(",core[[#This Row],[Type]])-1),core[[#This Row],[Type]]))</f>
        <v>xs:boolean</v>
      </c>
      <c r="I461" t="str">
        <f>IF(core[[#This Row],[Base type]]="xs:string",LEFT(core[[#This Row],[Type]],11)="xs:string(""","")</f>
        <v/>
      </c>
      <c r="J461" t="str">
        <f>IF(core[[#This Row],[Base type]]="xs:string",NOT(ISERROR(FIND(" or xs:string(xs:pattern=other:\w{2,})",core[[#This Row],[Type]]))),"")</f>
        <v/>
      </c>
      <c r="K461" t="str">
        <f>IFERROR(MID(core[[#This Row],[Type]],LEN(core[[#This Row],[Base type]])+2,FIND(")",core[[#This Row],[Type]],LEN(core[[#This Row],[Base type]])+2)-LEN(core[[#This Row],[Base type]])-2)&amp;IF(core[[#This Row],[Other]]=TRUE,", ""other:*""",""),"")</f>
        <v/>
      </c>
      <c r="L461" t="str">
        <f t="array" ref="L46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462" spans="2:12" hidden="1" x14ac:dyDescent="0.25">
      <c r="B462" t="s">
        <v>1885</v>
      </c>
      <c r="C462" t="s">
        <v>914</v>
      </c>
      <c r="D462" t="s">
        <v>919</v>
      </c>
      <c r="E462" t="s">
        <v>1299</v>
      </c>
      <c r="F462" t="s">
        <v>29</v>
      </c>
      <c r="H462" t="str">
        <f>IF(ISBLANK(core[[#This Row],[Type]]),"",IFERROR(LEFT(core[[#This Row],[Type]],FIND("(",core[[#This Row],[Type]])-1),core[[#This Row],[Type]]))</f>
        <v/>
      </c>
      <c r="I462" t="str">
        <f>IF(core[[#This Row],[Base type]]="xs:string",LEFT(core[[#This Row],[Type]],11)="xs:string(""","")</f>
        <v/>
      </c>
      <c r="J462" t="str">
        <f>IF(core[[#This Row],[Base type]]="xs:string",NOT(ISERROR(FIND(" or xs:string(xs:pattern=other:\w{2,})",core[[#This Row],[Type]]))),"")</f>
        <v/>
      </c>
      <c r="K462" t="str">
        <f>IFERROR(MID(core[[#This Row],[Type]],LEN(core[[#This Row],[Base type]])+2,FIND(")",core[[#This Row],[Type]],LEN(core[[#This Row],[Base type]])+2)-LEN(core[[#This Row],[Base type]])-2)&amp;IF(core[[#This Row],[Other]]=TRUE,", ""other:*""",""),"")</f>
        <v/>
      </c>
      <c r="L462" t="str">
        <f t="array" ref="L46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63" spans="2:12" hidden="1" x14ac:dyDescent="0.25">
      <c r="B463" t="s">
        <v>1886</v>
      </c>
      <c r="C463" t="s">
        <v>965</v>
      </c>
      <c r="D463" t="s">
        <v>966</v>
      </c>
      <c r="E463" t="s">
        <v>1299</v>
      </c>
      <c r="F463" t="s">
        <v>29</v>
      </c>
      <c r="H463" t="str">
        <f>IF(ISBLANK(core[[#This Row],[Type]]),"",IFERROR(LEFT(core[[#This Row],[Type]],FIND("(",core[[#This Row],[Type]])-1),core[[#This Row],[Type]]))</f>
        <v/>
      </c>
      <c r="I463" t="str">
        <f>IF(core[[#This Row],[Base type]]="xs:string",LEFT(core[[#This Row],[Type]],11)="xs:string(""","")</f>
        <v/>
      </c>
      <c r="J463" t="str">
        <f>IF(core[[#This Row],[Base type]]="xs:string",NOT(ISERROR(FIND(" or xs:string(xs:pattern=other:\w{2,})",core[[#This Row],[Type]]))),"")</f>
        <v/>
      </c>
      <c r="K463" t="str">
        <f>IFERROR(MID(core[[#This Row],[Type]],LEN(core[[#This Row],[Base type]])+2,FIND(")",core[[#This Row],[Type]],LEN(core[[#This Row],[Base type]])+2)-LEN(core[[#This Row],[Base type]])-2)&amp;IF(core[[#This Row],[Other]]=TRUE,", ""other:*""",""),"")</f>
        <v/>
      </c>
      <c r="L463" t="str">
        <f t="array" ref="L46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64" spans="2:12" hidden="1" x14ac:dyDescent="0.25">
      <c r="B464" t="s">
        <v>1887</v>
      </c>
      <c r="C464" t="s">
        <v>978</v>
      </c>
      <c r="D464" t="s">
        <v>423</v>
      </c>
      <c r="E464" t="s">
        <v>1299</v>
      </c>
      <c r="F464" t="s">
        <v>29</v>
      </c>
      <c r="H464" t="str">
        <f>IF(ISBLANK(core[[#This Row],[Type]]),"",IFERROR(LEFT(core[[#This Row],[Type]],FIND("(",core[[#This Row],[Type]])-1),core[[#This Row],[Type]]))</f>
        <v/>
      </c>
      <c r="I464" t="str">
        <f>IF(core[[#This Row],[Base type]]="xs:string",LEFT(core[[#This Row],[Type]],11)="xs:string(""","")</f>
        <v/>
      </c>
      <c r="J464" t="str">
        <f>IF(core[[#This Row],[Base type]]="xs:string",NOT(ISERROR(FIND(" or xs:string(xs:pattern=other:\w{2,})",core[[#This Row],[Type]]))),"")</f>
        <v/>
      </c>
      <c r="K464" t="str">
        <f>IFERROR(MID(core[[#This Row],[Type]],LEN(core[[#This Row],[Base type]])+2,FIND(")",core[[#This Row],[Type]],LEN(core[[#This Row],[Base type]])+2)-LEN(core[[#This Row],[Base type]])-2)&amp;IF(core[[#This Row],[Other]]=TRUE,", ""other:*""",""),"")</f>
        <v/>
      </c>
      <c r="L464" t="str">
        <f t="array" ref="L4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65" spans="2:12" hidden="1" x14ac:dyDescent="0.25">
      <c r="B465" t="s">
        <v>1888</v>
      </c>
      <c r="C465" t="s">
        <v>978</v>
      </c>
      <c r="D465" t="s">
        <v>423</v>
      </c>
      <c r="E465" t="s">
        <v>34</v>
      </c>
      <c r="F465" t="s">
        <v>29</v>
      </c>
      <c r="G465" t="s">
        <v>1302</v>
      </c>
      <c r="H465" t="str">
        <f>IF(ISBLANK(core[[#This Row],[Type]]),"",IFERROR(LEFT(core[[#This Row],[Type]],FIND("(",core[[#This Row],[Type]])-1),core[[#This Row],[Type]]))</f>
        <v>xs:string</v>
      </c>
      <c r="I465" t="b">
        <f>IF(core[[#This Row],[Base type]]="xs:string",LEFT(core[[#This Row],[Type]],11)="xs:string(""","")</f>
        <v>0</v>
      </c>
      <c r="J465" t="b">
        <f>IF(core[[#This Row],[Base type]]="xs:string",NOT(ISERROR(FIND(" or xs:string(xs:pattern=other:\w{2,})",core[[#This Row],[Type]]))),"")</f>
        <v>0</v>
      </c>
      <c r="K465" t="str">
        <f>IFERROR(MID(core[[#This Row],[Type]],LEN(core[[#This Row],[Base type]])+2,FIND(")",core[[#This Row],[Type]],LEN(core[[#This Row],[Base type]])+2)-LEN(core[[#This Row],[Base type]])-2)&amp;IF(core[[#This Row],[Other]]=TRUE,", ""other:*""",""),"")</f>
        <v/>
      </c>
      <c r="L465" t="str">
        <f t="array" ref="L46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66" spans="2:12" hidden="1" x14ac:dyDescent="0.25">
      <c r="B466" t="s">
        <v>1889</v>
      </c>
      <c r="C466" t="s">
        <v>978</v>
      </c>
      <c r="D466" t="s">
        <v>423</v>
      </c>
      <c r="E466" t="s">
        <v>28</v>
      </c>
      <c r="F466" t="s">
        <v>29</v>
      </c>
      <c r="G466" t="s">
        <v>1302</v>
      </c>
      <c r="H466" t="str">
        <f>IF(ISBLANK(core[[#This Row],[Type]]),"",IFERROR(LEFT(core[[#This Row],[Type]],FIND("(",core[[#This Row],[Type]])-1),core[[#This Row],[Type]]))</f>
        <v>xs:string</v>
      </c>
      <c r="I466" t="b">
        <f>IF(core[[#This Row],[Base type]]="xs:string",LEFT(core[[#This Row],[Type]],11)="xs:string(""","")</f>
        <v>0</v>
      </c>
      <c r="J466" t="b">
        <f>IF(core[[#This Row],[Base type]]="xs:string",NOT(ISERROR(FIND(" or xs:string(xs:pattern=other:\w{2,})",core[[#This Row],[Type]]))),"")</f>
        <v>0</v>
      </c>
      <c r="K466" t="str">
        <f>IFERROR(MID(core[[#This Row],[Type]],LEN(core[[#This Row],[Base type]])+2,FIND(")",core[[#This Row],[Type]],LEN(core[[#This Row],[Base type]])+2)-LEN(core[[#This Row],[Base type]])-2)&amp;IF(core[[#This Row],[Other]]=TRUE,", ""other:*""",""),"")</f>
        <v/>
      </c>
      <c r="L466" t="str">
        <f t="array" ref="L46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67" spans="2:12" hidden="1" x14ac:dyDescent="0.25">
      <c r="B467" t="s">
        <v>1890</v>
      </c>
      <c r="C467" t="s">
        <v>978</v>
      </c>
      <c r="D467" t="s">
        <v>423</v>
      </c>
      <c r="E467" t="s">
        <v>1305</v>
      </c>
      <c r="F467" t="s">
        <v>29</v>
      </c>
      <c r="H467" t="str">
        <f>IF(ISBLANK(core[[#This Row],[Type]]),"",IFERROR(LEFT(core[[#This Row],[Type]],FIND("(",core[[#This Row],[Type]])-1),core[[#This Row],[Type]]))</f>
        <v/>
      </c>
      <c r="I467" t="str">
        <f>IF(core[[#This Row],[Base type]]="xs:string",LEFT(core[[#This Row],[Type]],11)="xs:string(""","")</f>
        <v/>
      </c>
      <c r="J467" t="str">
        <f>IF(core[[#This Row],[Base type]]="xs:string",NOT(ISERROR(FIND(" or xs:string(xs:pattern=other:\w{2,})",core[[#This Row],[Type]]))),"")</f>
        <v/>
      </c>
      <c r="K467" t="str">
        <f>IFERROR(MID(core[[#This Row],[Type]],LEN(core[[#This Row],[Base type]])+2,FIND(")",core[[#This Row],[Type]],LEN(core[[#This Row],[Base type]])+2)-LEN(core[[#This Row],[Base type]])-2)&amp;IF(core[[#This Row],[Other]]=TRUE,", ""other:*""",""),"")</f>
        <v/>
      </c>
      <c r="L467" t="str">
        <f t="array" ref="L46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68" spans="2:12" hidden="1" x14ac:dyDescent="0.25">
      <c r="B468" t="s">
        <v>1891</v>
      </c>
      <c r="C468" t="s">
        <v>978</v>
      </c>
      <c r="D468" t="s">
        <v>423</v>
      </c>
      <c r="E468" t="s">
        <v>1307</v>
      </c>
      <c r="F468" t="s">
        <v>29</v>
      </c>
      <c r="H468" t="str">
        <f>IF(ISBLANK(core[[#This Row],[Type]]),"",IFERROR(LEFT(core[[#This Row],[Type]],FIND("(",core[[#This Row],[Type]])-1),core[[#This Row],[Type]]))</f>
        <v/>
      </c>
      <c r="I468" t="str">
        <f>IF(core[[#This Row],[Base type]]="xs:string",LEFT(core[[#This Row],[Type]],11)="xs:string(""","")</f>
        <v/>
      </c>
      <c r="J468" t="str">
        <f>IF(core[[#This Row],[Base type]]="xs:string",NOT(ISERROR(FIND(" or xs:string(xs:pattern=other:\w{2,})",core[[#This Row],[Type]]))),"")</f>
        <v/>
      </c>
      <c r="K468" t="str">
        <f>IFERROR(MID(core[[#This Row],[Type]],LEN(core[[#This Row],[Base type]])+2,FIND(")",core[[#This Row],[Type]],LEN(core[[#This Row],[Base type]])+2)-LEN(core[[#This Row],[Base type]])-2)&amp;IF(core[[#This Row],[Other]]=TRUE,", ""other:*""",""),"")</f>
        <v/>
      </c>
      <c r="L468" t="str">
        <f t="array" ref="L4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69" spans="2:12" hidden="1" x14ac:dyDescent="0.25">
      <c r="B469" t="s">
        <v>1892</v>
      </c>
      <c r="C469" t="s">
        <v>978</v>
      </c>
      <c r="D469" t="s">
        <v>1309</v>
      </c>
      <c r="E469" t="s">
        <v>1299</v>
      </c>
      <c r="F469" t="s">
        <v>29</v>
      </c>
      <c r="H469" t="str">
        <f>IF(ISBLANK(core[[#This Row],[Type]]),"",IFERROR(LEFT(core[[#This Row],[Type]],FIND("(",core[[#This Row],[Type]])-1),core[[#This Row],[Type]]))</f>
        <v/>
      </c>
      <c r="I469" t="str">
        <f>IF(core[[#This Row],[Base type]]="xs:string",LEFT(core[[#This Row],[Type]],11)="xs:string(""","")</f>
        <v/>
      </c>
      <c r="J469" t="str">
        <f>IF(core[[#This Row],[Base type]]="xs:string",NOT(ISERROR(FIND(" or xs:string(xs:pattern=other:\w{2,})",core[[#This Row],[Type]]))),"")</f>
        <v/>
      </c>
      <c r="K469" t="str">
        <f>IFERROR(MID(core[[#This Row],[Type]],LEN(core[[#This Row],[Base type]])+2,FIND(")",core[[#This Row],[Type]],LEN(core[[#This Row],[Base type]])+2)-LEN(core[[#This Row],[Base type]])-2)&amp;IF(core[[#This Row],[Other]]=TRUE,", ""other:*""",""),"")</f>
        <v/>
      </c>
      <c r="L469" t="str">
        <f t="array" ref="L4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70" spans="2:12" hidden="1" x14ac:dyDescent="0.25">
      <c r="B470" t="s">
        <v>1893</v>
      </c>
      <c r="C470" t="s">
        <v>965</v>
      </c>
      <c r="D470" t="s">
        <v>966</v>
      </c>
      <c r="E470" t="s">
        <v>32</v>
      </c>
      <c r="F470" t="s">
        <v>23</v>
      </c>
      <c r="G470" t="s">
        <v>1311</v>
      </c>
      <c r="H470" t="str">
        <f>IF(ISBLANK(core[[#This Row],[Type]]),"",IFERROR(LEFT(core[[#This Row],[Type]],FIND("(",core[[#This Row],[Type]])-1),core[[#This Row],[Type]]))</f>
        <v>xs:ID</v>
      </c>
      <c r="I470" t="str">
        <f>IF(core[[#This Row],[Base type]]="xs:string",LEFT(core[[#This Row],[Type]],11)="xs:string(""","")</f>
        <v/>
      </c>
      <c r="J470" t="str">
        <f>IF(core[[#This Row],[Base type]]="xs:string",NOT(ISERROR(FIND(" or xs:string(xs:pattern=other:\w{2,})",core[[#This Row],[Type]]))),"")</f>
        <v/>
      </c>
      <c r="K470" t="str">
        <f>IFERROR(MID(core[[#This Row],[Type]],LEN(core[[#This Row],[Base type]])+2,FIND(")",core[[#This Row],[Type]],LEN(core[[#This Row],[Base type]])+2)-LEN(core[[#This Row],[Base type]])-2)&amp;IF(core[[#This Row],[Other]]=TRUE,", ""other:*""",""),"")</f>
        <v/>
      </c>
      <c r="L470" t="str">
        <f t="array" ref="L47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71" spans="2:12" hidden="1" x14ac:dyDescent="0.25">
      <c r="B471" t="s">
        <v>1894</v>
      </c>
      <c r="C471" t="s">
        <v>965</v>
      </c>
      <c r="D471" t="s">
        <v>966</v>
      </c>
      <c r="E471" t="s">
        <v>24</v>
      </c>
      <c r="F471" t="s">
        <v>29</v>
      </c>
      <c r="G471" t="s">
        <v>1302</v>
      </c>
      <c r="H471" t="str">
        <f>IF(ISBLANK(core[[#This Row],[Type]]),"",IFERROR(LEFT(core[[#This Row],[Type]],FIND("(",core[[#This Row],[Type]])-1),core[[#This Row],[Type]]))</f>
        <v>xs:string</v>
      </c>
      <c r="I471" t="b">
        <f>IF(core[[#This Row],[Base type]]="xs:string",LEFT(core[[#This Row],[Type]],11)="xs:string(""","")</f>
        <v>0</v>
      </c>
      <c r="J471" t="b">
        <f>IF(core[[#This Row],[Base type]]="xs:string",NOT(ISERROR(FIND(" or xs:string(xs:pattern=other:\w{2,})",core[[#This Row],[Type]]))),"")</f>
        <v>0</v>
      </c>
      <c r="K471" t="str">
        <f>IFERROR(MID(core[[#This Row],[Type]],LEN(core[[#This Row],[Base type]])+2,FIND(")",core[[#This Row],[Type]],LEN(core[[#This Row],[Base type]])+2)-LEN(core[[#This Row],[Base type]])-2)&amp;IF(core[[#This Row],[Other]]=TRUE,", ""other:*""",""),"")</f>
        <v/>
      </c>
      <c r="L471" t="str">
        <f t="array" ref="L47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72" spans="2:12" hidden="1" x14ac:dyDescent="0.25">
      <c r="B472" t="s">
        <v>1895</v>
      </c>
      <c r="C472" t="s">
        <v>965</v>
      </c>
      <c r="D472" t="s">
        <v>966</v>
      </c>
      <c r="E472" t="s">
        <v>34</v>
      </c>
      <c r="F472" t="s">
        <v>29</v>
      </c>
      <c r="G472" t="s">
        <v>1302</v>
      </c>
      <c r="H472" t="str">
        <f>IF(ISBLANK(core[[#This Row],[Type]]),"",IFERROR(LEFT(core[[#This Row],[Type]],FIND("(",core[[#This Row],[Type]])-1),core[[#This Row],[Type]]))</f>
        <v>xs:string</v>
      </c>
      <c r="I472" t="b">
        <f>IF(core[[#This Row],[Base type]]="xs:string",LEFT(core[[#This Row],[Type]],11)="xs:string(""","")</f>
        <v>0</v>
      </c>
      <c r="J472" t="b">
        <f>IF(core[[#This Row],[Base type]]="xs:string",NOT(ISERROR(FIND(" or xs:string(xs:pattern=other:\w{2,})",core[[#This Row],[Type]]))),"")</f>
        <v>0</v>
      </c>
      <c r="K472" t="str">
        <f>IFERROR(MID(core[[#This Row],[Type]],LEN(core[[#This Row],[Base type]])+2,FIND(")",core[[#This Row],[Type]],LEN(core[[#This Row],[Base type]])+2)-LEN(core[[#This Row],[Base type]])-2)&amp;IF(core[[#This Row],[Other]]=TRUE,", ""other:*""",""),"")</f>
        <v/>
      </c>
      <c r="L472" t="str">
        <f t="array" ref="L47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73" spans="2:12" hidden="1" x14ac:dyDescent="0.25">
      <c r="B473" t="s">
        <v>1896</v>
      </c>
      <c r="C473" t="s">
        <v>965</v>
      </c>
      <c r="D473" t="s">
        <v>966</v>
      </c>
      <c r="E473" t="s">
        <v>28</v>
      </c>
      <c r="F473" t="s">
        <v>29</v>
      </c>
      <c r="G473" t="s">
        <v>1302</v>
      </c>
      <c r="H473" t="str">
        <f>IF(ISBLANK(core[[#This Row],[Type]]),"",IFERROR(LEFT(core[[#This Row],[Type]],FIND("(",core[[#This Row],[Type]])-1),core[[#This Row],[Type]]))</f>
        <v>xs:string</v>
      </c>
      <c r="I473" t="b">
        <f>IF(core[[#This Row],[Base type]]="xs:string",LEFT(core[[#This Row],[Type]],11)="xs:string(""","")</f>
        <v>0</v>
      </c>
      <c r="J473" t="b">
        <f>IF(core[[#This Row],[Base type]]="xs:string",NOT(ISERROR(FIND(" or xs:string(xs:pattern=other:\w{2,})",core[[#This Row],[Type]]))),"")</f>
        <v>0</v>
      </c>
      <c r="K473" t="str">
        <f>IFERROR(MID(core[[#This Row],[Type]],LEN(core[[#This Row],[Base type]])+2,FIND(")",core[[#This Row],[Type]],LEN(core[[#This Row],[Base type]])+2)-LEN(core[[#This Row],[Base type]])-2)&amp;IF(core[[#This Row],[Other]]=TRUE,", ""other:*""",""),"")</f>
        <v/>
      </c>
      <c r="L473" t="str">
        <f t="array" ref="L47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74" spans="2:12" hidden="1" x14ac:dyDescent="0.25">
      <c r="B474" t="s">
        <v>1897</v>
      </c>
      <c r="C474" t="s">
        <v>965</v>
      </c>
      <c r="D474" t="s">
        <v>966</v>
      </c>
      <c r="E474" t="s">
        <v>1305</v>
      </c>
      <c r="F474" t="s">
        <v>29</v>
      </c>
      <c r="H474" t="str">
        <f>IF(ISBLANK(core[[#This Row],[Type]]),"",IFERROR(LEFT(core[[#This Row],[Type]],FIND("(",core[[#This Row],[Type]])-1),core[[#This Row],[Type]]))</f>
        <v/>
      </c>
      <c r="I474" t="str">
        <f>IF(core[[#This Row],[Base type]]="xs:string",LEFT(core[[#This Row],[Type]],11)="xs:string(""","")</f>
        <v/>
      </c>
      <c r="J474" t="str">
        <f>IF(core[[#This Row],[Base type]]="xs:string",NOT(ISERROR(FIND(" or xs:string(xs:pattern=other:\w{2,})",core[[#This Row],[Type]]))),"")</f>
        <v/>
      </c>
      <c r="K474" t="str">
        <f>IFERROR(MID(core[[#This Row],[Type]],LEN(core[[#This Row],[Base type]])+2,FIND(")",core[[#This Row],[Type]],LEN(core[[#This Row],[Base type]])+2)-LEN(core[[#This Row],[Base type]])-2)&amp;IF(core[[#This Row],[Other]]=TRUE,", ""other:*""",""),"")</f>
        <v/>
      </c>
      <c r="L474" t="str">
        <f t="array" ref="L4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75" spans="2:12" hidden="1" x14ac:dyDescent="0.25">
      <c r="B475" t="s">
        <v>1898</v>
      </c>
      <c r="C475" t="s">
        <v>965</v>
      </c>
      <c r="D475" t="s">
        <v>966</v>
      </c>
      <c r="E475" t="s">
        <v>1307</v>
      </c>
      <c r="F475" t="s">
        <v>29</v>
      </c>
      <c r="H475" t="str">
        <f>IF(ISBLANK(core[[#This Row],[Type]]),"",IFERROR(LEFT(core[[#This Row],[Type]],FIND("(",core[[#This Row],[Type]])-1),core[[#This Row],[Type]]))</f>
        <v/>
      </c>
      <c r="I475" t="str">
        <f>IF(core[[#This Row],[Base type]]="xs:string",LEFT(core[[#This Row],[Type]],11)="xs:string(""","")</f>
        <v/>
      </c>
      <c r="J475" t="str">
        <f>IF(core[[#This Row],[Base type]]="xs:string",NOT(ISERROR(FIND(" or xs:string(xs:pattern=other:\w{2,})",core[[#This Row],[Type]]))),"")</f>
        <v/>
      </c>
      <c r="K475" t="str">
        <f>IFERROR(MID(core[[#This Row],[Type]],LEN(core[[#This Row],[Base type]])+2,FIND(")",core[[#This Row],[Type]],LEN(core[[#This Row],[Base type]])+2)-LEN(core[[#This Row],[Base type]])-2)&amp;IF(core[[#This Row],[Other]]=TRUE,", ""other:*""",""),"")</f>
        <v/>
      </c>
      <c r="L475" t="str">
        <f t="array" ref="L4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76" spans="2:12" hidden="1" x14ac:dyDescent="0.25">
      <c r="B476" t="s">
        <v>1899</v>
      </c>
      <c r="C476" t="s">
        <v>978</v>
      </c>
      <c r="D476" t="s">
        <v>300</v>
      </c>
      <c r="E476" t="s">
        <v>1299</v>
      </c>
      <c r="F476" t="s">
        <v>29</v>
      </c>
      <c r="H476" t="str">
        <f>IF(ISBLANK(core[[#This Row],[Type]]),"",IFERROR(LEFT(core[[#This Row],[Type]],FIND("(",core[[#This Row],[Type]])-1),core[[#This Row],[Type]]))</f>
        <v/>
      </c>
      <c r="I476" t="str">
        <f>IF(core[[#This Row],[Base type]]="xs:string",LEFT(core[[#This Row],[Type]],11)="xs:string(""","")</f>
        <v/>
      </c>
      <c r="J476" t="str">
        <f>IF(core[[#This Row],[Base type]]="xs:string",NOT(ISERROR(FIND(" or xs:string(xs:pattern=other:\w{2,})",core[[#This Row],[Type]]))),"")</f>
        <v/>
      </c>
      <c r="K476" t="str">
        <f>IFERROR(MID(core[[#This Row],[Type]],LEN(core[[#This Row],[Base type]])+2,FIND(")",core[[#This Row],[Type]],LEN(core[[#This Row],[Base type]])+2)-LEN(core[[#This Row],[Base type]])-2)&amp;IF(core[[#This Row],[Other]]=TRUE,", ""other:*""",""),"")</f>
        <v/>
      </c>
      <c r="L476" t="str">
        <f t="array" ref="L4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77" spans="2:12" hidden="1" x14ac:dyDescent="0.25">
      <c r="B477" t="s">
        <v>1900</v>
      </c>
      <c r="C477" t="s">
        <v>978</v>
      </c>
      <c r="D477" t="s">
        <v>300</v>
      </c>
      <c r="E477" t="s">
        <v>301</v>
      </c>
      <c r="F477" t="s">
        <v>23</v>
      </c>
      <c r="G477" t="s">
        <v>1495</v>
      </c>
      <c r="H477" t="str">
        <f>IF(ISBLANK(core[[#This Row],[Type]]),"",IFERROR(LEFT(core[[#This Row],[Type]],FIND("(",core[[#This Row],[Type]])-1),core[[#This Row],[Type]]))</f>
        <v>xs:list</v>
      </c>
      <c r="I477" t="str">
        <f>IF(core[[#This Row],[Base type]]="xs:string",LEFT(core[[#This Row],[Type]],11)="xs:string(""","")</f>
        <v/>
      </c>
      <c r="J477" t="str">
        <f>IF(core[[#This Row],[Base type]]="xs:string",NOT(ISERROR(FIND(" or xs:string(xs:pattern=other:\w{2,})",core[[#This Row],[Type]]))),"")</f>
        <v/>
      </c>
      <c r="K477" t="str">
        <f>IFERROR(MID(core[[#This Row],[Type]],LEN(core[[#This Row],[Base type]])+2,FIND(")",core[[#This Row],[Type]],LEN(core[[#This Row],[Base type]])+2)-LEN(core[[#This Row],[Base type]])-2)&amp;IF(core[[#This Row],[Other]]=TRUE,", ""other:*""",""),"")</f>
        <v>xs:double</v>
      </c>
      <c r="L477" t="str">
        <f t="array" ref="L477">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478" spans="2:12" hidden="1" x14ac:dyDescent="0.25">
      <c r="B478" t="s">
        <v>1901</v>
      </c>
      <c r="C478" t="s">
        <v>978</v>
      </c>
      <c r="D478" t="s">
        <v>300</v>
      </c>
      <c r="E478" t="s">
        <v>1425</v>
      </c>
      <c r="F478" t="s">
        <v>29</v>
      </c>
      <c r="G478" t="s">
        <v>1497</v>
      </c>
      <c r="H478" t="str">
        <f>IF(ISBLANK(core[[#This Row],[Type]]),"",IFERROR(LEFT(core[[#This Row],[Type]],FIND("(",core[[#This Row],[Type]])-1),core[[#This Row],[Type]]))</f>
        <v>xs:double</v>
      </c>
      <c r="I478" t="str">
        <f>IF(core[[#This Row],[Base type]]="xs:string",LEFT(core[[#This Row],[Type]],11)="xs:string(""","")</f>
        <v/>
      </c>
      <c r="J478" t="str">
        <f>IF(core[[#This Row],[Base type]]="xs:string",NOT(ISERROR(FIND(" or xs:string(xs:pattern=other:\w{2,})",core[[#This Row],[Type]]))),"")</f>
        <v/>
      </c>
      <c r="K478" t="str">
        <f>IFERROR(MID(core[[#This Row],[Type]],LEN(core[[#This Row],[Base type]])+2,FIND(")",core[[#This Row],[Type]],LEN(core[[#This Row],[Base type]])+2)-LEN(core[[#This Row],[Base type]])-2)&amp;IF(core[[#This Row],[Other]]=TRUE,", ""other:*""",""),"")</f>
        <v/>
      </c>
      <c r="L478" t="str">
        <f t="array" ref="L478">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479" spans="2:12" hidden="1" x14ac:dyDescent="0.25">
      <c r="B479" t="s">
        <v>1902</v>
      </c>
      <c r="C479" t="s">
        <v>978</v>
      </c>
      <c r="D479" t="s">
        <v>300</v>
      </c>
      <c r="E479" t="s">
        <v>1420</v>
      </c>
      <c r="F479" t="s">
        <v>29</v>
      </c>
      <c r="G479" t="s">
        <v>1423</v>
      </c>
      <c r="H479" t="str">
        <f>IF(ISBLANK(core[[#This Row],[Type]]),"",IFERROR(LEFT(core[[#This Row],[Type]],FIND("(",core[[#This Row],[Type]])-1),core[[#This Row],[Type]]))</f>
        <v>xs:anyURI</v>
      </c>
      <c r="I479" t="str">
        <f>IF(core[[#This Row],[Base type]]="xs:string",LEFT(core[[#This Row],[Type]],11)="xs:string(""","")</f>
        <v/>
      </c>
      <c r="J479" t="str">
        <f>IF(core[[#This Row],[Base type]]="xs:string",NOT(ISERROR(FIND(" or xs:string(xs:pattern=other:\w{2,})",core[[#This Row],[Type]]))),"")</f>
        <v/>
      </c>
      <c r="K479" t="str">
        <f>IFERROR(MID(core[[#This Row],[Type]],LEN(core[[#This Row],[Base type]])+2,FIND(")",core[[#This Row],[Type]],LEN(core[[#This Row],[Base type]])+2)-LEN(core[[#This Row],[Base type]])-2)&amp;IF(core[[#This Row],[Other]]=TRUE,", ""other:*""",""),"")</f>
        <v/>
      </c>
      <c r="L479" t="str">
        <f t="array" ref="L47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480" spans="2:12" hidden="1" x14ac:dyDescent="0.25">
      <c r="B480" t="s">
        <v>1903</v>
      </c>
      <c r="C480" t="s">
        <v>978</v>
      </c>
      <c r="D480" t="s">
        <v>300</v>
      </c>
      <c r="E480" t="s">
        <v>1500</v>
      </c>
      <c r="F480" t="s">
        <v>29</v>
      </c>
      <c r="G480" t="s">
        <v>1423</v>
      </c>
      <c r="H480" t="str">
        <f>IF(ISBLANK(core[[#This Row],[Type]]),"",IFERROR(LEFT(core[[#This Row],[Type]],FIND("(",core[[#This Row],[Type]])-1),core[[#This Row],[Type]]))</f>
        <v>xs:anyURI</v>
      </c>
      <c r="I480" t="str">
        <f>IF(core[[#This Row],[Base type]]="xs:string",LEFT(core[[#This Row],[Type]],11)="xs:string(""","")</f>
        <v/>
      </c>
      <c r="J480" t="str">
        <f>IF(core[[#This Row],[Base type]]="xs:string",NOT(ISERROR(FIND(" or xs:string(xs:pattern=other:\w{2,})",core[[#This Row],[Type]]))),"")</f>
        <v/>
      </c>
      <c r="K480" t="str">
        <f>IFERROR(MID(core[[#This Row],[Type]],LEN(core[[#This Row],[Base type]])+2,FIND(")",core[[#This Row],[Type]],LEN(core[[#This Row],[Base type]])+2)-LEN(core[[#This Row],[Base type]])-2)&amp;IF(core[[#This Row],[Other]]=TRUE,", ""other:*""",""),"")</f>
        <v/>
      </c>
      <c r="L480" t="str">
        <f t="array" ref="L48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481" spans="2:12" hidden="1" x14ac:dyDescent="0.25">
      <c r="B481" t="s">
        <v>1904</v>
      </c>
      <c r="C481" t="s">
        <v>965</v>
      </c>
      <c r="D481" t="s">
        <v>966</v>
      </c>
      <c r="E481" t="s">
        <v>494</v>
      </c>
      <c r="F481" t="s">
        <v>23</v>
      </c>
      <c r="G481" t="s">
        <v>1403</v>
      </c>
      <c r="H481" t="str">
        <f>IF(ISBLANK(core[[#This Row],[Type]]),"",IFERROR(LEFT(core[[#This Row],[Type]],FIND("(",core[[#This Row],[Type]])-1),core[[#This Row],[Type]]))</f>
        <v>xs:decimal</v>
      </c>
      <c r="I481" t="str">
        <f>IF(core[[#This Row],[Base type]]="xs:string",LEFT(core[[#This Row],[Type]],11)="xs:string(""","")</f>
        <v/>
      </c>
      <c r="J481" t="str">
        <f>IF(core[[#This Row],[Base type]]="xs:string",NOT(ISERROR(FIND(" or xs:string(xs:pattern=other:\w{2,})",core[[#This Row],[Type]]))),"")</f>
        <v/>
      </c>
      <c r="K481" t="str">
        <f>IFERROR(MID(core[[#This Row],[Type]],LEN(core[[#This Row],[Base type]])+2,FIND(")",core[[#This Row],[Type]],LEN(core[[#This Row],[Base type]])+2)-LEN(core[[#This Row],[Base type]])-2)&amp;IF(core[[#This Row],[Other]]=TRUE,", ""other:*""",""),"")</f>
        <v>xs:fractionDigits=6</v>
      </c>
      <c r="L481" t="str">
        <f t="array" ref="L48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82" spans="2:12" hidden="1" x14ac:dyDescent="0.25">
      <c r="B482" t="s">
        <v>1905</v>
      </c>
      <c r="C482" t="s">
        <v>965</v>
      </c>
      <c r="D482" t="s">
        <v>966</v>
      </c>
      <c r="E482" t="s">
        <v>478</v>
      </c>
      <c r="F482" t="s">
        <v>29</v>
      </c>
      <c r="G482" t="s">
        <v>1403</v>
      </c>
      <c r="H482" t="str">
        <f>IF(ISBLANK(core[[#This Row],[Type]]),"",IFERROR(LEFT(core[[#This Row],[Type]],FIND("(",core[[#This Row],[Type]])-1),core[[#This Row],[Type]]))</f>
        <v>xs:decimal</v>
      </c>
      <c r="I482" t="str">
        <f>IF(core[[#This Row],[Base type]]="xs:string",LEFT(core[[#This Row],[Type]],11)="xs:string(""","")</f>
        <v/>
      </c>
      <c r="J482" t="str">
        <f>IF(core[[#This Row],[Base type]]="xs:string",NOT(ISERROR(FIND(" or xs:string(xs:pattern=other:\w{2,})",core[[#This Row],[Type]]))),"")</f>
        <v/>
      </c>
      <c r="K482" t="str">
        <f>IFERROR(MID(core[[#This Row],[Type]],LEN(core[[#This Row],[Base type]])+2,FIND(")",core[[#This Row],[Type]],LEN(core[[#This Row],[Base type]])+2)-LEN(core[[#This Row],[Base type]])-2)&amp;IF(core[[#This Row],[Other]]=TRUE,", ""other:*""",""),"")</f>
        <v>xs:fractionDigits=6</v>
      </c>
      <c r="L482" t="str">
        <f t="array" ref="L48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83" spans="2:12" hidden="1" x14ac:dyDescent="0.25">
      <c r="B483" t="s">
        <v>1906</v>
      </c>
      <c r="C483" t="s">
        <v>965</v>
      </c>
      <c r="D483" t="s">
        <v>966</v>
      </c>
      <c r="E483" t="s">
        <v>1505</v>
      </c>
      <c r="F483" t="s">
        <v>29</v>
      </c>
      <c r="G483" t="s">
        <v>1403</v>
      </c>
      <c r="H483" t="str">
        <f>IF(ISBLANK(core[[#This Row],[Type]]),"",IFERROR(LEFT(core[[#This Row],[Type]],FIND("(",core[[#This Row],[Type]])-1),core[[#This Row],[Type]]))</f>
        <v>xs:decimal</v>
      </c>
      <c r="I483" t="str">
        <f>IF(core[[#This Row],[Base type]]="xs:string",LEFT(core[[#This Row],[Type]],11)="xs:string(""","")</f>
        <v/>
      </c>
      <c r="J483" t="str">
        <f>IF(core[[#This Row],[Base type]]="xs:string",NOT(ISERROR(FIND(" or xs:string(xs:pattern=other:\w{2,})",core[[#This Row],[Type]]))),"")</f>
        <v/>
      </c>
      <c r="K483" t="str">
        <f>IFERROR(MID(core[[#This Row],[Type]],LEN(core[[#This Row],[Base type]])+2,FIND(")",core[[#This Row],[Type]],LEN(core[[#This Row],[Base type]])+2)-LEN(core[[#This Row],[Base type]])-2)&amp;IF(core[[#This Row],[Other]]=TRUE,", ""other:*""",""),"")</f>
        <v>xs:fractionDigits=6</v>
      </c>
      <c r="L483" t="str">
        <f t="array" ref="L48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84" spans="2:12" hidden="1" x14ac:dyDescent="0.25">
      <c r="B484" t="s">
        <v>1907</v>
      </c>
      <c r="C484" t="s">
        <v>978</v>
      </c>
      <c r="D484" t="s">
        <v>65</v>
      </c>
      <c r="E484" t="s">
        <v>1299</v>
      </c>
      <c r="F484" t="s">
        <v>29</v>
      </c>
      <c r="H484" t="str">
        <f>IF(ISBLANK(core[[#This Row],[Type]]),"",IFERROR(LEFT(core[[#This Row],[Type]],FIND("(",core[[#This Row],[Type]])-1),core[[#This Row],[Type]]))</f>
        <v/>
      </c>
      <c r="I484" t="str">
        <f>IF(core[[#This Row],[Base type]]="xs:string",LEFT(core[[#This Row],[Type]],11)="xs:string(""","")</f>
        <v/>
      </c>
      <c r="J484" t="str">
        <f>IF(core[[#This Row],[Base type]]="xs:string",NOT(ISERROR(FIND(" or xs:string(xs:pattern=other:\w{2,})",core[[#This Row],[Type]]))),"")</f>
        <v/>
      </c>
      <c r="K484" t="str">
        <f>IFERROR(MID(core[[#This Row],[Type]],LEN(core[[#This Row],[Base type]])+2,FIND(")",core[[#This Row],[Type]],LEN(core[[#This Row],[Base type]])+2)-LEN(core[[#This Row],[Base type]])-2)&amp;IF(core[[#This Row],[Other]]=TRUE,", ""other:*""",""),"")</f>
        <v/>
      </c>
      <c r="L484" t="str">
        <f t="array" ref="L48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85" spans="2:12" hidden="1" x14ac:dyDescent="0.25">
      <c r="B485" t="s">
        <v>1908</v>
      </c>
      <c r="C485" t="s">
        <v>979</v>
      </c>
      <c r="D485" t="s">
        <v>123</v>
      </c>
      <c r="E485" t="s">
        <v>1299</v>
      </c>
      <c r="F485" t="s">
        <v>23</v>
      </c>
      <c r="H485" t="str">
        <f>IF(ISBLANK(core[[#This Row],[Type]]),"",IFERROR(LEFT(core[[#This Row],[Type]],FIND("(",core[[#This Row],[Type]])-1),core[[#This Row],[Type]]))</f>
        <v/>
      </c>
      <c r="I485" t="str">
        <f>IF(core[[#This Row],[Base type]]="xs:string",LEFT(core[[#This Row],[Type]],11)="xs:string(""","")</f>
        <v/>
      </c>
      <c r="J485" t="str">
        <f>IF(core[[#This Row],[Base type]]="xs:string",NOT(ISERROR(FIND(" or xs:string(xs:pattern=other:\w{2,})",core[[#This Row],[Type]]))),"")</f>
        <v/>
      </c>
      <c r="K485" t="str">
        <f>IFERROR(MID(core[[#This Row],[Type]],LEN(core[[#This Row],[Base type]])+2,FIND(")",core[[#This Row],[Type]],LEN(core[[#This Row],[Base type]])+2)-LEN(core[[#This Row],[Base type]])-2)&amp;IF(core[[#This Row],[Other]]=TRUE,", ""other:*""",""),"")</f>
        <v/>
      </c>
      <c r="L485" t="str">
        <f t="array" ref="L4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86" spans="2:12" hidden="1" x14ac:dyDescent="0.25">
      <c r="B486" t="s">
        <v>1909</v>
      </c>
      <c r="C486" t="s">
        <v>1910</v>
      </c>
      <c r="D486" t="s">
        <v>1309</v>
      </c>
      <c r="E486" t="s">
        <v>1299</v>
      </c>
      <c r="F486" t="s">
        <v>29</v>
      </c>
      <c r="H486" t="str">
        <f>IF(ISBLANK(core[[#This Row],[Type]]),"",IFERROR(LEFT(core[[#This Row],[Type]],FIND("(",core[[#This Row],[Type]])-1),core[[#This Row],[Type]]))</f>
        <v/>
      </c>
      <c r="I486" t="str">
        <f>IF(core[[#This Row],[Base type]]="xs:string",LEFT(core[[#This Row],[Type]],11)="xs:string(""","")</f>
        <v/>
      </c>
      <c r="J486" t="str">
        <f>IF(core[[#This Row],[Base type]]="xs:string",NOT(ISERROR(FIND(" or xs:string(xs:pattern=other:\w{2,})",core[[#This Row],[Type]]))),"")</f>
        <v/>
      </c>
      <c r="K486" t="str">
        <f>IFERROR(MID(core[[#This Row],[Type]],LEN(core[[#This Row],[Base type]])+2,FIND(")",core[[#This Row],[Type]],LEN(core[[#This Row],[Base type]])+2)-LEN(core[[#This Row],[Base type]])-2)&amp;IF(core[[#This Row],[Other]]=TRUE,", ""other:*""",""),"")</f>
        <v/>
      </c>
      <c r="L486" t="str">
        <f t="array" ref="L4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87" spans="2:12" hidden="1" x14ac:dyDescent="0.25">
      <c r="B487" t="s">
        <v>1911</v>
      </c>
      <c r="C487" t="s">
        <v>979</v>
      </c>
      <c r="D487" t="s">
        <v>123</v>
      </c>
      <c r="E487" t="s">
        <v>124</v>
      </c>
      <c r="F487" t="s">
        <v>23</v>
      </c>
      <c r="G487" t="s">
        <v>1436</v>
      </c>
      <c r="H487" t="str">
        <f>IF(ISBLANK(core[[#This Row],[Type]]),"",IFERROR(LEFT(core[[#This Row],[Type]],FIND("(",core[[#This Row],[Type]])-1),core[[#This Row],[Type]]))</f>
        <v>xs:boolean</v>
      </c>
      <c r="I487" t="str">
        <f>IF(core[[#This Row],[Base type]]="xs:string",LEFT(core[[#This Row],[Type]],11)="xs:string(""","")</f>
        <v/>
      </c>
      <c r="J487" t="str">
        <f>IF(core[[#This Row],[Base type]]="xs:string",NOT(ISERROR(FIND(" or xs:string(xs:pattern=other:\w{2,})",core[[#This Row],[Type]]))),"")</f>
        <v/>
      </c>
      <c r="K487" t="str">
        <f>IFERROR(MID(core[[#This Row],[Type]],LEN(core[[#This Row],[Base type]])+2,FIND(")",core[[#This Row],[Type]],LEN(core[[#This Row],[Base type]])+2)-LEN(core[[#This Row],[Base type]])-2)&amp;IF(core[[#This Row],[Other]]=TRUE,", ""other:*""",""),"")</f>
        <v/>
      </c>
      <c r="L487" t="str">
        <f t="array" ref="L48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488" spans="2:12" hidden="1" x14ac:dyDescent="0.25">
      <c r="B488" t="s">
        <v>1912</v>
      </c>
      <c r="C488" t="s">
        <v>979</v>
      </c>
      <c r="D488" t="s">
        <v>123</v>
      </c>
      <c r="E488" t="s">
        <v>135</v>
      </c>
      <c r="F488" t="s">
        <v>29</v>
      </c>
      <c r="G488" t="s">
        <v>1478</v>
      </c>
      <c r="H488" t="str">
        <f>IF(ISBLANK(core[[#This Row],[Type]]),"",IFERROR(LEFT(core[[#This Row],[Type]],FIND("(",core[[#This Row],[Type]])-1),core[[#This Row],[Type]]))</f>
        <v>xs:string</v>
      </c>
      <c r="I488" t="b">
        <f>IF(core[[#This Row],[Base type]]="xs:string",LEFT(core[[#This Row],[Type]],11)="xs:string(""","")</f>
        <v>1</v>
      </c>
      <c r="J488" t="b">
        <f>IF(core[[#This Row],[Base type]]="xs:string",NOT(ISERROR(FIND(" or xs:string(xs:pattern=other:\w{2,})",core[[#This Row],[Type]]))),"")</f>
        <v>1</v>
      </c>
      <c r="K488" t="str">
        <f>IFERROR(MID(core[[#This Row],[Type]],LEN(core[[#This Row],[Base type]])+2,FIND(")",core[[#This Row],[Type]],LEN(core[[#This Row],[Base type]])+2)-LEN(core[[#This Row],[Base type]])-2)&amp;IF(core[[#This Row],[Other]]=TRUE,", ""other:*""",""),"")</f>
        <v>"conceptual", "planned", "operational", "disabled", "closed", "other:*"</v>
      </c>
      <c r="L488" t="str">
        <f t="array" ref="L48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89" spans="2:12" hidden="1" x14ac:dyDescent="0.25">
      <c r="B489" t="s">
        <v>1913</v>
      </c>
      <c r="C489" t="s">
        <v>979</v>
      </c>
      <c r="D489" t="s">
        <v>123</v>
      </c>
      <c r="E489" t="s">
        <v>133</v>
      </c>
      <c r="F489" t="s">
        <v>29</v>
      </c>
      <c r="G489" t="s">
        <v>1325</v>
      </c>
      <c r="H489" t="str">
        <f>IF(ISBLANK(core[[#This Row],[Type]]),"",IFERROR(LEFT(core[[#This Row],[Type]],FIND("(",core[[#This Row],[Type]])-1),core[[#This Row],[Type]]))</f>
        <v>xs:IDREF</v>
      </c>
      <c r="I489" t="str">
        <f>IF(core[[#This Row],[Base type]]="xs:string",LEFT(core[[#This Row],[Type]],11)="xs:string(""","")</f>
        <v/>
      </c>
      <c r="J489" t="str">
        <f>IF(core[[#This Row],[Base type]]="xs:string",NOT(ISERROR(FIND(" or xs:string(xs:pattern=other:\w{2,})",core[[#This Row],[Type]]))),"")</f>
        <v/>
      </c>
      <c r="K489" t="str">
        <f>IFERROR(MID(core[[#This Row],[Type]],LEN(core[[#This Row],[Base type]])+2,FIND(")",core[[#This Row],[Type]],LEN(core[[#This Row],[Base type]])+2)-LEN(core[[#This Row],[Base type]])-2)&amp;IF(core[[#This Row],[Other]]=TRUE,", ""other:*""",""),"")</f>
        <v/>
      </c>
      <c r="L489" t="str">
        <f t="array" ref="L48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490" spans="2:12" hidden="1" x14ac:dyDescent="0.25">
      <c r="B490" t="s">
        <v>1914</v>
      </c>
      <c r="C490" t="s">
        <v>979</v>
      </c>
      <c r="D490" t="s">
        <v>123</v>
      </c>
      <c r="E490" t="s">
        <v>1481</v>
      </c>
      <c r="F490" t="s">
        <v>29</v>
      </c>
      <c r="G490" t="s">
        <v>1482</v>
      </c>
      <c r="H490" t="str">
        <f>IF(ISBLANK(core[[#This Row],[Type]]),"",IFERROR(LEFT(core[[#This Row],[Type]],FIND("(",core[[#This Row],[Type]])-1),core[[#This Row],[Type]]))</f>
        <v>xs:time</v>
      </c>
      <c r="I490" t="str">
        <f>IF(core[[#This Row],[Base type]]="xs:string",LEFT(core[[#This Row],[Type]],11)="xs:string(""","")</f>
        <v/>
      </c>
      <c r="J490" t="str">
        <f>IF(core[[#This Row],[Base type]]="xs:string",NOT(ISERROR(FIND(" or xs:string(xs:pattern=other:\w{2,})",core[[#This Row],[Type]]))),"")</f>
        <v/>
      </c>
      <c r="K490" t="str">
        <f>IFERROR(MID(core[[#This Row],[Type]],LEN(core[[#This Row],[Base type]])+2,FIND(")",core[[#This Row],[Type]],LEN(core[[#This Row],[Base type]])+2)-LEN(core[[#This Row],[Base type]])-2)&amp;IF(core[[#This Row],[Other]]=TRUE,", ""other:*""",""),"")</f>
        <v/>
      </c>
      <c r="L490" t="str">
        <f t="array" ref="L49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491" spans="2:12" hidden="1" x14ac:dyDescent="0.25">
      <c r="B491" t="s">
        <v>1915</v>
      </c>
      <c r="C491" t="s">
        <v>979</v>
      </c>
      <c r="D491" t="s">
        <v>123</v>
      </c>
      <c r="E491" t="s">
        <v>1484</v>
      </c>
      <c r="F491" t="s">
        <v>29</v>
      </c>
      <c r="G491" t="s">
        <v>1482</v>
      </c>
      <c r="H491" t="str">
        <f>IF(ISBLANK(core[[#This Row],[Type]]),"",IFERROR(LEFT(core[[#This Row],[Type]],FIND("(",core[[#This Row],[Type]])-1),core[[#This Row],[Type]]))</f>
        <v>xs:time</v>
      </c>
      <c r="I491" t="str">
        <f>IF(core[[#This Row],[Base type]]="xs:string",LEFT(core[[#This Row],[Type]],11)="xs:string(""","")</f>
        <v/>
      </c>
      <c r="J491" t="str">
        <f>IF(core[[#This Row],[Base type]]="xs:string",NOT(ISERROR(FIND(" or xs:string(xs:pattern=other:\w{2,})",core[[#This Row],[Type]]))),"")</f>
        <v/>
      </c>
      <c r="K491" t="str">
        <f>IFERROR(MID(core[[#This Row],[Type]],LEN(core[[#This Row],[Base type]])+2,FIND(")",core[[#This Row],[Type]],LEN(core[[#This Row],[Base type]])+2)-LEN(core[[#This Row],[Base type]])-2)&amp;IF(core[[#This Row],[Other]]=TRUE,", ""other:*""",""),"")</f>
        <v/>
      </c>
      <c r="L491" t="str">
        <f t="array" ref="L49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492" spans="2:12" hidden="1" x14ac:dyDescent="0.25">
      <c r="B492" t="s">
        <v>1916</v>
      </c>
      <c r="C492" t="s">
        <v>979</v>
      </c>
      <c r="D492" t="s">
        <v>123</v>
      </c>
      <c r="E492" t="s">
        <v>1486</v>
      </c>
      <c r="F492" t="s">
        <v>29</v>
      </c>
      <c r="G492" t="s">
        <v>1487</v>
      </c>
      <c r="H492" t="str">
        <f>IF(ISBLANK(core[[#This Row],[Type]]),"",IFERROR(LEFT(core[[#This Row],[Type]],FIND("(",core[[#This Row],[Type]])-1),core[[#This Row],[Type]]))</f>
        <v>xs:nonNegativeInteger</v>
      </c>
      <c r="I492" t="str">
        <f>IF(core[[#This Row],[Base type]]="xs:string",LEFT(core[[#This Row],[Type]],11)="xs:string(""","")</f>
        <v/>
      </c>
      <c r="J492" t="str">
        <f>IF(core[[#This Row],[Base type]]="xs:string",NOT(ISERROR(FIND(" or xs:string(xs:pattern=other:\w{2,})",core[[#This Row],[Type]]))),"")</f>
        <v/>
      </c>
      <c r="K492" t="str">
        <f>IFERROR(MID(core[[#This Row],[Type]],LEN(core[[#This Row],[Base type]])+2,FIND(")",core[[#This Row],[Type]],LEN(core[[#This Row],[Base type]])+2)-LEN(core[[#This Row],[Base type]])-2)&amp;IF(core[[#This Row],[Other]]=TRUE,", ""other:*""",""),"")</f>
        <v/>
      </c>
      <c r="L492" t="str">
        <f t="array" ref="L49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493" spans="2:12" hidden="1" x14ac:dyDescent="0.25">
      <c r="B493" t="s">
        <v>1917</v>
      </c>
      <c r="C493" t="s">
        <v>979</v>
      </c>
      <c r="D493" t="s">
        <v>123</v>
      </c>
      <c r="E493" t="s">
        <v>1489</v>
      </c>
      <c r="F493" t="s">
        <v>29</v>
      </c>
      <c r="G493" t="s">
        <v>1302</v>
      </c>
      <c r="H493" t="str">
        <f>IF(ISBLANK(core[[#This Row],[Type]]),"",IFERROR(LEFT(core[[#This Row],[Type]],FIND("(",core[[#This Row],[Type]])-1),core[[#This Row],[Type]]))</f>
        <v>xs:string</v>
      </c>
      <c r="I493" t="b">
        <f>IF(core[[#This Row],[Base type]]="xs:string",LEFT(core[[#This Row],[Type]],11)="xs:string(""","")</f>
        <v>0</v>
      </c>
      <c r="J493" t="b">
        <f>IF(core[[#This Row],[Base type]]="xs:string",NOT(ISERROR(FIND(" or xs:string(xs:pattern=other:\w{2,})",core[[#This Row],[Type]]))),"")</f>
        <v>0</v>
      </c>
      <c r="K493" t="str">
        <f>IFERROR(MID(core[[#This Row],[Type]],LEN(core[[#This Row],[Base type]])+2,FIND(")",core[[#This Row],[Type]],LEN(core[[#This Row],[Base type]])+2)-LEN(core[[#This Row],[Base type]])-2)&amp;IF(core[[#This Row],[Other]]=TRUE,", ""other:*""",""),"")</f>
        <v/>
      </c>
      <c r="L493" t="str">
        <f t="array" ref="L49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494" spans="2:12" hidden="1" x14ac:dyDescent="0.25">
      <c r="B494" t="s">
        <v>1918</v>
      </c>
      <c r="C494" t="s">
        <v>979</v>
      </c>
      <c r="D494" t="s">
        <v>123</v>
      </c>
      <c r="E494" t="s">
        <v>1307</v>
      </c>
      <c r="F494" t="s">
        <v>29</v>
      </c>
      <c r="H494" t="str">
        <f>IF(ISBLANK(core[[#This Row],[Type]]),"",IFERROR(LEFT(core[[#This Row],[Type]],FIND("(",core[[#This Row],[Type]])-1),core[[#This Row],[Type]]))</f>
        <v/>
      </c>
      <c r="I494" t="str">
        <f>IF(core[[#This Row],[Base type]]="xs:string",LEFT(core[[#This Row],[Type]],11)="xs:string(""","")</f>
        <v/>
      </c>
      <c r="J494" t="str">
        <f>IF(core[[#This Row],[Base type]]="xs:string",NOT(ISERROR(FIND(" or xs:string(xs:pattern=other:\w{2,})",core[[#This Row],[Type]]))),"")</f>
        <v/>
      </c>
      <c r="K494" t="str">
        <f>IFERROR(MID(core[[#This Row],[Type]],LEN(core[[#This Row],[Base type]])+2,FIND(")",core[[#This Row],[Type]],LEN(core[[#This Row],[Base type]])+2)-LEN(core[[#This Row],[Base type]])-2)&amp;IF(core[[#This Row],[Other]]=TRUE,", ""other:*""",""),"")</f>
        <v/>
      </c>
      <c r="L494" t="str">
        <f t="array" ref="L4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495" spans="2:12" hidden="1" x14ac:dyDescent="0.25">
      <c r="B495" t="s">
        <v>1919</v>
      </c>
      <c r="C495" t="s">
        <v>965</v>
      </c>
      <c r="D495" t="s">
        <v>966</v>
      </c>
      <c r="E495" t="s">
        <v>482</v>
      </c>
      <c r="F495" t="s">
        <v>29</v>
      </c>
      <c r="G495" t="s">
        <v>1649</v>
      </c>
      <c r="H495" t="str">
        <f>IF(ISBLANK(core[[#This Row],[Type]]),"",IFERROR(LEFT(core[[#This Row],[Type]],FIND("(",core[[#This Row],[Type]])-1),core[[#This Row],[Type]]))</f>
        <v>xs:string</v>
      </c>
      <c r="I495" t="b">
        <f>IF(core[[#This Row],[Base type]]="xs:string",LEFT(core[[#This Row],[Type]],11)="xs:string(""","")</f>
        <v>1</v>
      </c>
      <c r="J495" t="b">
        <f>IF(core[[#This Row],[Base type]]="xs:string",NOT(ISERROR(FIND(" or xs:string(xs:pattern=other:\w{2,})",core[[#This Row],[Type]]))),"")</f>
        <v>0</v>
      </c>
      <c r="K495" t="str">
        <f>IFERROR(MID(core[[#This Row],[Type]],LEN(core[[#This Row],[Base type]])+2,FIND(")",core[[#This Row],[Type]],LEN(core[[#This Row],[Base type]])+2)-LEN(core[[#This Row],[Base type]])-2)&amp;IF(core[[#This Row],[Other]]=TRUE,", ""other:*""",""),"")</f>
        <v>"up", "down", "unknown", "none", "both"</v>
      </c>
      <c r="L495" t="str">
        <f t="array" ref="L49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496" spans="2:12" hidden="1" x14ac:dyDescent="0.25">
      <c r="B496" t="s">
        <v>1920</v>
      </c>
      <c r="C496" t="s">
        <v>965</v>
      </c>
      <c r="D496" t="s">
        <v>966</v>
      </c>
      <c r="E496" t="s">
        <v>969</v>
      </c>
      <c r="F496" t="s">
        <v>23</v>
      </c>
      <c r="G496" t="s">
        <v>1397</v>
      </c>
      <c r="H496" t="str">
        <f>IF(ISBLANK(core[[#This Row],[Type]]),"",IFERROR(LEFT(core[[#This Row],[Type]],FIND("(",core[[#This Row],[Type]])-1),core[[#This Row],[Type]]))</f>
        <v>xs:decimal</v>
      </c>
      <c r="I496" t="str">
        <f>IF(core[[#This Row],[Base type]]="xs:string",LEFT(core[[#This Row],[Type]],11)="xs:string(""","")</f>
        <v/>
      </c>
      <c r="J496" t="str">
        <f>IF(core[[#This Row],[Base type]]="xs:string",NOT(ISERROR(FIND(" or xs:string(xs:pattern=other:\w{2,})",core[[#This Row],[Type]]))),"")</f>
        <v/>
      </c>
      <c r="K496" t="str">
        <f>IFERROR(MID(core[[#This Row],[Type]],LEN(core[[#This Row],[Base type]])+2,FIND(")",core[[#This Row],[Type]],LEN(core[[#This Row],[Base type]])+2)-LEN(core[[#This Row],[Base type]])-2)&amp;IF(core[[#This Row],[Other]]=TRUE,", ""other:*""",""),"")</f>
        <v>xs:fractionDigits=3</v>
      </c>
      <c r="L496" t="str">
        <f t="array" ref="L49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97" spans="2:12" hidden="1" x14ac:dyDescent="0.25">
      <c r="B497" t="s">
        <v>1921</v>
      </c>
      <c r="C497" t="s">
        <v>965</v>
      </c>
      <c r="D497" t="s">
        <v>966</v>
      </c>
      <c r="E497" t="s">
        <v>972</v>
      </c>
      <c r="F497" t="s">
        <v>29</v>
      </c>
      <c r="G497" t="s">
        <v>1403</v>
      </c>
      <c r="H497" t="str">
        <f>IF(ISBLANK(core[[#This Row],[Type]]),"",IFERROR(LEFT(core[[#This Row],[Type]],FIND("(",core[[#This Row],[Type]])-1),core[[#This Row],[Type]]))</f>
        <v>xs:decimal</v>
      </c>
      <c r="I497" t="str">
        <f>IF(core[[#This Row],[Base type]]="xs:string",LEFT(core[[#This Row],[Type]],11)="xs:string(""","")</f>
        <v/>
      </c>
      <c r="J497" t="str">
        <f>IF(core[[#This Row],[Base type]]="xs:string",NOT(ISERROR(FIND(" or xs:string(xs:pattern=other:\w{2,})",core[[#This Row],[Type]]))),"")</f>
        <v/>
      </c>
      <c r="K497" t="str">
        <f>IFERROR(MID(core[[#This Row],[Type]],LEN(core[[#This Row],[Base type]])+2,FIND(")",core[[#This Row],[Type]],LEN(core[[#This Row],[Base type]])+2)-LEN(core[[#This Row],[Base type]])-2)&amp;IF(core[[#This Row],[Other]]=TRUE,", ""other:*""",""),"")</f>
        <v>xs:fractionDigits=6</v>
      </c>
      <c r="L497" t="str">
        <f t="array" ref="L49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98" spans="2:12" hidden="1" x14ac:dyDescent="0.25">
      <c r="B498" t="s">
        <v>1922</v>
      </c>
      <c r="C498" t="s">
        <v>965</v>
      </c>
      <c r="D498" t="s">
        <v>966</v>
      </c>
      <c r="E498" t="s">
        <v>975</v>
      </c>
      <c r="F498" t="s">
        <v>29</v>
      </c>
      <c r="G498" t="s">
        <v>1403</v>
      </c>
      <c r="H498" t="str">
        <f>IF(ISBLANK(core[[#This Row],[Type]]),"",IFERROR(LEFT(core[[#This Row],[Type]],FIND("(",core[[#This Row],[Type]])-1),core[[#This Row],[Type]]))</f>
        <v>xs:decimal</v>
      </c>
      <c r="I498" t="str">
        <f>IF(core[[#This Row],[Base type]]="xs:string",LEFT(core[[#This Row],[Type]],11)="xs:string(""","")</f>
        <v/>
      </c>
      <c r="J498" t="str">
        <f>IF(core[[#This Row],[Base type]]="xs:string",NOT(ISERROR(FIND(" or xs:string(xs:pattern=other:\w{2,})",core[[#This Row],[Type]]))),"")</f>
        <v/>
      </c>
      <c r="K498" t="str">
        <f>IFERROR(MID(core[[#This Row],[Type]],LEN(core[[#This Row],[Base type]])+2,FIND(")",core[[#This Row],[Type]],LEN(core[[#This Row],[Base type]])+2)-LEN(core[[#This Row],[Base type]])-2)&amp;IF(core[[#This Row],[Other]]=TRUE,", ""other:*""",""),"")</f>
        <v>xs:fractionDigits=6</v>
      </c>
      <c r="L498" t="str">
        <f t="array" ref="L49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499" spans="2:12" hidden="1" x14ac:dyDescent="0.25">
      <c r="B499" t="s">
        <v>1923</v>
      </c>
      <c r="C499" t="s">
        <v>914</v>
      </c>
      <c r="D499" t="s">
        <v>922</v>
      </c>
      <c r="E499" t="s">
        <v>1299</v>
      </c>
      <c r="F499" t="s">
        <v>29</v>
      </c>
      <c r="H499" t="str">
        <f>IF(ISBLANK(core[[#This Row],[Type]]),"",IFERROR(LEFT(core[[#This Row],[Type]],FIND("(",core[[#This Row],[Type]])-1),core[[#This Row],[Type]]))</f>
        <v/>
      </c>
      <c r="I499" t="str">
        <f>IF(core[[#This Row],[Base type]]="xs:string",LEFT(core[[#This Row],[Type]],11)="xs:string(""","")</f>
        <v/>
      </c>
      <c r="J499" t="str">
        <f>IF(core[[#This Row],[Base type]]="xs:string",NOT(ISERROR(FIND(" or xs:string(xs:pattern=other:\w{2,})",core[[#This Row],[Type]]))),"")</f>
        <v/>
      </c>
      <c r="K499" t="str">
        <f>IFERROR(MID(core[[#This Row],[Type]],LEN(core[[#This Row],[Base type]])+2,FIND(")",core[[#This Row],[Type]],LEN(core[[#This Row],[Base type]])+2)-LEN(core[[#This Row],[Base type]])-2)&amp;IF(core[[#This Row],[Other]]=TRUE,", ""other:*""",""),"")</f>
        <v/>
      </c>
      <c r="L499" t="str">
        <f t="array" ref="L4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00" spans="2:12" hidden="1" x14ac:dyDescent="0.25">
      <c r="B500" t="s">
        <v>1924</v>
      </c>
      <c r="C500" t="s">
        <v>1033</v>
      </c>
      <c r="D500" t="s">
        <v>1034</v>
      </c>
      <c r="E500" t="s">
        <v>1299</v>
      </c>
      <c r="F500" t="s">
        <v>29</v>
      </c>
      <c r="H500" t="str">
        <f>IF(ISBLANK(core[[#This Row],[Type]]),"",IFERROR(LEFT(core[[#This Row],[Type]],FIND("(",core[[#This Row],[Type]])-1),core[[#This Row],[Type]]))</f>
        <v/>
      </c>
      <c r="I500" t="str">
        <f>IF(core[[#This Row],[Base type]]="xs:string",LEFT(core[[#This Row],[Type]],11)="xs:string(""","")</f>
        <v/>
      </c>
      <c r="J500" t="str">
        <f>IF(core[[#This Row],[Base type]]="xs:string",NOT(ISERROR(FIND(" or xs:string(xs:pattern=other:\w{2,})",core[[#This Row],[Type]]))),"")</f>
        <v/>
      </c>
      <c r="K500" t="str">
        <f>IFERROR(MID(core[[#This Row],[Type]],LEN(core[[#This Row],[Base type]])+2,FIND(")",core[[#This Row],[Type]],LEN(core[[#This Row],[Base type]])+2)-LEN(core[[#This Row],[Base type]])-2)&amp;IF(core[[#This Row],[Other]]=TRUE,", ""other:*""",""),"")</f>
        <v/>
      </c>
      <c r="L500" t="str">
        <f t="array" ref="L5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01" spans="2:12" hidden="1" x14ac:dyDescent="0.25">
      <c r="B501" t="s">
        <v>1925</v>
      </c>
      <c r="C501" t="s">
        <v>1039</v>
      </c>
      <c r="D501" t="s">
        <v>423</v>
      </c>
      <c r="E501" t="s">
        <v>1299</v>
      </c>
      <c r="F501" t="s">
        <v>29</v>
      </c>
      <c r="H501" t="str">
        <f>IF(ISBLANK(core[[#This Row],[Type]]),"",IFERROR(LEFT(core[[#This Row],[Type]],FIND("(",core[[#This Row],[Type]])-1),core[[#This Row],[Type]]))</f>
        <v/>
      </c>
      <c r="I501" t="str">
        <f>IF(core[[#This Row],[Base type]]="xs:string",LEFT(core[[#This Row],[Type]],11)="xs:string(""","")</f>
        <v/>
      </c>
      <c r="J501" t="str">
        <f>IF(core[[#This Row],[Base type]]="xs:string",NOT(ISERROR(FIND(" or xs:string(xs:pattern=other:\w{2,})",core[[#This Row],[Type]]))),"")</f>
        <v/>
      </c>
      <c r="K501" t="str">
        <f>IFERROR(MID(core[[#This Row],[Type]],LEN(core[[#This Row],[Base type]])+2,FIND(")",core[[#This Row],[Type]],LEN(core[[#This Row],[Base type]])+2)-LEN(core[[#This Row],[Base type]])-2)&amp;IF(core[[#This Row],[Other]]=TRUE,", ""other:*""",""),"")</f>
        <v/>
      </c>
      <c r="L501" t="str">
        <f t="array" ref="L50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02" spans="2:12" hidden="1" x14ac:dyDescent="0.25">
      <c r="B502" t="s">
        <v>1926</v>
      </c>
      <c r="C502" t="s">
        <v>1039</v>
      </c>
      <c r="D502" t="s">
        <v>423</v>
      </c>
      <c r="E502" t="s">
        <v>34</v>
      </c>
      <c r="F502" t="s">
        <v>29</v>
      </c>
      <c r="G502" t="s">
        <v>1302</v>
      </c>
      <c r="H502" t="str">
        <f>IF(ISBLANK(core[[#This Row],[Type]]),"",IFERROR(LEFT(core[[#This Row],[Type]],FIND("(",core[[#This Row],[Type]])-1),core[[#This Row],[Type]]))</f>
        <v>xs:string</v>
      </c>
      <c r="I502" t="b">
        <f>IF(core[[#This Row],[Base type]]="xs:string",LEFT(core[[#This Row],[Type]],11)="xs:string(""","")</f>
        <v>0</v>
      </c>
      <c r="J502" t="b">
        <f>IF(core[[#This Row],[Base type]]="xs:string",NOT(ISERROR(FIND(" or xs:string(xs:pattern=other:\w{2,})",core[[#This Row],[Type]]))),"")</f>
        <v>0</v>
      </c>
      <c r="K502" t="str">
        <f>IFERROR(MID(core[[#This Row],[Type]],LEN(core[[#This Row],[Base type]])+2,FIND(")",core[[#This Row],[Type]],LEN(core[[#This Row],[Base type]])+2)-LEN(core[[#This Row],[Base type]])-2)&amp;IF(core[[#This Row],[Other]]=TRUE,", ""other:*""",""),"")</f>
        <v/>
      </c>
      <c r="L502" t="str">
        <f t="array" ref="L5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03" spans="2:12" hidden="1" x14ac:dyDescent="0.25">
      <c r="B503" t="s">
        <v>1927</v>
      </c>
      <c r="C503" t="s">
        <v>1039</v>
      </c>
      <c r="D503" t="s">
        <v>423</v>
      </c>
      <c r="E503" t="s">
        <v>28</v>
      </c>
      <c r="F503" t="s">
        <v>29</v>
      </c>
      <c r="G503" t="s">
        <v>1302</v>
      </c>
      <c r="H503" t="str">
        <f>IF(ISBLANK(core[[#This Row],[Type]]),"",IFERROR(LEFT(core[[#This Row],[Type]],FIND("(",core[[#This Row],[Type]])-1),core[[#This Row],[Type]]))</f>
        <v>xs:string</v>
      </c>
      <c r="I503" t="b">
        <f>IF(core[[#This Row],[Base type]]="xs:string",LEFT(core[[#This Row],[Type]],11)="xs:string(""","")</f>
        <v>0</v>
      </c>
      <c r="J503" t="b">
        <f>IF(core[[#This Row],[Base type]]="xs:string",NOT(ISERROR(FIND(" or xs:string(xs:pattern=other:\w{2,})",core[[#This Row],[Type]]))),"")</f>
        <v>0</v>
      </c>
      <c r="K503" t="str">
        <f>IFERROR(MID(core[[#This Row],[Type]],LEN(core[[#This Row],[Base type]])+2,FIND(")",core[[#This Row],[Type]],LEN(core[[#This Row],[Base type]])+2)-LEN(core[[#This Row],[Base type]])-2)&amp;IF(core[[#This Row],[Other]]=TRUE,", ""other:*""",""),"")</f>
        <v/>
      </c>
      <c r="L503" t="str">
        <f t="array" ref="L50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04" spans="2:12" hidden="1" x14ac:dyDescent="0.25">
      <c r="B504" t="s">
        <v>1928</v>
      </c>
      <c r="C504" t="s">
        <v>1039</v>
      </c>
      <c r="D504" t="s">
        <v>423</v>
      </c>
      <c r="E504" t="s">
        <v>1305</v>
      </c>
      <c r="F504" t="s">
        <v>29</v>
      </c>
      <c r="H504" t="str">
        <f>IF(ISBLANK(core[[#This Row],[Type]]),"",IFERROR(LEFT(core[[#This Row],[Type]],FIND("(",core[[#This Row],[Type]])-1),core[[#This Row],[Type]]))</f>
        <v/>
      </c>
      <c r="I504" t="str">
        <f>IF(core[[#This Row],[Base type]]="xs:string",LEFT(core[[#This Row],[Type]],11)="xs:string(""","")</f>
        <v/>
      </c>
      <c r="J504" t="str">
        <f>IF(core[[#This Row],[Base type]]="xs:string",NOT(ISERROR(FIND(" or xs:string(xs:pattern=other:\w{2,})",core[[#This Row],[Type]]))),"")</f>
        <v/>
      </c>
      <c r="K504" t="str">
        <f>IFERROR(MID(core[[#This Row],[Type]],LEN(core[[#This Row],[Base type]])+2,FIND(")",core[[#This Row],[Type]],LEN(core[[#This Row],[Base type]])+2)-LEN(core[[#This Row],[Base type]])-2)&amp;IF(core[[#This Row],[Other]]=TRUE,", ""other:*""",""),"")</f>
        <v/>
      </c>
      <c r="L504" t="str">
        <f t="array" ref="L50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05" spans="2:12" hidden="1" x14ac:dyDescent="0.25">
      <c r="B505" t="s">
        <v>1929</v>
      </c>
      <c r="C505" t="s">
        <v>1039</v>
      </c>
      <c r="D505" t="s">
        <v>423</v>
      </c>
      <c r="E505" t="s">
        <v>1307</v>
      </c>
      <c r="F505" t="s">
        <v>29</v>
      </c>
      <c r="H505" t="str">
        <f>IF(ISBLANK(core[[#This Row],[Type]]),"",IFERROR(LEFT(core[[#This Row],[Type]],FIND("(",core[[#This Row],[Type]])-1),core[[#This Row],[Type]]))</f>
        <v/>
      </c>
      <c r="I505" t="str">
        <f>IF(core[[#This Row],[Base type]]="xs:string",LEFT(core[[#This Row],[Type]],11)="xs:string(""","")</f>
        <v/>
      </c>
      <c r="J505" t="str">
        <f>IF(core[[#This Row],[Base type]]="xs:string",NOT(ISERROR(FIND(" or xs:string(xs:pattern=other:\w{2,})",core[[#This Row],[Type]]))),"")</f>
        <v/>
      </c>
      <c r="K505" t="str">
        <f>IFERROR(MID(core[[#This Row],[Type]],LEN(core[[#This Row],[Base type]])+2,FIND(")",core[[#This Row],[Type]],LEN(core[[#This Row],[Base type]])+2)-LEN(core[[#This Row],[Base type]])-2)&amp;IF(core[[#This Row],[Other]]=TRUE,", ""other:*""",""),"")</f>
        <v/>
      </c>
      <c r="L505" t="str">
        <f t="array" ref="L5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06" spans="2:12" hidden="1" x14ac:dyDescent="0.25">
      <c r="B506" t="s">
        <v>1930</v>
      </c>
      <c r="C506" t="s">
        <v>1039</v>
      </c>
      <c r="D506" t="s">
        <v>1309</v>
      </c>
      <c r="E506" t="s">
        <v>1299</v>
      </c>
      <c r="F506" t="s">
        <v>29</v>
      </c>
      <c r="H506" t="str">
        <f>IF(ISBLANK(core[[#This Row],[Type]]),"",IFERROR(LEFT(core[[#This Row],[Type]],FIND("(",core[[#This Row],[Type]])-1),core[[#This Row],[Type]]))</f>
        <v/>
      </c>
      <c r="I506" t="str">
        <f>IF(core[[#This Row],[Base type]]="xs:string",LEFT(core[[#This Row],[Type]],11)="xs:string(""","")</f>
        <v/>
      </c>
      <c r="J506" t="str">
        <f>IF(core[[#This Row],[Base type]]="xs:string",NOT(ISERROR(FIND(" or xs:string(xs:pattern=other:\w{2,})",core[[#This Row],[Type]]))),"")</f>
        <v/>
      </c>
      <c r="K506" t="str">
        <f>IFERROR(MID(core[[#This Row],[Type]],LEN(core[[#This Row],[Base type]])+2,FIND(")",core[[#This Row],[Type]],LEN(core[[#This Row],[Base type]])+2)-LEN(core[[#This Row],[Base type]])-2)&amp;IF(core[[#This Row],[Other]]=TRUE,", ""other:*""",""),"")</f>
        <v/>
      </c>
      <c r="L506" t="str">
        <f t="array" ref="L5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07" spans="2:12" hidden="1" x14ac:dyDescent="0.25">
      <c r="B507" t="s">
        <v>1931</v>
      </c>
      <c r="C507" t="s">
        <v>1033</v>
      </c>
      <c r="D507" t="s">
        <v>1034</v>
      </c>
      <c r="E507" t="s">
        <v>32</v>
      </c>
      <c r="F507" t="s">
        <v>23</v>
      </c>
      <c r="G507" t="s">
        <v>1311</v>
      </c>
      <c r="H507" t="str">
        <f>IF(ISBLANK(core[[#This Row],[Type]]),"",IFERROR(LEFT(core[[#This Row],[Type]],FIND("(",core[[#This Row],[Type]])-1),core[[#This Row],[Type]]))</f>
        <v>xs:ID</v>
      </c>
      <c r="I507" t="str">
        <f>IF(core[[#This Row],[Base type]]="xs:string",LEFT(core[[#This Row],[Type]],11)="xs:string(""","")</f>
        <v/>
      </c>
      <c r="J507" t="str">
        <f>IF(core[[#This Row],[Base type]]="xs:string",NOT(ISERROR(FIND(" or xs:string(xs:pattern=other:\w{2,})",core[[#This Row],[Type]]))),"")</f>
        <v/>
      </c>
      <c r="K507" t="str">
        <f>IFERROR(MID(core[[#This Row],[Type]],LEN(core[[#This Row],[Base type]])+2,FIND(")",core[[#This Row],[Type]],LEN(core[[#This Row],[Base type]])+2)-LEN(core[[#This Row],[Base type]])-2)&amp;IF(core[[#This Row],[Other]]=TRUE,", ""other:*""",""),"")</f>
        <v/>
      </c>
      <c r="L507" t="str">
        <f t="array" ref="L50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08" spans="2:12" hidden="1" x14ac:dyDescent="0.25">
      <c r="B508" t="s">
        <v>1932</v>
      </c>
      <c r="C508" t="s">
        <v>1033</v>
      </c>
      <c r="D508" t="s">
        <v>1034</v>
      </c>
      <c r="E508" t="s">
        <v>24</v>
      </c>
      <c r="F508" t="s">
        <v>29</v>
      </c>
      <c r="G508" t="s">
        <v>1302</v>
      </c>
      <c r="H508" t="str">
        <f>IF(ISBLANK(core[[#This Row],[Type]]),"",IFERROR(LEFT(core[[#This Row],[Type]],FIND("(",core[[#This Row],[Type]])-1),core[[#This Row],[Type]]))</f>
        <v>xs:string</v>
      </c>
      <c r="I508" t="b">
        <f>IF(core[[#This Row],[Base type]]="xs:string",LEFT(core[[#This Row],[Type]],11)="xs:string(""","")</f>
        <v>0</v>
      </c>
      <c r="J508" t="b">
        <f>IF(core[[#This Row],[Base type]]="xs:string",NOT(ISERROR(FIND(" or xs:string(xs:pattern=other:\w{2,})",core[[#This Row],[Type]]))),"")</f>
        <v>0</v>
      </c>
      <c r="K508" t="str">
        <f>IFERROR(MID(core[[#This Row],[Type]],LEN(core[[#This Row],[Base type]])+2,FIND(")",core[[#This Row],[Type]],LEN(core[[#This Row],[Base type]])+2)-LEN(core[[#This Row],[Base type]])-2)&amp;IF(core[[#This Row],[Other]]=TRUE,", ""other:*""",""),"")</f>
        <v/>
      </c>
      <c r="L508" t="str">
        <f t="array" ref="L50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09" spans="2:12" hidden="1" x14ac:dyDescent="0.25">
      <c r="B509" t="s">
        <v>1933</v>
      </c>
      <c r="C509" t="s">
        <v>1033</v>
      </c>
      <c r="D509" t="s">
        <v>1034</v>
      </c>
      <c r="E509" t="s">
        <v>34</v>
      </c>
      <c r="F509" t="s">
        <v>29</v>
      </c>
      <c r="G509" t="s">
        <v>1302</v>
      </c>
      <c r="H509" t="str">
        <f>IF(ISBLANK(core[[#This Row],[Type]]),"",IFERROR(LEFT(core[[#This Row],[Type]],FIND("(",core[[#This Row],[Type]])-1),core[[#This Row],[Type]]))</f>
        <v>xs:string</v>
      </c>
      <c r="I509" t="b">
        <f>IF(core[[#This Row],[Base type]]="xs:string",LEFT(core[[#This Row],[Type]],11)="xs:string(""","")</f>
        <v>0</v>
      </c>
      <c r="J509" t="b">
        <f>IF(core[[#This Row],[Base type]]="xs:string",NOT(ISERROR(FIND(" or xs:string(xs:pattern=other:\w{2,})",core[[#This Row],[Type]]))),"")</f>
        <v>0</v>
      </c>
      <c r="K509" t="str">
        <f>IFERROR(MID(core[[#This Row],[Type]],LEN(core[[#This Row],[Base type]])+2,FIND(")",core[[#This Row],[Type]],LEN(core[[#This Row],[Base type]])+2)-LEN(core[[#This Row],[Base type]])-2)&amp;IF(core[[#This Row],[Other]]=TRUE,", ""other:*""",""),"")</f>
        <v/>
      </c>
      <c r="L509" t="str">
        <f t="array" ref="L50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10" spans="2:12" hidden="1" x14ac:dyDescent="0.25">
      <c r="B510" t="s">
        <v>1934</v>
      </c>
      <c r="C510" t="s">
        <v>1033</v>
      </c>
      <c r="D510" t="s">
        <v>1034</v>
      </c>
      <c r="E510" t="s">
        <v>28</v>
      </c>
      <c r="F510" t="s">
        <v>29</v>
      </c>
      <c r="G510" t="s">
        <v>1302</v>
      </c>
      <c r="H510" t="str">
        <f>IF(ISBLANK(core[[#This Row],[Type]]),"",IFERROR(LEFT(core[[#This Row],[Type]],FIND("(",core[[#This Row],[Type]])-1),core[[#This Row],[Type]]))</f>
        <v>xs:string</v>
      </c>
      <c r="I510" t="b">
        <f>IF(core[[#This Row],[Base type]]="xs:string",LEFT(core[[#This Row],[Type]],11)="xs:string(""","")</f>
        <v>0</v>
      </c>
      <c r="J510" t="b">
        <f>IF(core[[#This Row],[Base type]]="xs:string",NOT(ISERROR(FIND(" or xs:string(xs:pattern=other:\w{2,})",core[[#This Row],[Type]]))),"")</f>
        <v>0</v>
      </c>
      <c r="K510" t="str">
        <f>IFERROR(MID(core[[#This Row],[Type]],LEN(core[[#This Row],[Base type]])+2,FIND(")",core[[#This Row],[Type]],LEN(core[[#This Row],[Base type]])+2)-LEN(core[[#This Row],[Base type]])-2)&amp;IF(core[[#This Row],[Other]]=TRUE,", ""other:*""",""),"")</f>
        <v/>
      </c>
      <c r="L510" t="str">
        <f t="array" ref="L51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11" spans="2:12" hidden="1" x14ac:dyDescent="0.25">
      <c r="B511" t="s">
        <v>1935</v>
      </c>
      <c r="C511" t="s">
        <v>1033</v>
      </c>
      <c r="D511" t="s">
        <v>1034</v>
      </c>
      <c r="E511" t="s">
        <v>1305</v>
      </c>
      <c r="F511" t="s">
        <v>29</v>
      </c>
      <c r="H511" t="str">
        <f>IF(ISBLANK(core[[#This Row],[Type]]),"",IFERROR(LEFT(core[[#This Row],[Type]],FIND("(",core[[#This Row],[Type]])-1),core[[#This Row],[Type]]))</f>
        <v/>
      </c>
      <c r="I511" t="str">
        <f>IF(core[[#This Row],[Base type]]="xs:string",LEFT(core[[#This Row],[Type]],11)="xs:string(""","")</f>
        <v/>
      </c>
      <c r="J511" t="str">
        <f>IF(core[[#This Row],[Base type]]="xs:string",NOT(ISERROR(FIND(" or xs:string(xs:pattern=other:\w{2,})",core[[#This Row],[Type]]))),"")</f>
        <v/>
      </c>
      <c r="K511" t="str">
        <f>IFERROR(MID(core[[#This Row],[Type]],LEN(core[[#This Row],[Base type]])+2,FIND(")",core[[#This Row],[Type]],LEN(core[[#This Row],[Base type]])+2)-LEN(core[[#This Row],[Base type]])-2)&amp;IF(core[[#This Row],[Other]]=TRUE,", ""other:*""",""),"")</f>
        <v/>
      </c>
      <c r="L511" t="str">
        <f t="array" ref="L5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12" spans="2:12" hidden="1" x14ac:dyDescent="0.25">
      <c r="B512" t="s">
        <v>1936</v>
      </c>
      <c r="C512" t="s">
        <v>1033</v>
      </c>
      <c r="D512" t="s">
        <v>1034</v>
      </c>
      <c r="E512" t="s">
        <v>1307</v>
      </c>
      <c r="F512" t="s">
        <v>29</v>
      </c>
      <c r="H512" t="str">
        <f>IF(ISBLANK(core[[#This Row],[Type]]),"",IFERROR(LEFT(core[[#This Row],[Type]],FIND("(",core[[#This Row],[Type]])-1),core[[#This Row],[Type]]))</f>
        <v/>
      </c>
      <c r="I512" t="str">
        <f>IF(core[[#This Row],[Base type]]="xs:string",LEFT(core[[#This Row],[Type]],11)="xs:string(""","")</f>
        <v/>
      </c>
      <c r="J512" t="str">
        <f>IF(core[[#This Row],[Base type]]="xs:string",NOT(ISERROR(FIND(" or xs:string(xs:pattern=other:\w{2,})",core[[#This Row],[Type]]))),"")</f>
        <v/>
      </c>
      <c r="K512" t="str">
        <f>IFERROR(MID(core[[#This Row],[Type]],LEN(core[[#This Row],[Base type]])+2,FIND(")",core[[#This Row],[Type]],LEN(core[[#This Row],[Base type]])+2)-LEN(core[[#This Row],[Base type]])-2)&amp;IF(core[[#This Row],[Other]]=TRUE,", ""other:*""",""),"")</f>
        <v/>
      </c>
      <c r="L512" t="str">
        <f t="array" ref="L51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13" spans="2:12" hidden="1" x14ac:dyDescent="0.25">
      <c r="B513" t="s">
        <v>1937</v>
      </c>
      <c r="C513" t="s">
        <v>1039</v>
      </c>
      <c r="D513" t="s">
        <v>300</v>
      </c>
      <c r="E513" t="s">
        <v>1299</v>
      </c>
      <c r="F513" t="s">
        <v>29</v>
      </c>
      <c r="H513" t="str">
        <f>IF(ISBLANK(core[[#This Row],[Type]]),"",IFERROR(LEFT(core[[#This Row],[Type]],FIND("(",core[[#This Row],[Type]])-1),core[[#This Row],[Type]]))</f>
        <v/>
      </c>
      <c r="I513" t="str">
        <f>IF(core[[#This Row],[Base type]]="xs:string",LEFT(core[[#This Row],[Type]],11)="xs:string(""","")</f>
        <v/>
      </c>
      <c r="J513" t="str">
        <f>IF(core[[#This Row],[Base type]]="xs:string",NOT(ISERROR(FIND(" or xs:string(xs:pattern=other:\w{2,})",core[[#This Row],[Type]]))),"")</f>
        <v/>
      </c>
      <c r="K513" t="str">
        <f>IFERROR(MID(core[[#This Row],[Type]],LEN(core[[#This Row],[Base type]])+2,FIND(")",core[[#This Row],[Type]],LEN(core[[#This Row],[Base type]])+2)-LEN(core[[#This Row],[Base type]])-2)&amp;IF(core[[#This Row],[Other]]=TRUE,", ""other:*""",""),"")</f>
        <v/>
      </c>
      <c r="L513" t="str">
        <f t="array" ref="L5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14" spans="2:12" hidden="1" x14ac:dyDescent="0.25">
      <c r="B514" t="s">
        <v>1938</v>
      </c>
      <c r="C514" t="s">
        <v>1039</v>
      </c>
      <c r="D514" t="s">
        <v>300</v>
      </c>
      <c r="E514" t="s">
        <v>301</v>
      </c>
      <c r="F514" t="s">
        <v>23</v>
      </c>
      <c r="G514" t="s">
        <v>1495</v>
      </c>
      <c r="H514" t="str">
        <f>IF(ISBLANK(core[[#This Row],[Type]]),"",IFERROR(LEFT(core[[#This Row],[Type]],FIND("(",core[[#This Row],[Type]])-1),core[[#This Row],[Type]]))</f>
        <v>xs:list</v>
      </c>
      <c r="I514" t="str">
        <f>IF(core[[#This Row],[Base type]]="xs:string",LEFT(core[[#This Row],[Type]],11)="xs:string(""","")</f>
        <v/>
      </c>
      <c r="J514" t="str">
        <f>IF(core[[#This Row],[Base type]]="xs:string",NOT(ISERROR(FIND(" or xs:string(xs:pattern=other:\w{2,})",core[[#This Row],[Type]]))),"")</f>
        <v/>
      </c>
      <c r="K514" t="str">
        <f>IFERROR(MID(core[[#This Row],[Type]],LEN(core[[#This Row],[Base type]])+2,FIND(")",core[[#This Row],[Type]],LEN(core[[#This Row],[Base type]])+2)-LEN(core[[#This Row],[Base type]])-2)&amp;IF(core[[#This Row],[Other]]=TRUE,", ""other:*""",""),"")</f>
        <v>xs:double</v>
      </c>
      <c r="L514" t="str">
        <f t="array" ref="L514">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515" spans="2:12" hidden="1" x14ac:dyDescent="0.25">
      <c r="B515" t="s">
        <v>1939</v>
      </c>
      <c r="C515" t="s">
        <v>1039</v>
      </c>
      <c r="D515" t="s">
        <v>300</v>
      </c>
      <c r="E515" t="s">
        <v>1425</v>
      </c>
      <c r="F515" t="s">
        <v>29</v>
      </c>
      <c r="G515" t="s">
        <v>1497</v>
      </c>
      <c r="H515" t="str">
        <f>IF(ISBLANK(core[[#This Row],[Type]]),"",IFERROR(LEFT(core[[#This Row],[Type]],FIND("(",core[[#This Row],[Type]])-1),core[[#This Row],[Type]]))</f>
        <v>xs:double</v>
      </c>
      <c r="I515" t="str">
        <f>IF(core[[#This Row],[Base type]]="xs:string",LEFT(core[[#This Row],[Type]],11)="xs:string(""","")</f>
        <v/>
      </c>
      <c r="J515" t="str">
        <f>IF(core[[#This Row],[Base type]]="xs:string",NOT(ISERROR(FIND(" or xs:string(xs:pattern=other:\w{2,})",core[[#This Row],[Type]]))),"")</f>
        <v/>
      </c>
      <c r="K515" t="str">
        <f>IFERROR(MID(core[[#This Row],[Type]],LEN(core[[#This Row],[Base type]])+2,FIND(")",core[[#This Row],[Type]],LEN(core[[#This Row],[Base type]])+2)-LEN(core[[#This Row],[Base type]])-2)&amp;IF(core[[#This Row],[Other]]=TRUE,", ""other:*""",""),"")</f>
        <v/>
      </c>
      <c r="L515" t="str">
        <f t="array" ref="L515">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516" spans="2:12" hidden="1" x14ac:dyDescent="0.25">
      <c r="B516" t="s">
        <v>1940</v>
      </c>
      <c r="C516" t="s">
        <v>1039</v>
      </c>
      <c r="D516" t="s">
        <v>300</v>
      </c>
      <c r="E516" t="s">
        <v>1420</v>
      </c>
      <c r="F516" t="s">
        <v>29</v>
      </c>
      <c r="G516" t="s">
        <v>1423</v>
      </c>
      <c r="H516" t="str">
        <f>IF(ISBLANK(core[[#This Row],[Type]]),"",IFERROR(LEFT(core[[#This Row],[Type]],FIND("(",core[[#This Row],[Type]])-1),core[[#This Row],[Type]]))</f>
        <v>xs:anyURI</v>
      </c>
      <c r="I516" t="str">
        <f>IF(core[[#This Row],[Base type]]="xs:string",LEFT(core[[#This Row],[Type]],11)="xs:string(""","")</f>
        <v/>
      </c>
      <c r="J516" t="str">
        <f>IF(core[[#This Row],[Base type]]="xs:string",NOT(ISERROR(FIND(" or xs:string(xs:pattern=other:\w{2,})",core[[#This Row],[Type]]))),"")</f>
        <v/>
      </c>
      <c r="K516" t="str">
        <f>IFERROR(MID(core[[#This Row],[Type]],LEN(core[[#This Row],[Base type]])+2,FIND(")",core[[#This Row],[Type]],LEN(core[[#This Row],[Base type]])+2)-LEN(core[[#This Row],[Base type]])-2)&amp;IF(core[[#This Row],[Other]]=TRUE,", ""other:*""",""),"")</f>
        <v/>
      </c>
      <c r="L516" t="str">
        <f t="array" ref="L51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17" spans="2:12" hidden="1" x14ac:dyDescent="0.25">
      <c r="B517" t="s">
        <v>1941</v>
      </c>
      <c r="C517" t="s">
        <v>1039</v>
      </c>
      <c r="D517" t="s">
        <v>300</v>
      </c>
      <c r="E517" t="s">
        <v>1500</v>
      </c>
      <c r="F517" t="s">
        <v>29</v>
      </c>
      <c r="G517" t="s">
        <v>1423</v>
      </c>
      <c r="H517" t="str">
        <f>IF(ISBLANK(core[[#This Row],[Type]]),"",IFERROR(LEFT(core[[#This Row],[Type]],FIND("(",core[[#This Row],[Type]])-1),core[[#This Row],[Type]]))</f>
        <v>xs:anyURI</v>
      </c>
      <c r="I517" t="str">
        <f>IF(core[[#This Row],[Base type]]="xs:string",LEFT(core[[#This Row],[Type]],11)="xs:string(""","")</f>
        <v/>
      </c>
      <c r="J517" t="str">
        <f>IF(core[[#This Row],[Base type]]="xs:string",NOT(ISERROR(FIND(" or xs:string(xs:pattern=other:\w{2,})",core[[#This Row],[Type]]))),"")</f>
        <v/>
      </c>
      <c r="K517" t="str">
        <f>IFERROR(MID(core[[#This Row],[Type]],LEN(core[[#This Row],[Base type]])+2,FIND(")",core[[#This Row],[Type]],LEN(core[[#This Row],[Base type]])+2)-LEN(core[[#This Row],[Base type]])-2)&amp;IF(core[[#This Row],[Other]]=TRUE,", ""other:*""",""),"")</f>
        <v/>
      </c>
      <c r="L517" t="str">
        <f t="array" ref="L51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18" spans="2:12" hidden="1" x14ac:dyDescent="0.25">
      <c r="B518" t="s">
        <v>1942</v>
      </c>
      <c r="C518" t="s">
        <v>1033</v>
      </c>
      <c r="D518" t="s">
        <v>1034</v>
      </c>
      <c r="E518" t="s">
        <v>494</v>
      </c>
      <c r="F518" t="s">
        <v>23</v>
      </c>
      <c r="G518" t="s">
        <v>1403</v>
      </c>
      <c r="H518" t="str">
        <f>IF(ISBLANK(core[[#This Row],[Type]]),"",IFERROR(LEFT(core[[#This Row],[Type]],FIND("(",core[[#This Row],[Type]])-1),core[[#This Row],[Type]]))</f>
        <v>xs:decimal</v>
      </c>
      <c r="I518" t="str">
        <f>IF(core[[#This Row],[Base type]]="xs:string",LEFT(core[[#This Row],[Type]],11)="xs:string(""","")</f>
        <v/>
      </c>
      <c r="J518" t="str">
        <f>IF(core[[#This Row],[Base type]]="xs:string",NOT(ISERROR(FIND(" or xs:string(xs:pattern=other:\w{2,})",core[[#This Row],[Type]]))),"")</f>
        <v/>
      </c>
      <c r="K518" t="str">
        <f>IFERROR(MID(core[[#This Row],[Type]],LEN(core[[#This Row],[Base type]])+2,FIND(")",core[[#This Row],[Type]],LEN(core[[#This Row],[Base type]])+2)-LEN(core[[#This Row],[Base type]])-2)&amp;IF(core[[#This Row],[Other]]=TRUE,", ""other:*""",""),"")</f>
        <v>xs:fractionDigits=6</v>
      </c>
      <c r="L518" t="str">
        <f t="array" ref="L51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19" spans="2:12" hidden="1" x14ac:dyDescent="0.25">
      <c r="B519" t="s">
        <v>1943</v>
      </c>
      <c r="C519" t="s">
        <v>1033</v>
      </c>
      <c r="D519" t="s">
        <v>1034</v>
      </c>
      <c r="E519" t="s">
        <v>478</v>
      </c>
      <c r="F519" t="s">
        <v>29</v>
      </c>
      <c r="G519" t="s">
        <v>1403</v>
      </c>
      <c r="H519" t="str">
        <f>IF(ISBLANK(core[[#This Row],[Type]]),"",IFERROR(LEFT(core[[#This Row],[Type]],FIND("(",core[[#This Row],[Type]])-1),core[[#This Row],[Type]]))</f>
        <v>xs:decimal</v>
      </c>
      <c r="I519" t="str">
        <f>IF(core[[#This Row],[Base type]]="xs:string",LEFT(core[[#This Row],[Type]],11)="xs:string(""","")</f>
        <v/>
      </c>
      <c r="J519" t="str">
        <f>IF(core[[#This Row],[Base type]]="xs:string",NOT(ISERROR(FIND(" or xs:string(xs:pattern=other:\w{2,})",core[[#This Row],[Type]]))),"")</f>
        <v/>
      </c>
      <c r="K519" t="str">
        <f>IFERROR(MID(core[[#This Row],[Type]],LEN(core[[#This Row],[Base type]])+2,FIND(")",core[[#This Row],[Type]],LEN(core[[#This Row],[Base type]])+2)-LEN(core[[#This Row],[Base type]])-2)&amp;IF(core[[#This Row],[Other]]=TRUE,", ""other:*""",""),"")</f>
        <v>xs:fractionDigits=6</v>
      </c>
      <c r="L519" t="str">
        <f t="array" ref="L51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20" spans="2:12" hidden="1" x14ac:dyDescent="0.25">
      <c r="B520" t="s">
        <v>1944</v>
      </c>
      <c r="C520" t="s">
        <v>1033</v>
      </c>
      <c r="D520" t="s">
        <v>1034</v>
      </c>
      <c r="E520" t="s">
        <v>1505</v>
      </c>
      <c r="F520" t="s">
        <v>29</v>
      </c>
      <c r="G520" t="s">
        <v>1403</v>
      </c>
      <c r="H520" t="str">
        <f>IF(ISBLANK(core[[#This Row],[Type]]),"",IFERROR(LEFT(core[[#This Row],[Type]],FIND("(",core[[#This Row],[Type]])-1),core[[#This Row],[Type]]))</f>
        <v>xs:decimal</v>
      </c>
      <c r="I520" t="str">
        <f>IF(core[[#This Row],[Base type]]="xs:string",LEFT(core[[#This Row],[Type]],11)="xs:string(""","")</f>
        <v/>
      </c>
      <c r="J520" t="str">
        <f>IF(core[[#This Row],[Base type]]="xs:string",NOT(ISERROR(FIND(" or xs:string(xs:pattern=other:\w{2,})",core[[#This Row],[Type]]))),"")</f>
        <v/>
      </c>
      <c r="K520" t="str">
        <f>IFERROR(MID(core[[#This Row],[Type]],LEN(core[[#This Row],[Base type]])+2,FIND(")",core[[#This Row],[Type]],LEN(core[[#This Row],[Base type]])+2)-LEN(core[[#This Row],[Base type]])-2)&amp;IF(core[[#This Row],[Other]]=TRUE,", ""other:*""",""),"")</f>
        <v>xs:fractionDigits=6</v>
      </c>
      <c r="L520" t="str">
        <f t="array" ref="L52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21" spans="2:12" hidden="1" x14ac:dyDescent="0.25">
      <c r="B521" t="s">
        <v>1945</v>
      </c>
      <c r="C521" t="s">
        <v>1039</v>
      </c>
      <c r="D521" t="s">
        <v>65</v>
      </c>
      <c r="E521" t="s">
        <v>1299</v>
      </c>
      <c r="F521" t="s">
        <v>29</v>
      </c>
      <c r="H521" t="str">
        <f>IF(ISBLANK(core[[#This Row],[Type]]),"",IFERROR(LEFT(core[[#This Row],[Type]],FIND("(",core[[#This Row],[Type]])-1),core[[#This Row],[Type]]))</f>
        <v/>
      </c>
      <c r="I521" t="str">
        <f>IF(core[[#This Row],[Base type]]="xs:string",LEFT(core[[#This Row],[Type]],11)="xs:string(""","")</f>
        <v/>
      </c>
      <c r="J521" t="str">
        <f>IF(core[[#This Row],[Base type]]="xs:string",NOT(ISERROR(FIND(" or xs:string(xs:pattern=other:\w{2,})",core[[#This Row],[Type]]))),"")</f>
        <v/>
      </c>
      <c r="K521" t="str">
        <f>IFERROR(MID(core[[#This Row],[Type]],LEN(core[[#This Row],[Base type]])+2,FIND(")",core[[#This Row],[Type]],LEN(core[[#This Row],[Base type]])+2)-LEN(core[[#This Row],[Base type]])-2)&amp;IF(core[[#This Row],[Other]]=TRUE,", ""other:*""",""),"")</f>
        <v/>
      </c>
      <c r="L521" t="str">
        <f t="array" ref="L5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22" spans="2:12" hidden="1" x14ac:dyDescent="0.25">
      <c r="B522" t="s">
        <v>1946</v>
      </c>
      <c r="C522" t="s">
        <v>1040</v>
      </c>
      <c r="D522" t="s">
        <v>123</v>
      </c>
      <c r="E522" t="s">
        <v>1299</v>
      </c>
      <c r="F522" t="s">
        <v>23</v>
      </c>
      <c r="H522" t="str">
        <f>IF(ISBLANK(core[[#This Row],[Type]]),"",IFERROR(LEFT(core[[#This Row],[Type]],FIND("(",core[[#This Row],[Type]])-1),core[[#This Row],[Type]]))</f>
        <v/>
      </c>
      <c r="I522" t="str">
        <f>IF(core[[#This Row],[Base type]]="xs:string",LEFT(core[[#This Row],[Type]],11)="xs:string(""","")</f>
        <v/>
      </c>
      <c r="J522" t="str">
        <f>IF(core[[#This Row],[Base type]]="xs:string",NOT(ISERROR(FIND(" or xs:string(xs:pattern=other:\w{2,})",core[[#This Row],[Type]]))),"")</f>
        <v/>
      </c>
      <c r="K522" t="str">
        <f>IFERROR(MID(core[[#This Row],[Type]],LEN(core[[#This Row],[Base type]])+2,FIND(")",core[[#This Row],[Type]],LEN(core[[#This Row],[Base type]])+2)-LEN(core[[#This Row],[Base type]])-2)&amp;IF(core[[#This Row],[Other]]=TRUE,", ""other:*""",""),"")</f>
        <v/>
      </c>
      <c r="L522" t="str">
        <f t="array" ref="L52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23" spans="2:12" hidden="1" x14ac:dyDescent="0.25">
      <c r="B523" t="s">
        <v>1947</v>
      </c>
      <c r="C523" t="s">
        <v>1948</v>
      </c>
      <c r="D523" t="s">
        <v>1309</v>
      </c>
      <c r="E523" t="s">
        <v>1299</v>
      </c>
      <c r="F523" t="s">
        <v>29</v>
      </c>
      <c r="H523" t="str">
        <f>IF(ISBLANK(core[[#This Row],[Type]]),"",IFERROR(LEFT(core[[#This Row],[Type]],FIND("(",core[[#This Row],[Type]])-1),core[[#This Row],[Type]]))</f>
        <v/>
      </c>
      <c r="I523" t="str">
        <f>IF(core[[#This Row],[Base type]]="xs:string",LEFT(core[[#This Row],[Type]],11)="xs:string(""","")</f>
        <v/>
      </c>
      <c r="J523" t="str">
        <f>IF(core[[#This Row],[Base type]]="xs:string",NOT(ISERROR(FIND(" or xs:string(xs:pattern=other:\w{2,})",core[[#This Row],[Type]]))),"")</f>
        <v/>
      </c>
      <c r="K523" t="str">
        <f>IFERROR(MID(core[[#This Row],[Type]],LEN(core[[#This Row],[Base type]])+2,FIND(")",core[[#This Row],[Type]],LEN(core[[#This Row],[Base type]])+2)-LEN(core[[#This Row],[Base type]])-2)&amp;IF(core[[#This Row],[Other]]=TRUE,", ""other:*""",""),"")</f>
        <v/>
      </c>
      <c r="L523" t="str">
        <f t="array" ref="L5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24" spans="2:12" hidden="1" x14ac:dyDescent="0.25">
      <c r="B524" t="s">
        <v>1949</v>
      </c>
      <c r="C524" t="s">
        <v>1040</v>
      </c>
      <c r="D524" t="s">
        <v>123</v>
      </c>
      <c r="E524" t="s">
        <v>124</v>
      </c>
      <c r="F524" t="s">
        <v>23</v>
      </c>
      <c r="G524" t="s">
        <v>1436</v>
      </c>
      <c r="H524" t="str">
        <f>IF(ISBLANK(core[[#This Row],[Type]]),"",IFERROR(LEFT(core[[#This Row],[Type]],FIND("(",core[[#This Row],[Type]])-1),core[[#This Row],[Type]]))</f>
        <v>xs:boolean</v>
      </c>
      <c r="I524" t="str">
        <f>IF(core[[#This Row],[Base type]]="xs:string",LEFT(core[[#This Row],[Type]],11)="xs:string(""","")</f>
        <v/>
      </c>
      <c r="J524" t="str">
        <f>IF(core[[#This Row],[Base type]]="xs:string",NOT(ISERROR(FIND(" or xs:string(xs:pattern=other:\w{2,})",core[[#This Row],[Type]]))),"")</f>
        <v/>
      </c>
      <c r="K524" t="str">
        <f>IFERROR(MID(core[[#This Row],[Type]],LEN(core[[#This Row],[Base type]])+2,FIND(")",core[[#This Row],[Type]],LEN(core[[#This Row],[Base type]])+2)-LEN(core[[#This Row],[Base type]])-2)&amp;IF(core[[#This Row],[Other]]=TRUE,", ""other:*""",""),"")</f>
        <v/>
      </c>
      <c r="L524" t="str">
        <f t="array" ref="L52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525" spans="2:12" hidden="1" x14ac:dyDescent="0.25">
      <c r="B525" t="s">
        <v>1950</v>
      </c>
      <c r="C525" t="s">
        <v>1040</v>
      </c>
      <c r="D525" t="s">
        <v>123</v>
      </c>
      <c r="E525" t="s">
        <v>135</v>
      </c>
      <c r="F525" t="s">
        <v>29</v>
      </c>
      <c r="G525" t="s">
        <v>1478</v>
      </c>
      <c r="H525" t="str">
        <f>IF(ISBLANK(core[[#This Row],[Type]]),"",IFERROR(LEFT(core[[#This Row],[Type]],FIND("(",core[[#This Row],[Type]])-1),core[[#This Row],[Type]]))</f>
        <v>xs:string</v>
      </c>
      <c r="I525" t="b">
        <f>IF(core[[#This Row],[Base type]]="xs:string",LEFT(core[[#This Row],[Type]],11)="xs:string(""","")</f>
        <v>1</v>
      </c>
      <c r="J525" t="b">
        <f>IF(core[[#This Row],[Base type]]="xs:string",NOT(ISERROR(FIND(" or xs:string(xs:pattern=other:\w{2,})",core[[#This Row],[Type]]))),"")</f>
        <v>1</v>
      </c>
      <c r="K525" t="str">
        <f>IFERROR(MID(core[[#This Row],[Type]],LEN(core[[#This Row],[Base type]])+2,FIND(")",core[[#This Row],[Type]],LEN(core[[#This Row],[Base type]])+2)-LEN(core[[#This Row],[Base type]])-2)&amp;IF(core[[#This Row],[Other]]=TRUE,", ""other:*""",""),"")</f>
        <v>"conceptual", "planned", "operational", "disabled", "closed", "other:*"</v>
      </c>
      <c r="L525" t="str">
        <f t="array" ref="L52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526" spans="2:12" hidden="1" x14ac:dyDescent="0.25">
      <c r="B526" t="s">
        <v>1951</v>
      </c>
      <c r="C526" t="s">
        <v>1040</v>
      </c>
      <c r="D526" t="s">
        <v>123</v>
      </c>
      <c r="E526" t="s">
        <v>133</v>
      </c>
      <c r="F526" t="s">
        <v>29</v>
      </c>
      <c r="G526" t="s">
        <v>1325</v>
      </c>
      <c r="H526" t="str">
        <f>IF(ISBLANK(core[[#This Row],[Type]]),"",IFERROR(LEFT(core[[#This Row],[Type]],FIND("(",core[[#This Row],[Type]])-1),core[[#This Row],[Type]]))</f>
        <v>xs:IDREF</v>
      </c>
      <c r="I526" t="str">
        <f>IF(core[[#This Row],[Base type]]="xs:string",LEFT(core[[#This Row],[Type]],11)="xs:string(""","")</f>
        <v/>
      </c>
      <c r="J526" t="str">
        <f>IF(core[[#This Row],[Base type]]="xs:string",NOT(ISERROR(FIND(" or xs:string(xs:pattern=other:\w{2,})",core[[#This Row],[Type]]))),"")</f>
        <v/>
      </c>
      <c r="K526" t="str">
        <f>IFERROR(MID(core[[#This Row],[Type]],LEN(core[[#This Row],[Base type]])+2,FIND(")",core[[#This Row],[Type]],LEN(core[[#This Row],[Base type]])+2)-LEN(core[[#This Row],[Base type]])-2)&amp;IF(core[[#This Row],[Other]]=TRUE,", ""other:*""",""),"")</f>
        <v/>
      </c>
      <c r="L526" t="str">
        <f t="array" ref="L52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527" spans="2:12" hidden="1" x14ac:dyDescent="0.25">
      <c r="B527" t="s">
        <v>1952</v>
      </c>
      <c r="C527" t="s">
        <v>1040</v>
      </c>
      <c r="D527" t="s">
        <v>123</v>
      </c>
      <c r="E527" t="s">
        <v>1481</v>
      </c>
      <c r="F527" t="s">
        <v>29</v>
      </c>
      <c r="G527" t="s">
        <v>1482</v>
      </c>
      <c r="H527" t="str">
        <f>IF(ISBLANK(core[[#This Row],[Type]]),"",IFERROR(LEFT(core[[#This Row],[Type]],FIND("(",core[[#This Row],[Type]])-1),core[[#This Row],[Type]]))</f>
        <v>xs:time</v>
      </c>
      <c r="I527" t="str">
        <f>IF(core[[#This Row],[Base type]]="xs:string",LEFT(core[[#This Row],[Type]],11)="xs:string(""","")</f>
        <v/>
      </c>
      <c r="J527" t="str">
        <f>IF(core[[#This Row],[Base type]]="xs:string",NOT(ISERROR(FIND(" or xs:string(xs:pattern=other:\w{2,})",core[[#This Row],[Type]]))),"")</f>
        <v/>
      </c>
      <c r="K527" t="str">
        <f>IFERROR(MID(core[[#This Row],[Type]],LEN(core[[#This Row],[Base type]])+2,FIND(")",core[[#This Row],[Type]],LEN(core[[#This Row],[Base type]])+2)-LEN(core[[#This Row],[Base type]])-2)&amp;IF(core[[#This Row],[Other]]=TRUE,", ""other:*""",""),"")</f>
        <v/>
      </c>
      <c r="L527" t="str">
        <f t="array" ref="L527">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528" spans="2:12" hidden="1" x14ac:dyDescent="0.25">
      <c r="B528" t="s">
        <v>1953</v>
      </c>
      <c r="C528" t="s">
        <v>1040</v>
      </c>
      <c r="D528" t="s">
        <v>123</v>
      </c>
      <c r="E528" t="s">
        <v>1484</v>
      </c>
      <c r="F528" t="s">
        <v>29</v>
      </c>
      <c r="G528" t="s">
        <v>1482</v>
      </c>
      <c r="H528" t="str">
        <f>IF(ISBLANK(core[[#This Row],[Type]]),"",IFERROR(LEFT(core[[#This Row],[Type]],FIND("(",core[[#This Row],[Type]])-1),core[[#This Row],[Type]]))</f>
        <v>xs:time</v>
      </c>
      <c r="I528" t="str">
        <f>IF(core[[#This Row],[Base type]]="xs:string",LEFT(core[[#This Row],[Type]],11)="xs:string(""","")</f>
        <v/>
      </c>
      <c r="J528" t="str">
        <f>IF(core[[#This Row],[Base type]]="xs:string",NOT(ISERROR(FIND(" or xs:string(xs:pattern=other:\w{2,})",core[[#This Row],[Type]]))),"")</f>
        <v/>
      </c>
      <c r="K528" t="str">
        <f>IFERROR(MID(core[[#This Row],[Type]],LEN(core[[#This Row],[Base type]])+2,FIND(")",core[[#This Row],[Type]],LEN(core[[#This Row],[Base type]])+2)-LEN(core[[#This Row],[Base type]])-2)&amp;IF(core[[#This Row],[Other]]=TRUE,", ""other:*""",""),"")</f>
        <v/>
      </c>
      <c r="L528" t="str">
        <f t="array" ref="L528">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529" spans="2:12" hidden="1" x14ac:dyDescent="0.25">
      <c r="B529" t="s">
        <v>1954</v>
      </c>
      <c r="C529" t="s">
        <v>1040</v>
      </c>
      <c r="D529" t="s">
        <v>123</v>
      </c>
      <c r="E529" t="s">
        <v>1486</v>
      </c>
      <c r="F529" t="s">
        <v>29</v>
      </c>
      <c r="G529" t="s">
        <v>1487</v>
      </c>
      <c r="H529" t="str">
        <f>IF(ISBLANK(core[[#This Row],[Type]]),"",IFERROR(LEFT(core[[#This Row],[Type]],FIND("(",core[[#This Row],[Type]])-1),core[[#This Row],[Type]]))</f>
        <v>xs:nonNegativeInteger</v>
      </c>
      <c r="I529" t="str">
        <f>IF(core[[#This Row],[Base type]]="xs:string",LEFT(core[[#This Row],[Type]],11)="xs:string(""","")</f>
        <v/>
      </c>
      <c r="J529" t="str">
        <f>IF(core[[#This Row],[Base type]]="xs:string",NOT(ISERROR(FIND(" or xs:string(xs:pattern=other:\w{2,})",core[[#This Row],[Type]]))),"")</f>
        <v/>
      </c>
      <c r="K529" t="str">
        <f>IFERROR(MID(core[[#This Row],[Type]],LEN(core[[#This Row],[Base type]])+2,FIND(")",core[[#This Row],[Type]],LEN(core[[#This Row],[Base type]])+2)-LEN(core[[#This Row],[Base type]])-2)&amp;IF(core[[#This Row],[Other]]=TRUE,", ""other:*""",""),"")</f>
        <v/>
      </c>
      <c r="L529" t="str">
        <f t="array" ref="L529">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530" spans="2:12" hidden="1" x14ac:dyDescent="0.25">
      <c r="B530" t="s">
        <v>1955</v>
      </c>
      <c r="C530" t="s">
        <v>1040</v>
      </c>
      <c r="D530" t="s">
        <v>123</v>
      </c>
      <c r="E530" t="s">
        <v>1489</v>
      </c>
      <c r="F530" t="s">
        <v>29</v>
      </c>
      <c r="G530" t="s">
        <v>1302</v>
      </c>
      <c r="H530" t="str">
        <f>IF(ISBLANK(core[[#This Row],[Type]]),"",IFERROR(LEFT(core[[#This Row],[Type]],FIND("(",core[[#This Row],[Type]])-1),core[[#This Row],[Type]]))</f>
        <v>xs:string</v>
      </c>
      <c r="I530" t="b">
        <f>IF(core[[#This Row],[Base type]]="xs:string",LEFT(core[[#This Row],[Type]],11)="xs:string(""","")</f>
        <v>0</v>
      </c>
      <c r="J530" t="b">
        <f>IF(core[[#This Row],[Base type]]="xs:string",NOT(ISERROR(FIND(" or xs:string(xs:pattern=other:\w{2,})",core[[#This Row],[Type]]))),"")</f>
        <v>0</v>
      </c>
      <c r="K530" t="str">
        <f>IFERROR(MID(core[[#This Row],[Type]],LEN(core[[#This Row],[Base type]])+2,FIND(")",core[[#This Row],[Type]],LEN(core[[#This Row],[Base type]])+2)-LEN(core[[#This Row],[Base type]])-2)&amp;IF(core[[#This Row],[Other]]=TRUE,", ""other:*""",""),"")</f>
        <v/>
      </c>
      <c r="L530" t="str">
        <f t="array" ref="L53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31" spans="2:12" hidden="1" x14ac:dyDescent="0.25">
      <c r="B531" t="s">
        <v>1956</v>
      </c>
      <c r="C531" t="s">
        <v>1040</v>
      </c>
      <c r="D531" t="s">
        <v>123</v>
      </c>
      <c r="E531" t="s">
        <v>1307</v>
      </c>
      <c r="F531" t="s">
        <v>29</v>
      </c>
      <c r="H531" t="str">
        <f>IF(ISBLANK(core[[#This Row],[Type]]),"",IFERROR(LEFT(core[[#This Row],[Type]],FIND("(",core[[#This Row],[Type]])-1),core[[#This Row],[Type]]))</f>
        <v/>
      </c>
      <c r="I531" t="str">
        <f>IF(core[[#This Row],[Base type]]="xs:string",LEFT(core[[#This Row],[Type]],11)="xs:string(""","")</f>
        <v/>
      </c>
      <c r="J531" t="str">
        <f>IF(core[[#This Row],[Base type]]="xs:string",NOT(ISERROR(FIND(" or xs:string(xs:pattern=other:\w{2,})",core[[#This Row],[Type]]))),"")</f>
        <v/>
      </c>
      <c r="K531" t="str">
        <f>IFERROR(MID(core[[#This Row],[Type]],LEN(core[[#This Row],[Base type]])+2,FIND(")",core[[#This Row],[Type]],LEN(core[[#This Row],[Base type]])+2)-LEN(core[[#This Row],[Base type]])-2)&amp;IF(core[[#This Row],[Other]]=TRUE,", ""other:*""",""),"")</f>
        <v/>
      </c>
      <c r="L531" t="str">
        <f t="array" ref="L5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32" spans="2:12" hidden="1" x14ac:dyDescent="0.25">
      <c r="B532" t="s">
        <v>1957</v>
      </c>
      <c r="C532" t="s">
        <v>1033</v>
      </c>
      <c r="D532" t="s">
        <v>1034</v>
      </c>
      <c r="E532" t="s">
        <v>482</v>
      </c>
      <c r="F532" t="s">
        <v>29</v>
      </c>
      <c r="G532" t="s">
        <v>1649</v>
      </c>
      <c r="H532" t="str">
        <f>IF(ISBLANK(core[[#This Row],[Type]]),"",IFERROR(LEFT(core[[#This Row],[Type]],FIND("(",core[[#This Row],[Type]])-1),core[[#This Row],[Type]]))</f>
        <v>xs:string</v>
      </c>
      <c r="I532" t="b">
        <f>IF(core[[#This Row],[Base type]]="xs:string",LEFT(core[[#This Row],[Type]],11)="xs:string(""","")</f>
        <v>1</v>
      </c>
      <c r="J532" t="b">
        <f>IF(core[[#This Row],[Base type]]="xs:string",NOT(ISERROR(FIND(" or xs:string(xs:pattern=other:\w{2,})",core[[#This Row],[Type]]))),"")</f>
        <v>0</v>
      </c>
      <c r="K532" t="str">
        <f>IFERROR(MID(core[[#This Row],[Type]],LEN(core[[#This Row],[Base type]])+2,FIND(")",core[[#This Row],[Type]],LEN(core[[#This Row],[Base type]])+2)-LEN(core[[#This Row],[Base type]])-2)&amp;IF(core[[#This Row],[Other]]=TRUE,", ""other:*""",""),"")</f>
        <v>"up", "down", "unknown", "none", "both"</v>
      </c>
      <c r="L532" t="str">
        <f t="array" ref="L53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533" spans="2:12" hidden="1" x14ac:dyDescent="0.25">
      <c r="B533" t="s">
        <v>1958</v>
      </c>
      <c r="C533" t="s">
        <v>1033</v>
      </c>
      <c r="D533" t="s">
        <v>1034</v>
      </c>
      <c r="E533" t="s">
        <v>1036</v>
      </c>
      <c r="F533" t="s">
        <v>23</v>
      </c>
      <c r="G533" t="s">
        <v>1403</v>
      </c>
      <c r="H533" t="str">
        <f>IF(ISBLANK(core[[#This Row],[Type]]),"",IFERROR(LEFT(core[[#This Row],[Type]],FIND("(",core[[#This Row],[Type]])-1),core[[#This Row],[Type]]))</f>
        <v>xs:decimal</v>
      </c>
      <c r="I533" t="str">
        <f>IF(core[[#This Row],[Base type]]="xs:string",LEFT(core[[#This Row],[Type]],11)="xs:string(""","")</f>
        <v/>
      </c>
      <c r="J533" t="str">
        <f>IF(core[[#This Row],[Base type]]="xs:string",NOT(ISERROR(FIND(" or xs:string(xs:pattern=other:\w{2,})",core[[#This Row],[Type]]))),"")</f>
        <v/>
      </c>
      <c r="K533" t="str">
        <f>IFERROR(MID(core[[#This Row],[Type]],LEN(core[[#This Row],[Base type]])+2,FIND(")",core[[#This Row],[Type]],LEN(core[[#This Row],[Base type]])+2)-LEN(core[[#This Row],[Base type]])-2)&amp;IF(core[[#This Row],[Other]]=TRUE,", ""other:*""",""),"")</f>
        <v>xs:fractionDigits=6</v>
      </c>
      <c r="L533" t="str">
        <f t="array" ref="L53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34" spans="2:12" hidden="1" x14ac:dyDescent="0.25">
      <c r="B534" t="s">
        <v>1959</v>
      </c>
      <c r="C534" t="s">
        <v>1033</v>
      </c>
      <c r="D534" t="s">
        <v>1034</v>
      </c>
      <c r="E534" t="s">
        <v>1960</v>
      </c>
      <c r="F534" t="s">
        <v>29</v>
      </c>
      <c r="G534" t="s">
        <v>1403</v>
      </c>
      <c r="H534" t="str">
        <f>IF(ISBLANK(core[[#This Row],[Type]]),"",IFERROR(LEFT(core[[#This Row],[Type]],FIND("(",core[[#This Row],[Type]])-1),core[[#This Row],[Type]]))</f>
        <v>xs:decimal</v>
      </c>
      <c r="I534" t="str">
        <f>IF(core[[#This Row],[Base type]]="xs:string",LEFT(core[[#This Row],[Type]],11)="xs:string(""","")</f>
        <v/>
      </c>
      <c r="J534" t="str">
        <f>IF(core[[#This Row],[Base type]]="xs:string",NOT(ISERROR(FIND(" or xs:string(xs:pattern=other:\w{2,})",core[[#This Row],[Type]]))),"")</f>
        <v/>
      </c>
      <c r="K534" t="str">
        <f>IFERROR(MID(core[[#This Row],[Type]],LEN(core[[#This Row],[Base type]])+2,FIND(")",core[[#This Row],[Type]],LEN(core[[#This Row],[Base type]])+2)-LEN(core[[#This Row],[Base type]])-2)&amp;IF(core[[#This Row],[Other]]=TRUE,", ""other:*""",""),"")</f>
        <v>xs:fractionDigits=6</v>
      </c>
      <c r="L534" t="str">
        <f t="array" ref="L53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35" spans="2:12" hidden="1" x14ac:dyDescent="0.25">
      <c r="B535" t="s">
        <v>1961</v>
      </c>
      <c r="C535" t="s">
        <v>1033</v>
      </c>
      <c r="D535" t="s">
        <v>1034</v>
      </c>
      <c r="E535" t="s">
        <v>1962</v>
      </c>
      <c r="F535" t="s">
        <v>29</v>
      </c>
      <c r="G535" t="s">
        <v>1963</v>
      </c>
      <c r="H535" t="str">
        <f>IF(ISBLANK(core[[#This Row],[Type]]),"",IFERROR(LEFT(core[[#This Row],[Type]],FIND("(",core[[#This Row],[Type]])-1),core[[#This Row],[Type]]))</f>
        <v>xs:string</v>
      </c>
      <c r="I535" t="b">
        <f>IF(core[[#This Row],[Base type]]="xs:string",LEFT(core[[#This Row],[Type]],11)="xs:string(""","")</f>
        <v>1</v>
      </c>
      <c r="J535" t="b">
        <f>IF(core[[#This Row],[Base type]]="xs:string",NOT(ISERROR(FIND(" or xs:string(xs:pattern=other:\w{2,})",core[[#This Row],[Type]]))),"")</f>
        <v>1</v>
      </c>
      <c r="K535" t="str">
        <f>IFERROR(MID(core[[#This Row],[Type]],LEN(core[[#This Row],[Base type]])+2,FIND(")",core[[#This Row],[Type]],LEN(core[[#This Row],[Base type]])+2)-LEN(core[[#This Row],[Base type]])-2)&amp;IF(core[[#This Row],[Other]]=TRUE,", ""other:*""",""),"")</f>
        <v>"TS_cubicParabola", "TS_parabola4", "TS_clothoide", "TS_WienerBogen", "TS_BlossBogen", "TS_Sinusoide", "TS_Cosinusoide", "SC", "other:*"</v>
      </c>
      <c r="L535" t="str">
        <f t="array" ref="L53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536" spans="2:12" hidden="1" x14ac:dyDescent="0.25">
      <c r="B536" t="s">
        <v>1964</v>
      </c>
      <c r="C536" t="s">
        <v>914</v>
      </c>
      <c r="D536" t="s">
        <v>929</v>
      </c>
      <c r="E536" t="s">
        <v>1299</v>
      </c>
      <c r="F536" t="s">
        <v>29</v>
      </c>
      <c r="H536" t="str">
        <f>IF(ISBLANK(core[[#This Row],[Type]]),"",IFERROR(LEFT(core[[#This Row],[Type]],FIND("(",core[[#This Row],[Type]])-1),core[[#This Row],[Type]]))</f>
        <v/>
      </c>
      <c r="I536" t="str">
        <f>IF(core[[#This Row],[Base type]]="xs:string",LEFT(core[[#This Row],[Type]],11)="xs:string(""","")</f>
        <v/>
      </c>
      <c r="J536" t="str">
        <f>IF(core[[#This Row],[Base type]]="xs:string",NOT(ISERROR(FIND(" or xs:string(xs:pattern=other:\w{2,})",core[[#This Row],[Type]]))),"")</f>
        <v/>
      </c>
      <c r="K536" t="str">
        <f>IFERROR(MID(core[[#This Row],[Type]],LEN(core[[#This Row],[Base type]])+2,FIND(")",core[[#This Row],[Type]],LEN(core[[#This Row],[Base type]])+2)-LEN(core[[#This Row],[Base type]])-2)&amp;IF(core[[#This Row],[Other]]=TRUE,", ""other:*""",""),"")</f>
        <v/>
      </c>
      <c r="L536" t="str">
        <f t="array" ref="L53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37" spans="2:12" hidden="1" x14ac:dyDescent="0.25">
      <c r="B537" t="s">
        <v>1965</v>
      </c>
      <c r="C537" t="s">
        <v>1095</v>
      </c>
      <c r="D537" t="s">
        <v>1096</v>
      </c>
      <c r="E537" t="s">
        <v>1299</v>
      </c>
      <c r="F537" t="s">
        <v>29</v>
      </c>
      <c r="H537" t="str">
        <f>IF(ISBLANK(core[[#This Row],[Type]]),"",IFERROR(LEFT(core[[#This Row],[Type]],FIND("(",core[[#This Row],[Type]])-1),core[[#This Row],[Type]]))</f>
        <v/>
      </c>
      <c r="I537" t="str">
        <f>IF(core[[#This Row],[Base type]]="xs:string",LEFT(core[[#This Row],[Type]],11)="xs:string(""","")</f>
        <v/>
      </c>
      <c r="J537" t="str">
        <f>IF(core[[#This Row],[Base type]]="xs:string",NOT(ISERROR(FIND(" or xs:string(xs:pattern=other:\w{2,})",core[[#This Row],[Type]]))),"")</f>
        <v/>
      </c>
      <c r="K537" t="str">
        <f>IFERROR(MID(core[[#This Row],[Type]],LEN(core[[#This Row],[Base type]])+2,FIND(")",core[[#This Row],[Type]],LEN(core[[#This Row],[Base type]])+2)-LEN(core[[#This Row],[Base type]])-2)&amp;IF(core[[#This Row],[Other]]=TRUE,", ""other:*""",""),"")</f>
        <v/>
      </c>
      <c r="L537" t="str">
        <f t="array" ref="L5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38" spans="2:12" hidden="1" x14ac:dyDescent="0.25">
      <c r="B538" t="s">
        <v>1966</v>
      </c>
      <c r="C538" t="s">
        <v>1108</v>
      </c>
      <c r="D538" t="s">
        <v>423</v>
      </c>
      <c r="E538" t="s">
        <v>1299</v>
      </c>
      <c r="F538" t="s">
        <v>29</v>
      </c>
      <c r="H538" t="str">
        <f>IF(ISBLANK(core[[#This Row],[Type]]),"",IFERROR(LEFT(core[[#This Row],[Type]],FIND("(",core[[#This Row],[Type]])-1),core[[#This Row],[Type]]))</f>
        <v/>
      </c>
      <c r="I538" t="str">
        <f>IF(core[[#This Row],[Base type]]="xs:string",LEFT(core[[#This Row],[Type]],11)="xs:string(""","")</f>
        <v/>
      </c>
      <c r="J538" t="str">
        <f>IF(core[[#This Row],[Base type]]="xs:string",NOT(ISERROR(FIND(" or xs:string(xs:pattern=other:\w{2,})",core[[#This Row],[Type]]))),"")</f>
        <v/>
      </c>
      <c r="K538" t="str">
        <f>IFERROR(MID(core[[#This Row],[Type]],LEN(core[[#This Row],[Base type]])+2,FIND(")",core[[#This Row],[Type]],LEN(core[[#This Row],[Base type]])+2)-LEN(core[[#This Row],[Base type]])-2)&amp;IF(core[[#This Row],[Other]]=TRUE,", ""other:*""",""),"")</f>
        <v/>
      </c>
      <c r="L538" t="str">
        <f t="array" ref="L53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39" spans="2:12" hidden="1" x14ac:dyDescent="0.25">
      <c r="B539" t="s">
        <v>1967</v>
      </c>
      <c r="C539" t="s">
        <v>1108</v>
      </c>
      <c r="D539" t="s">
        <v>423</v>
      </c>
      <c r="E539" t="s">
        <v>34</v>
      </c>
      <c r="F539" t="s">
        <v>29</v>
      </c>
      <c r="G539" t="s">
        <v>1302</v>
      </c>
      <c r="H539" t="str">
        <f>IF(ISBLANK(core[[#This Row],[Type]]),"",IFERROR(LEFT(core[[#This Row],[Type]],FIND("(",core[[#This Row],[Type]])-1),core[[#This Row],[Type]]))</f>
        <v>xs:string</v>
      </c>
      <c r="I539" t="b">
        <f>IF(core[[#This Row],[Base type]]="xs:string",LEFT(core[[#This Row],[Type]],11)="xs:string(""","")</f>
        <v>0</v>
      </c>
      <c r="J539" t="b">
        <f>IF(core[[#This Row],[Base type]]="xs:string",NOT(ISERROR(FIND(" or xs:string(xs:pattern=other:\w{2,})",core[[#This Row],[Type]]))),"")</f>
        <v>0</v>
      </c>
      <c r="K539" t="str">
        <f>IFERROR(MID(core[[#This Row],[Type]],LEN(core[[#This Row],[Base type]])+2,FIND(")",core[[#This Row],[Type]],LEN(core[[#This Row],[Base type]])+2)-LEN(core[[#This Row],[Base type]])-2)&amp;IF(core[[#This Row],[Other]]=TRUE,", ""other:*""",""),"")</f>
        <v/>
      </c>
      <c r="L539" t="str">
        <f t="array" ref="L53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40" spans="2:12" hidden="1" x14ac:dyDescent="0.25">
      <c r="B540" t="s">
        <v>1968</v>
      </c>
      <c r="C540" t="s">
        <v>1108</v>
      </c>
      <c r="D540" t="s">
        <v>423</v>
      </c>
      <c r="E540" t="s">
        <v>28</v>
      </c>
      <c r="F540" t="s">
        <v>29</v>
      </c>
      <c r="G540" t="s">
        <v>1302</v>
      </c>
      <c r="H540" t="str">
        <f>IF(ISBLANK(core[[#This Row],[Type]]),"",IFERROR(LEFT(core[[#This Row],[Type]],FIND("(",core[[#This Row],[Type]])-1),core[[#This Row],[Type]]))</f>
        <v>xs:string</v>
      </c>
      <c r="I540" t="b">
        <f>IF(core[[#This Row],[Base type]]="xs:string",LEFT(core[[#This Row],[Type]],11)="xs:string(""","")</f>
        <v>0</v>
      </c>
      <c r="J540" t="b">
        <f>IF(core[[#This Row],[Base type]]="xs:string",NOT(ISERROR(FIND(" or xs:string(xs:pattern=other:\w{2,})",core[[#This Row],[Type]]))),"")</f>
        <v>0</v>
      </c>
      <c r="K540" t="str">
        <f>IFERROR(MID(core[[#This Row],[Type]],LEN(core[[#This Row],[Base type]])+2,FIND(")",core[[#This Row],[Type]],LEN(core[[#This Row],[Base type]])+2)-LEN(core[[#This Row],[Base type]])-2)&amp;IF(core[[#This Row],[Other]]=TRUE,", ""other:*""",""),"")</f>
        <v/>
      </c>
      <c r="L540" t="str">
        <f t="array" ref="L5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41" spans="2:12" hidden="1" x14ac:dyDescent="0.25">
      <c r="B541" t="s">
        <v>1969</v>
      </c>
      <c r="C541" t="s">
        <v>1108</v>
      </c>
      <c r="D541" t="s">
        <v>423</v>
      </c>
      <c r="E541" t="s">
        <v>1305</v>
      </c>
      <c r="F541" t="s">
        <v>29</v>
      </c>
      <c r="H541" t="str">
        <f>IF(ISBLANK(core[[#This Row],[Type]]),"",IFERROR(LEFT(core[[#This Row],[Type]],FIND("(",core[[#This Row],[Type]])-1),core[[#This Row],[Type]]))</f>
        <v/>
      </c>
      <c r="I541" t="str">
        <f>IF(core[[#This Row],[Base type]]="xs:string",LEFT(core[[#This Row],[Type]],11)="xs:string(""","")</f>
        <v/>
      </c>
      <c r="J541" t="str">
        <f>IF(core[[#This Row],[Base type]]="xs:string",NOT(ISERROR(FIND(" or xs:string(xs:pattern=other:\w{2,})",core[[#This Row],[Type]]))),"")</f>
        <v/>
      </c>
      <c r="K541" t="str">
        <f>IFERROR(MID(core[[#This Row],[Type]],LEN(core[[#This Row],[Base type]])+2,FIND(")",core[[#This Row],[Type]],LEN(core[[#This Row],[Base type]])+2)-LEN(core[[#This Row],[Base type]])-2)&amp;IF(core[[#This Row],[Other]]=TRUE,", ""other:*""",""),"")</f>
        <v/>
      </c>
      <c r="L541" t="str">
        <f t="array" ref="L5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42" spans="2:12" hidden="1" x14ac:dyDescent="0.25">
      <c r="B542" t="s">
        <v>1970</v>
      </c>
      <c r="C542" t="s">
        <v>1108</v>
      </c>
      <c r="D542" t="s">
        <v>423</v>
      </c>
      <c r="E542" t="s">
        <v>1307</v>
      </c>
      <c r="F542" t="s">
        <v>29</v>
      </c>
      <c r="H542" t="str">
        <f>IF(ISBLANK(core[[#This Row],[Type]]),"",IFERROR(LEFT(core[[#This Row],[Type]],FIND("(",core[[#This Row],[Type]])-1),core[[#This Row],[Type]]))</f>
        <v/>
      </c>
      <c r="I542" t="str">
        <f>IF(core[[#This Row],[Base type]]="xs:string",LEFT(core[[#This Row],[Type]],11)="xs:string(""","")</f>
        <v/>
      </c>
      <c r="J542" t="str">
        <f>IF(core[[#This Row],[Base type]]="xs:string",NOT(ISERROR(FIND(" or xs:string(xs:pattern=other:\w{2,})",core[[#This Row],[Type]]))),"")</f>
        <v/>
      </c>
      <c r="K542" t="str">
        <f>IFERROR(MID(core[[#This Row],[Type]],LEN(core[[#This Row],[Base type]])+2,FIND(")",core[[#This Row],[Type]],LEN(core[[#This Row],[Base type]])+2)-LEN(core[[#This Row],[Base type]])-2)&amp;IF(core[[#This Row],[Other]]=TRUE,", ""other:*""",""),"")</f>
        <v/>
      </c>
      <c r="L542" t="str">
        <f t="array" ref="L54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43" spans="2:12" hidden="1" x14ac:dyDescent="0.25">
      <c r="B543" t="s">
        <v>1971</v>
      </c>
      <c r="C543" t="s">
        <v>1108</v>
      </c>
      <c r="D543" t="s">
        <v>1309</v>
      </c>
      <c r="E543" t="s">
        <v>1299</v>
      </c>
      <c r="F543" t="s">
        <v>29</v>
      </c>
      <c r="H543" t="str">
        <f>IF(ISBLANK(core[[#This Row],[Type]]),"",IFERROR(LEFT(core[[#This Row],[Type]],FIND("(",core[[#This Row],[Type]])-1),core[[#This Row],[Type]]))</f>
        <v/>
      </c>
      <c r="I543" t="str">
        <f>IF(core[[#This Row],[Base type]]="xs:string",LEFT(core[[#This Row],[Type]],11)="xs:string(""","")</f>
        <v/>
      </c>
      <c r="J543" t="str">
        <f>IF(core[[#This Row],[Base type]]="xs:string",NOT(ISERROR(FIND(" or xs:string(xs:pattern=other:\w{2,})",core[[#This Row],[Type]]))),"")</f>
        <v/>
      </c>
      <c r="K543" t="str">
        <f>IFERROR(MID(core[[#This Row],[Type]],LEN(core[[#This Row],[Base type]])+2,FIND(")",core[[#This Row],[Type]],LEN(core[[#This Row],[Base type]])+2)-LEN(core[[#This Row],[Base type]])-2)&amp;IF(core[[#This Row],[Other]]=TRUE,", ""other:*""",""),"")</f>
        <v/>
      </c>
      <c r="L543" t="str">
        <f t="array" ref="L5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44" spans="2:12" hidden="1" x14ac:dyDescent="0.25">
      <c r="B544" t="s">
        <v>1972</v>
      </c>
      <c r="C544" t="s">
        <v>1095</v>
      </c>
      <c r="D544" t="s">
        <v>1096</v>
      </c>
      <c r="E544" t="s">
        <v>32</v>
      </c>
      <c r="F544" t="s">
        <v>23</v>
      </c>
      <c r="G544" t="s">
        <v>1311</v>
      </c>
      <c r="H544" t="str">
        <f>IF(ISBLANK(core[[#This Row],[Type]]),"",IFERROR(LEFT(core[[#This Row],[Type]],FIND("(",core[[#This Row],[Type]])-1),core[[#This Row],[Type]]))</f>
        <v>xs:ID</v>
      </c>
      <c r="I544" t="str">
        <f>IF(core[[#This Row],[Base type]]="xs:string",LEFT(core[[#This Row],[Type]],11)="xs:string(""","")</f>
        <v/>
      </c>
      <c r="J544" t="str">
        <f>IF(core[[#This Row],[Base type]]="xs:string",NOT(ISERROR(FIND(" or xs:string(xs:pattern=other:\w{2,})",core[[#This Row],[Type]]))),"")</f>
        <v/>
      </c>
      <c r="K544" t="str">
        <f>IFERROR(MID(core[[#This Row],[Type]],LEN(core[[#This Row],[Base type]])+2,FIND(")",core[[#This Row],[Type]],LEN(core[[#This Row],[Base type]])+2)-LEN(core[[#This Row],[Base type]])-2)&amp;IF(core[[#This Row],[Other]]=TRUE,", ""other:*""",""),"")</f>
        <v/>
      </c>
      <c r="L544" t="str">
        <f t="array" ref="L54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45" spans="2:12" hidden="1" x14ac:dyDescent="0.25">
      <c r="B545" t="s">
        <v>1973</v>
      </c>
      <c r="C545" t="s">
        <v>1095</v>
      </c>
      <c r="D545" t="s">
        <v>1096</v>
      </c>
      <c r="E545" t="s">
        <v>24</v>
      </c>
      <c r="F545" t="s">
        <v>29</v>
      </c>
      <c r="G545" t="s">
        <v>1302</v>
      </c>
      <c r="H545" t="str">
        <f>IF(ISBLANK(core[[#This Row],[Type]]),"",IFERROR(LEFT(core[[#This Row],[Type]],FIND("(",core[[#This Row],[Type]])-1),core[[#This Row],[Type]]))</f>
        <v>xs:string</v>
      </c>
      <c r="I545" t="b">
        <f>IF(core[[#This Row],[Base type]]="xs:string",LEFT(core[[#This Row],[Type]],11)="xs:string(""","")</f>
        <v>0</v>
      </c>
      <c r="J545" t="b">
        <f>IF(core[[#This Row],[Base type]]="xs:string",NOT(ISERROR(FIND(" or xs:string(xs:pattern=other:\w{2,})",core[[#This Row],[Type]]))),"")</f>
        <v>0</v>
      </c>
      <c r="K545" t="str">
        <f>IFERROR(MID(core[[#This Row],[Type]],LEN(core[[#This Row],[Base type]])+2,FIND(")",core[[#This Row],[Type]],LEN(core[[#This Row],[Base type]])+2)-LEN(core[[#This Row],[Base type]])-2)&amp;IF(core[[#This Row],[Other]]=TRUE,", ""other:*""",""),"")</f>
        <v/>
      </c>
      <c r="L545" t="str">
        <f t="array" ref="L54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46" spans="2:12" hidden="1" x14ac:dyDescent="0.25">
      <c r="B546" t="s">
        <v>1974</v>
      </c>
      <c r="C546" t="s">
        <v>1095</v>
      </c>
      <c r="D546" t="s">
        <v>1096</v>
      </c>
      <c r="E546" t="s">
        <v>34</v>
      </c>
      <c r="F546" t="s">
        <v>29</v>
      </c>
      <c r="G546" t="s">
        <v>1302</v>
      </c>
      <c r="H546" t="str">
        <f>IF(ISBLANK(core[[#This Row],[Type]]),"",IFERROR(LEFT(core[[#This Row],[Type]],FIND("(",core[[#This Row],[Type]])-1),core[[#This Row],[Type]]))</f>
        <v>xs:string</v>
      </c>
      <c r="I546" t="b">
        <f>IF(core[[#This Row],[Base type]]="xs:string",LEFT(core[[#This Row],[Type]],11)="xs:string(""","")</f>
        <v>0</v>
      </c>
      <c r="J546" t="b">
        <f>IF(core[[#This Row],[Base type]]="xs:string",NOT(ISERROR(FIND(" or xs:string(xs:pattern=other:\w{2,})",core[[#This Row],[Type]]))),"")</f>
        <v>0</v>
      </c>
      <c r="K546" t="str">
        <f>IFERROR(MID(core[[#This Row],[Type]],LEN(core[[#This Row],[Base type]])+2,FIND(")",core[[#This Row],[Type]],LEN(core[[#This Row],[Base type]])+2)-LEN(core[[#This Row],[Base type]])-2)&amp;IF(core[[#This Row],[Other]]=TRUE,", ""other:*""",""),"")</f>
        <v/>
      </c>
      <c r="L546" t="str">
        <f t="array" ref="L54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47" spans="2:12" hidden="1" x14ac:dyDescent="0.25">
      <c r="B547" t="s">
        <v>1975</v>
      </c>
      <c r="C547" t="s">
        <v>1095</v>
      </c>
      <c r="D547" t="s">
        <v>1096</v>
      </c>
      <c r="E547" t="s">
        <v>28</v>
      </c>
      <c r="F547" t="s">
        <v>29</v>
      </c>
      <c r="G547" t="s">
        <v>1302</v>
      </c>
      <c r="H547" t="str">
        <f>IF(ISBLANK(core[[#This Row],[Type]]),"",IFERROR(LEFT(core[[#This Row],[Type]],FIND("(",core[[#This Row],[Type]])-1),core[[#This Row],[Type]]))</f>
        <v>xs:string</v>
      </c>
      <c r="I547" t="b">
        <f>IF(core[[#This Row],[Base type]]="xs:string",LEFT(core[[#This Row],[Type]],11)="xs:string(""","")</f>
        <v>0</v>
      </c>
      <c r="J547" t="b">
        <f>IF(core[[#This Row],[Base type]]="xs:string",NOT(ISERROR(FIND(" or xs:string(xs:pattern=other:\w{2,})",core[[#This Row],[Type]]))),"")</f>
        <v>0</v>
      </c>
      <c r="K547" t="str">
        <f>IFERROR(MID(core[[#This Row],[Type]],LEN(core[[#This Row],[Base type]])+2,FIND(")",core[[#This Row],[Type]],LEN(core[[#This Row],[Base type]])+2)-LEN(core[[#This Row],[Base type]])-2)&amp;IF(core[[#This Row],[Other]]=TRUE,", ""other:*""",""),"")</f>
        <v/>
      </c>
      <c r="L547" t="str">
        <f t="array" ref="L54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48" spans="2:12" hidden="1" x14ac:dyDescent="0.25">
      <c r="B548" t="s">
        <v>1976</v>
      </c>
      <c r="C548" t="s">
        <v>1095</v>
      </c>
      <c r="D548" t="s">
        <v>1096</v>
      </c>
      <c r="E548" t="s">
        <v>1305</v>
      </c>
      <c r="F548" t="s">
        <v>29</v>
      </c>
      <c r="H548" t="str">
        <f>IF(ISBLANK(core[[#This Row],[Type]]),"",IFERROR(LEFT(core[[#This Row],[Type]],FIND("(",core[[#This Row],[Type]])-1),core[[#This Row],[Type]]))</f>
        <v/>
      </c>
      <c r="I548" t="str">
        <f>IF(core[[#This Row],[Base type]]="xs:string",LEFT(core[[#This Row],[Type]],11)="xs:string(""","")</f>
        <v/>
      </c>
      <c r="J548" t="str">
        <f>IF(core[[#This Row],[Base type]]="xs:string",NOT(ISERROR(FIND(" or xs:string(xs:pattern=other:\w{2,})",core[[#This Row],[Type]]))),"")</f>
        <v/>
      </c>
      <c r="K548" t="str">
        <f>IFERROR(MID(core[[#This Row],[Type]],LEN(core[[#This Row],[Base type]])+2,FIND(")",core[[#This Row],[Type]],LEN(core[[#This Row],[Base type]])+2)-LEN(core[[#This Row],[Base type]])-2)&amp;IF(core[[#This Row],[Other]]=TRUE,", ""other:*""",""),"")</f>
        <v/>
      </c>
      <c r="L548" t="str">
        <f t="array" ref="L54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49" spans="2:12" hidden="1" x14ac:dyDescent="0.25">
      <c r="B549" t="s">
        <v>1977</v>
      </c>
      <c r="C549" t="s">
        <v>1095</v>
      </c>
      <c r="D549" t="s">
        <v>1096</v>
      </c>
      <c r="E549" t="s">
        <v>1307</v>
      </c>
      <c r="F549" t="s">
        <v>29</v>
      </c>
      <c r="H549" t="str">
        <f>IF(ISBLANK(core[[#This Row],[Type]]),"",IFERROR(LEFT(core[[#This Row],[Type]],FIND("(",core[[#This Row],[Type]])-1),core[[#This Row],[Type]]))</f>
        <v/>
      </c>
      <c r="I549" t="str">
        <f>IF(core[[#This Row],[Base type]]="xs:string",LEFT(core[[#This Row],[Type]],11)="xs:string(""","")</f>
        <v/>
      </c>
      <c r="J549" t="str">
        <f>IF(core[[#This Row],[Base type]]="xs:string",NOT(ISERROR(FIND(" or xs:string(xs:pattern=other:\w{2,})",core[[#This Row],[Type]]))),"")</f>
        <v/>
      </c>
      <c r="K549" t="str">
        <f>IFERROR(MID(core[[#This Row],[Type]],LEN(core[[#This Row],[Base type]])+2,FIND(")",core[[#This Row],[Type]],LEN(core[[#This Row],[Base type]])+2)-LEN(core[[#This Row],[Base type]])-2)&amp;IF(core[[#This Row],[Other]]=TRUE,", ""other:*""",""),"")</f>
        <v/>
      </c>
      <c r="L549" t="str">
        <f t="array" ref="L54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50" spans="2:12" hidden="1" x14ac:dyDescent="0.25">
      <c r="B550" t="s">
        <v>1978</v>
      </c>
      <c r="C550" t="s">
        <v>1108</v>
      </c>
      <c r="D550" t="s">
        <v>300</v>
      </c>
      <c r="E550" t="s">
        <v>1299</v>
      </c>
      <c r="F550" t="s">
        <v>29</v>
      </c>
      <c r="H550" t="str">
        <f>IF(ISBLANK(core[[#This Row],[Type]]),"",IFERROR(LEFT(core[[#This Row],[Type]],FIND("(",core[[#This Row],[Type]])-1),core[[#This Row],[Type]]))</f>
        <v/>
      </c>
      <c r="I550" t="str">
        <f>IF(core[[#This Row],[Base type]]="xs:string",LEFT(core[[#This Row],[Type]],11)="xs:string(""","")</f>
        <v/>
      </c>
      <c r="J550" t="str">
        <f>IF(core[[#This Row],[Base type]]="xs:string",NOT(ISERROR(FIND(" or xs:string(xs:pattern=other:\w{2,})",core[[#This Row],[Type]]))),"")</f>
        <v/>
      </c>
      <c r="K550" t="str">
        <f>IFERROR(MID(core[[#This Row],[Type]],LEN(core[[#This Row],[Base type]])+2,FIND(")",core[[#This Row],[Type]],LEN(core[[#This Row],[Base type]])+2)-LEN(core[[#This Row],[Base type]])-2)&amp;IF(core[[#This Row],[Other]]=TRUE,", ""other:*""",""),"")</f>
        <v/>
      </c>
      <c r="L550" t="str">
        <f t="array" ref="L55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51" spans="2:12" hidden="1" x14ac:dyDescent="0.25">
      <c r="B551" t="s">
        <v>1979</v>
      </c>
      <c r="C551" t="s">
        <v>1108</v>
      </c>
      <c r="D551" t="s">
        <v>300</v>
      </c>
      <c r="E551" t="s">
        <v>301</v>
      </c>
      <c r="F551" t="s">
        <v>23</v>
      </c>
      <c r="G551" t="s">
        <v>1495</v>
      </c>
      <c r="H551" t="str">
        <f>IF(ISBLANK(core[[#This Row],[Type]]),"",IFERROR(LEFT(core[[#This Row],[Type]],FIND("(",core[[#This Row],[Type]])-1),core[[#This Row],[Type]]))</f>
        <v>xs:list</v>
      </c>
      <c r="I551" t="str">
        <f>IF(core[[#This Row],[Base type]]="xs:string",LEFT(core[[#This Row],[Type]],11)="xs:string(""","")</f>
        <v/>
      </c>
      <c r="J551" t="str">
        <f>IF(core[[#This Row],[Base type]]="xs:string",NOT(ISERROR(FIND(" or xs:string(xs:pattern=other:\w{2,})",core[[#This Row],[Type]]))),"")</f>
        <v/>
      </c>
      <c r="K551" t="str">
        <f>IFERROR(MID(core[[#This Row],[Type]],LEN(core[[#This Row],[Base type]])+2,FIND(")",core[[#This Row],[Type]],LEN(core[[#This Row],[Base type]])+2)-LEN(core[[#This Row],[Base type]])-2)&amp;IF(core[[#This Row],[Other]]=TRUE,", ""other:*""",""),"")</f>
        <v>xs:double</v>
      </c>
      <c r="L551" t="str">
        <f t="array" ref="L551">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552" spans="2:12" hidden="1" x14ac:dyDescent="0.25">
      <c r="B552" t="s">
        <v>1980</v>
      </c>
      <c r="C552" t="s">
        <v>1108</v>
      </c>
      <c r="D552" t="s">
        <v>300</v>
      </c>
      <c r="E552" t="s">
        <v>1425</v>
      </c>
      <c r="F552" t="s">
        <v>29</v>
      </c>
      <c r="G552" t="s">
        <v>1497</v>
      </c>
      <c r="H552" t="str">
        <f>IF(ISBLANK(core[[#This Row],[Type]]),"",IFERROR(LEFT(core[[#This Row],[Type]],FIND("(",core[[#This Row],[Type]])-1),core[[#This Row],[Type]]))</f>
        <v>xs:double</v>
      </c>
      <c r="I552" t="str">
        <f>IF(core[[#This Row],[Base type]]="xs:string",LEFT(core[[#This Row],[Type]],11)="xs:string(""","")</f>
        <v/>
      </c>
      <c r="J552" t="str">
        <f>IF(core[[#This Row],[Base type]]="xs:string",NOT(ISERROR(FIND(" or xs:string(xs:pattern=other:\w{2,})",core[[#This Row],[Type]]))),"")</f>
        <v/>
      </c>
      <c r="K552" t="str">
        <f>IFERROR(MID(core[[#This Row],[Type]],LEN(core[[#This Row],[Base type]])+2,FIND(")",core[[#This Row],[Type]],LEN(core[[#This Row],[Base type]])+2)-LEN(core[[#This Row],[Base type]])-2)&amp;IF(core[[#This Row],[Other]]=TRUE,", ""other:*""",""),"")</f>
        <v/>
      </c>
      <c r="L552" t="str">
        <f t="array" ref="L552">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553" spans="2:12" hidden="1" x14ac:dyDescent="0.25">
      <c r="B553" t="s">
        <v>1981</v>
      </c>
      <c r="C553" t="s">
        <v>1108</v>
      </c>
      <c r="D553" t="s">
        <v>300</v>
      </c>
      <c r="E553" t="s">
        <v>1420</v>
      </c>
      <c r="F553" t="s">
        <v>29</v>
      </c>
      <c r="G553" t="s">
        <v>1423</v>
      </c>
      <c r="H553" t="str">
        <f>IF(ISBLANK(core[[#This Row],[Type]]),"",IFERROR(LEFT(core[[#This Row],[Type]],FIND("(",core[[#This Row],[Type]])-1),core[[#This Row],[Type]]))</f>
        <v>xs:anyURI</v>
      </c>
      <c r="I553" t="str">
        <f>IF(core[[#This Row],[Base type]]="xs:string",LEFT(core[[#This Row],[Type]],11)="xs:string(""","")</f>
        <v/>
      </c>
      <c r="J553" t="str">
        <f>IF(core[[#This Row],[Base type]]="xs:string",NOT(ISERROR(FIND(" or xs:string(xs:pattern=other:\w{2,})",core[[#This Row],[Type]]))),"")</f>
        <v/>
      </c>
      <c r="K553" t="str">
        <f>IFERROR(MID(core[[#This Row],[Type]],LEN(core[[#This Row],[Base type]])+2,FIND(")",core[[#This Row],[Type]],LEN(core[[#This Row],[Base type]])+2)-LEN(core[[#This Row],[Base type]])-2)&amp;IF(core[[#This Row],[Other]]=TRUE,", ""other:*""",""),"")</f>
        <v/>
      </c>
      <c r="L553" t="str">
        <f t="array" ref="L55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54" spans="2:12" hidden="1" x14ac:dyDescent="0.25">
      <c r="B554" t="s">
        <v>1982</v>
      </c>
      <c r="C554" t="s">
        <v>1108</v>
      </c>
      <c r="D554" t="s">
        <v>300</v>
      </c>
      <c r="E554" t="s">
        <v>1500</v>
      </c>
      <c r="F554" t="s">
        <v>29</v>
      </c>
      <c r="G554" t="s">
        <v>1423</v>
      </c>
      <c r="H554" t="str">
        <f>IF(ISBLANK(core[[#This Row],[Type]]),"",IFERROR(LEFT(core[[#This Row],[Type]],FIND("(",core[[#This Row],[Type]])-1),core[[#This Row],[Type]]))</f>
        <v>xs:anyURI</v>
      </c>
      <c r="I554" t="str">
        <f>IF(core[[#This Row],[Base type]]="xs:string",LEFT(core[[#This Row],[Type]],11)="xs:string(""","")</f>
        <v/>
      </c>
      <c r="J554" t="str">
        <f>IF(core[[#This Row],[Base type]]="xs:string",NOT(ISERROR(FIND(" or xs:string(xs:pattern=other:\w{2,})",core[[#This Row],[Type]]))),"")</f>
        <v/>
      </c>
      <c r="K554" t="str">
        <f>IFERROR(MID(core[[#This Row],[Type]],LEN(core[[#This Row],[Base type]])+2,FIND(")",core[[#This Row],[Type]],LEN(core[[#This Row],[Base type]])+2)-LEN(core[[#This Row],[Base type]])-2)&amp;IF(core[[#This Row],[Other]]=TRUE,", ""other:*""",""),"")</f>
        <v/>
      </c>
      <c r="L554" t="str">
        <f t="array" ref="L55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55" spans="2:12" hidden="1" x14ac:dyDescent="0.25">
      <c r="B555" t="s">
        <v>1983</v>
      </c>
      <c r="C555" t="s">
        <v>1095</v>
      </c>
      <c r="D555" t="s">
        <v>1096</v>
      </c>
      <c r="E555" t="s">
        <v>494</v>
      </c>
      <c r="F555" t="s">
        <v>23</v>
      </c>
      <c r="G555" t="s">
        <v>1403</v>
      </c>
      <c r="H555" t="str">
        <f>IF(ISBLANK(core[[#This Row],[Type]]),"",IFERROR(LEFT(core[[#This Row],[Type]],FIND("(",core[[#This Row],[Type]])-1),core[[#This Row],[Type]]))</f>
        <v>xs:decimal</v>
      </c>
      <c r="I555" t="str">
        <f>IF(core[[#This Row],[Base type]]="xs:string",LEFT(core[[#This Row],[Type]],11)="xs:string(""","")</f>
        <v/>
      </c>
      <c r="J555" t="str">
        <f>IF(core[[#This Row],[Base type]]="xs:string",NOT(ISERROR(FIND(" or xs:string(xs:pattern=other:\w{2,})",core[[#This Row],[Type]]))),"")</f>
        <v/>
      </c>
      <c r="K555" t="str">
        <f>IFERROR(MID(core[[#This Row],[Type]],LEN(core[[#This Row],[Base type]])+2,FIND(")",core[[#This Row],[Type]],LEN(core[[#This Row],[Base type]])+2)-LEN(core[[#This Row],[Base type]])-2)&amp;IF(core[[#This Row],[Other]]=TRUE,", ""other:*""",""),"")</f>
        <v>xs:fractionDigits=6</v>
      </c>
      <c r="L555" t="str">
        <f t="array" ref="L55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56" spans="2:12" hidden="1" x14ac:dyDescent="0.25">
      <c r="B556" t="s">
        <v>1984</v>
      </c>
      <c r="C556" t="s">
        <v>1095</v>
      </c>
      <c r="D556" t="s">
        <v>1096</v>
      </c>
      <c r="E556" t="s">
        <v>478</v>
      </c>
      <c r="F556" t="s">
        <v>29</v>
      </c>
      <c r="G556" t="s">
        <v>1403</v>
      </c>
      <c r="H556" t="str">
        <f>IF(ISBLANK(core[[#This Row],[Type]]),"",IFERROR(LEFT(core[[#This Row],[Type]],FIND("(",core[[#This Row],[Type]])-1),core[[#This Row],[Type]]))</f>
        <v>xs:decimal</v>
      </c>
      <c r="I556" t="str">
        <f>IF(core[[#This Row],[Base type]]="xs:string",LEFT(core[[#This Row],[Type]],11)="xs:string(""","")</f>
        <v/>
      </c>
      <c r="J556" t="str">
        <f>IF(core[[#This Row],[Base type]]="xs:string",NOT(ISERROR(FIND(" or xs:string(xs:pattern=other:\w{2,})",core[[#This Row],[Type]]))),"")</f>
        <v/>
      </c>
      <c r="K556" t="str">
        <f>IFERROR(MID(core[[#This Row],[Type]],LEN(core[[#This Row],[Base type]])+2,FIND(")",core[[#This Row],[Type]],LEN(core[[#This Row],[Base type]])+2)-LEN(core[[#This Row],[Base type]])-2)&amp;IF(core[[#This Row],[Other]]=TRUE,", ""other:*""",""),"")</f>
        <v>xs:fractionDigits=6</v>
      </c>
      <c r="L556" t="str">
        <f t="array" ref="L55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57" spans="2:12" hidden="1" x14ac:dyDescent="0.25">
      <c r="B557" t="s">
        <v>1985</v>
      </c>
      <c r="C557" t="s">
        <v>1095</v>
      </c>
      <c r="D557" t="s">
        <v>1096</v>
      </c>
      <c r="E557" t="s">
        <v>1505</v>
      </c>
      <c r="F557" t="s">
        <v>29</v>
      </c>
      <c r="G557" t="s">
        <v>1403</v>
      </c>
      <c r="H557" t="str">
        <f>IF(ISBLANK(core[[#This Row],[Type]]),"",IFERROR(LEFT(core[[#This Row],[Type]],FIND("(",core[[#This Row],[Type]])-1),core[[#This Row],[Type]]))</f>
        <v>xs:decimal</v>
      </c>
      <c r="I557" t="str">
        <f>IF(core[[#This Row],[Base type]]="xs:string",LEFT(core[[#This Row],[Type]],11)="xs:string(""","")</f>
        <v/>
      </c>
      <c r="J557" t="str">
        <f>IF(core[[#This Row],[Base type]]="xs:string",NOT(ISERROR(FIND(" or xs:string(xs:pattern=other:\w{2,})",core[[#This Row],[Type]]))),"")</f>
        <v/>
      </c>
      <c r="K557" t="str">
        <f>IFERROR(MID(core[[#This Row],[Type]],LEN(core[[#This Row],[Base type]])+2,FIND(")",core[[#This Row],[Type]],LEN(core[[#This Row],[Base type]])+2)-LEN(core[[#This Row],[Base type]])-2)&amp;IF(core[[#This Row],[Other]]=TRUE,", ""other:*""",""),"")</f>
        <v>xs:fractionDigits=6</v>
      </c>
      <c r="L557" t="str">
        <f t="array" ref="L55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58" spans="2:12" hidden="1" x14ac:dyDescent="0.25">
      <c r="B558" t="s">
        <v>1986</v>
      </c>
      <c r="C558" t="s">
        <v>1108</v>
      </c>
      <c r="D558" t="s">
        <v>65</v>
      </c>
      <c r="E558" t="s">
        <v>1299</v>
      </c>
      <c r="F558" t="s">
        <v>29</v>
      </c>
      <c r="H558" t="str">
        <f>IF(ISBLANK(core[[#This Row],[Type]]),"",IFERROR(LEFT(core[[#This Row],[Type]],FIND("(",core[[#This Row],[Type]])-1),core[[#This Row],[Type]]))</f>
        <v/>
      </c>
      <c r="I558" t="str">
        <f>IF(core[[#This Row],[Base type]]="xs:string",LEFT(core[[#This Row],[Type]],11)="xs:string(""","")</f>
        <v/>
      </c>
      <c r="J558" t="str">
        <f>IF(core[[#This Row],[Base type]]="xs:string",NOT(ISERROR(FIND(" or xs:string(xs:pattern=other:\w{2,})",core[[#This Row],[Type]]))),"")</f>
        <v/>
      </c>
      <c r="K558" t="str">
        <f>IFERROR(MID(core[[#This Row],[Type]],LEN(core[[#This Row],[Base type]])+2,FIND(")",core[[#This Row],[Type]],LEN(core[[#This Row],[Base type]])+2)-LEN(core[[#This Row],[Base type]])-2)&amp;IF(core[[#This Row],[Other]]=TRUE,", ""other:*""",""),"")</f>
        <v/>
      </c>
      <c r="L558" t="str">
        <f t="array" ref="L5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59" spans="2:12" hidden="1" x14ac:dyDescent="0.25">
      <c r="B559" t="s">
        <v>1987</v>
      </c>
      <c r="C559" t="s">
        <v>1109</v>
      </c>
      <c r="D559" t="s">
        <v>123</v>
      </c>
      <c r="E559" t="s">
        <v>1299</v>
      </c>
      <c r="F559" t="s">
        <v>23</v>
      </c>
      <c r="H559" t="str">
        <f>IF(ISBLANK(core[[#This Row],[Type]]),"",IFERROR(LEFT(core[[#This Row],[Type]],FIND("(",core[[#This Row],[Type]])-1),core[[#This Row],[Type]]))</f>
        <v/>
      </c>
      <c r="I559" t="str">
        <f>IF(core[[#This Row],[Base type]]="xs:string",LEFT(core[[#This Row],[Type]],11)="xs:string(""","")</f>
        <v/>
      </c>
      <c r="J559" t="str">
        <f>IF(core[[#This Row],[Base type]]="xs:string",NOT(ISERROR(FIND(" or xs:string(xs:pattern=other:\w{2,})",core[[#This Row],[Type]]))),"")</f>
        <v/>
      </c>
      <c r="K559" t="str">
        <f>IFERROR(MID(core[[#This Row],[Type]],LEN(core[[#This Row],[Base type]])+2,FIND(")",core[[#This Row],[Type]],LEN(core[[#This Row],[Base type]])+2)-LEN(core[[#This Row],[Base type]])-2)&amp;IF(core[[#This Row],[Other]]=TRUE,", ""other:*""",""),"")</f>
        <v/>
      </c>
      <c r="L559" t="str">
        <f t="array" ref="L5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60" spans="2:12" hidden="1" x14ac:dyDescent="0.25">
      <c r="B560" t="s">
        <v>1988</v>
      </c>
      <c r="C560" t="s">
        <v>1110</v>
      </c>
      <c r="D560" t="s">
        <v>1309</v>
      </c>
      <c r="E560" t="s">
        <v>1299</v>
      </c>
      <c r="F560" t="s">
        <v>29</v>
      </c>
      <c r="H560" t="str">
        <f>IF(ISBLANK(core[[#This Row],[Type]]),"",IFERROR(LEFT(core[[#This Row],[Type]],FIND("(",core[[#This Row],[Type]])-1),core[[#This Row],[Type]]))</f>
        <v/>
      </c>
      <c r="I560" t="str">
        <f>IF(core[[#This Row],[Base type]]="xs:string",LEFT(core[[#This Row],[Type]],11)="xs:string(""","")</f>
        <v/>
      </c>
      <c r="J560" t="str">
        <f>IF(core[[#This Row],[Base type]]="xs:string",NOT(ISERROR(FIND(" or xs:string(xs:pattern=other:\w{2,})",core[[#This Row],[Type]]))),"")</f>
        <v/>
      </c>
      <c r="K560" t="str">
        <f>IFERROR(MID(core[[#This Row],[Type]],LEN(core[[#This Row],[Base type]])+2,FIND(")",core[[#This Row],[Type]],LEN(core[[#This Row],[Base type]])+2)-LEN(core[[#This Row],[Base type]])-2)&amp;IF(core[[#This Row],[Other]]=TRUE,", ""other:*""",""),"")</f>
        <v/>
      </c>
      <c r="L560" t="str">
        <f t="array" ref="L56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61" spans="2:12" hidden="1" x14ac:dyDescent="0.25">
      <c r="B561" t="s">
        <v>1989</v>
      </c>
      <c r="C561" t="s">
        <v>1109</v>
      </c>
      <c r="D561" t="s">
        <v>123</v>
      </c>
      <c r="E561" t="s">
        <v>124</v>
      </c>
      <c r="F561" t="s">
        <v>23</v>
      </c>
      <c r="G561" t="s">
        <v>1436</v>
      </c>
      <c r="H561" t="str">
        <f>IF(ISBLANK(core[[#This Row],[Type]]),"",IFERROR(LEFT(core[[#This Row],[Type]],FIND("(",core[[#This Row],[Type]])-1),core[[#This Row],[Type]]))</f>
        <v>xs:boolean</v>
      </c>
      <c r="I561" t="str">
        <f>IF(core[[#This Row],[Base type]]="xs:string",LEFT(core[[#This Row],[Type]],11)="xs:string(""","")</f>
        <v/>
      </c>
      <c r="J561" t="str">
        <f>IF(core[[#This Row],[Base type]]="xs:string",NOT(ISERROR(FIND(" or xs:string(xs:pattern=other:\w{2,})",core[[#This Row],[Type]]))),"")</f>
        <v/>
      </c>
      <c r="K561" t="str">
        <f>IFERROR(MID(core[[#This Row],[Type]],LEN(core[[#This Row],[Base type]])+2,FIND(")",core[[#This Row],[Type]],LEN(core[[#This Row],[Base type]])+2)-LEN(core[[#This Row],[Base type]])-2)&amp;IF(core[[#This Row],[Other]]=TRUE,", ""other:*""",""),"")</f>
        <v/>
      </c>
      <c r="L561" t="str">
        <f t="array" ref="L56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562" spans="2:12" hidden="1" x14ac:dyDescent="0.25">
      <c r="B562" t="s">
        <v>1990</v>
      </c>
      <c r="C562" t="s">
        <v>1109</v>
      </c>
      <c r="D562" t="s">
        <v>123</v>
      </c>
      <c r="E562" t="s">
        <v>135</v>
      </c>
      <c r="F562" t="s">
        <v>29</v>
      </c>
      <c r="G562" t="s">
        <v>1478</v>
      </c>
      <c r="H562" t="str">
        <f>IF(ISBLANK(core[[#This Row],[Type]]),"",IFERROR(LEFT(core[[#This Row],[Type]],FIND("(",core[[#This Row],[Type]])-1),core[[#This Row],[Type]]))</f>
        <v>xs:string</v>
      </c>
      <c r="I562" t="b">
        <f>IF(core[[#This Row],[Base type]]="xs:string",LEFT(core[[#This Row],[Type]],11)="xs:string(""","")</f>
        <v>1</v>
      </c>
      <c r="J562" t="b">
        <f>IF(core[[#This Row],[Base type]]="xs:string",NOT(ISERROR(FIND(" or xs:string(xs:pattern=other:\w{2,})",core[[#This Row],[Type]]))),"")</f>
        <v>1</v>
      </c>
      <c r="K562" t="str">
        <f>IFERROR(MID(core[[#This Row],[Type]],LEN(core[[#This Row],[Base type]])+2,FIND(")",core[[#This Row],[Type]],LEN(core[[#This Row],[Base type]])+2)-LEN(core[[#This Row],[Base type]])-2)&amp;IF(core[[#This Row],[Other]]=TRUE,", ""other:*""",""),"")</f>
        <v>"conceptual", "planned", "operational", "disabled", "closed", "other:*"</v>
      </c>
      <c r="L562" t="str">
        <f t="array" ref="L56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563" spans="2:12" hidden="1" x14ac:dyDescent="0.25">
      <c r="B563" t="s">
        <v>1991</v>
      </c>
      <c r="C563" t="s">
        <v>1109</v>
      </c>
      <c r="D563" t="s">
        <v>123</v>
      </c>
      <c r="E563" t="s">
        <v>133</v>
      </c>
      <c r="F563" t="s">
        <v>29</v>
      </c>
      <c r="G563" t="s">
        <v>1325</v>
      </c>
      <c r="H563" t="str">
        <f>IF(ISBLANK(core[[#This Row],[Type]]),"",IFERROR(LEFT(core[[#This Row],[Type]],FIND("(",core[[#This Row],[Type]])-1),core[[#This Row],[Type]]))</f>
        <v>xs:IDREF</v>
      </c>
      <c r="I563" t="str">
        <f>IF(core[[#This Row],[Base type]]="xs:string",LEFT(core[[#This Row],[Type]],11)="xs:string(""","")</f>
        <v/>
      </c>
      <c r="J563" t="str">
        <f>IF(core[[#This Row],[Base type]]="xs:string",NOT(ISERROR(FIND(" or xs:string(xs:pattern=other:\w{2,})",core[[#This Row],[Type]]))),"")</f>
        <v/>
      </c>
      <c r="K563" t="str">
        <f>IFERROR(MID(core[[#This Row],[Type]],LEN(core[[#This Row],[Base type]])+2,FIND(")",core[[#This Row],[Type]],LEN(core[[#This Row],[Base type]])+2)-LEN(core[[#This Row],[Base type]])-2)&amp;IF(core[[#This Row],[Other]]=TRUE,", ""other:*""",""),"")</f>
        <v/>
      </c>
      <c r="L563" t="str">
        <f t="array" ref="L56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564" spans="2:12" hidden="1" x14ac:dyDescent="0.25">
      <c r="B564" t="s">
        <v>1992</v>
      </c>
      <c r="C564" t="s">
        <v>1109</v>
      </c>
      <c r="D564" t="s">
        <v>123</v>
      </c>
      <c r="E564" t="s">
        <v>1481</v>
      </c>
      <c r="F564" t="s">
        <v>29</v>
      </c>
      <c r="G564" t="s">
        <v>1482</v>
      </c>
      <c r="H564" t="str">
        <f>IF(ISBLANK(core[[#This Row],[Type]]),"",IFERROR(LEFT(core[[#This Row],[Type]],FIND("(",core[[#This Row],[Type]])-1),core[[#This Row],[Type]]))</f>
        <v>xs:time</v>
      </c>
      <c r="I564" t="str">
        <f>IF(core[[#This Row],[Base type]]="xs:string",LEFT(core[[#This Row],[Type]],11)="xs:string(""","")</f>
        <v/>
      </c>
      <c r="J564" t="str">
        <f>IF(core[[#This Row],[Base type]]="xs:string",NOT(ISERROR(FIND(" or xs:string(xs:pattern=other:\w{2,})",core[[#This Row],[Type]]))),"")</f>
        <v/>
      </c>
      <c r="K564" t="str">
        <f>IFERROR(MID(core[[#This Row],[Type]],LEN(core[[#This Row],[Base type]])+2,FIND(")",core[[#This Row],[Type]],LEN(core[[#This Row],[Base type]])+2)-LEN(core[[#This Row],[Base type]])-2)&amp;IF(core[[#This Row],[Other]]=TRUE,", ""other:*""",""),"")</f>
        <v/>
      </c>
      <c r="L564" t="str">
        <f t="array" ref="L564">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565" spans="2:12" hidden="1" x14ac:dyDescent="0.25">
      <c r="B565" t="s">
        <v>1993</v>
      </c>
      <c r="C565" t="s">
        <v>1109</v>
      </c>
      <c r="D565" t="s">
        <v>123</v>
      </c>
      <c r="E565" t="s">
        <v>1484</v>
      </c>
      <c r="F565" t="s">
        <v>29</v>
      </c>
      <c r="G565" t="s">
        <v>1482</v>
      </c>
      <c r="H565" t="str">
        <f>IF(ISBLANK(core[[#This Row],[Type]]),"",IFERROR(LEFT(core[[#This Row],[Type]],FIND("(",core[[#This Row],[Type]])-1),core[[#This Row],[Type]]))</f>
        <v>xs:time</v>
      </c>
      <c r="I565" t="str">
        <f>IF(core[[#This Row],[Base type]]="xs:string",LEFT(core[[#This Row],[Type]],11)="xs:string(""","")</f>
        <v/>
      </c>
      <c r="J565" t="str">
        <f>IF(core[[#This Row],[Base type]]="xs:string",NOT(ISERROR(FIND(" or xs:string(xs:pattern=other:\w{2,})",core[[#This Row],[Type]]))),"")</f>
        <v/>
      </c>
      <c r="K565" t="str">
        <f>IFERROR(MID(core[[#This Row],[Type]],LEN(core[[#This Row],[Base type]])+2,FIND(")",core[[#This Row],[Type]],LEN(core[[#This Row],[Base type]])+2)-LEN(core[[#This Row],[Base type]])-2)&amp;IF(core[[#This Row],[Other]]=TRUE,", ""other:*""",""),"")</f>
        <v/>
      </c>
      <c r="L565" t="str">
        <f t="array" ref="L56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566" spans="2:12" hidden="1" x14ac:dyDescent="0.25">
      <c r="B566" t="s">
        <v>1994</v>
      </c>
      <c r="C566" t="s">
        <v>1109</v>
      </c>
      <c r="D566" t="s">
        <v>123</v>
      </c>
      <c r="E566" t="s">
        <v>1486</v>
      </c>
      <c r="F566" t="s">
        <v>29</v>
      </c>
      <c r="G566" t="s">
        <v>1487</v>
      </c>
      <c r="H566" t="str">
        <f>IF(ISBLANK(core[[#This Row],[Type]]),"",IFERROR(LEFT(core[[#This Row],[Type]],FIND("(",core[[#This Row],[Type]])-1),core[[#This Row],[Type]]))</f>
        <v>xs:nonNegativeInteger</v>
      </c>
      <c r="I566" t="str">
        <f>IF(core[[#This Row],[Base type]]="xs:string",LEFT(core[[#This Row],[Type]],11)="xs:string(""","")</f>
        <v/>
      </c>
      <c r="J566" t="str">
        <f>IF(core[[#This Row],[Base type]]="xs:string",NOT(ISERROR(FIND(" or xs:string(xs:pattern=other:\w{2,})",core[[#This Row],[Type]]))),"")</f>
        <v/>
      </c>
      <c r="K566" t="str">
        <f>IFERROR(MID(core[[#This Row],[Type]],LEN(core[[#This Row],[Base type]])+2,FIND(")",core[[#This Row],[Type]],LEN(core[[#This Row],[Base type]])+2)-LEN(core[[#This Row],[Base type]])-2)&amp;IF(core[[#This Row],[Other]]=TRUE,", ""other:*""",""),"")</f>
        <v/>
      </c>
      <c r="L566" t="str">
        <f t="array" ref="L566">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567" spans="2:12" hidden="1" x14ac:dyDescent="0.25">
      <c r="B567" t="s">
        <v>1995</v>
      </c>
      <c r="C567" t="s">
        <v>1109</v>
      </c>
      <c r="D567" t="s">
        <v>123</v>
      </c>
      <c r="E567" t="s">
        <v>1489</v>
      </c>
      <c r="F567" t="s">
        <v>29</v>
      </c>
      <c r="G567" t="s">
        <v>1302</v>
      </c>
      <c r="H567" t="str">
        <f>IF(ISBLANK(core[[#This Row],[Type]]),"",IFERROR(LEFT(core[[#This Row],[Type]],FIND("(",core[[#This Row],[Type]])-1),core[[#This Row],[Type]]))</f>
        <v>xs:string</v>
      </c>
      <c r="I567" t="b">
        <f>IF(core[[#This Row],[Base type]]="xs:string",LEFT(core[[#This Row],[Type]],11)="xs:string(""","")</f>
        <v>0</v>
      </c>
      <c r="J567" t="b">
        <f>IF(core[[#This Row],[Base type]]="xs:string",NOT(ISERROR(FIND(" or xs:string(xs:pattern=other:\w{2,})",core[[#This Row],[Type]]))),"")</f>
        <v>0</v>
      </c>
      <c r="K567" t="str">
        <f>IFERROR(MID(core[[#This Row],[Type]],LEN(core[[#This Row],[Base type]])+2,FIND(")",core[[#This Row],[Type]],LEN(core[[#This Row],[Base type]])+2)-LEN(core[[#This Row],[Base type]])-2)&amp;IF(core[[#This Row],[Other]]=TRUE,", ""other:*""",""),"")</f>
        <v/>
      </c>
      <c r="L567" t="str">
        <f t="array" ref="L56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68" spans="2:12" hidden="1" x14ac:dyDescent="0.25">
      <c r="B568" t="s">
        <v>1996</v>
      </c>
      <c r="C568" t="s">
        <v>1109</v>
      </c>
      <c r="D568" t="s">
        <v>123</v>
      </c>
      <c r="E568" t="s">
        <v>1307</v>
      </c>
      <c r="F568" t="s">
        <v>29</v>
      </c>
      <c r="H568" t="str">
        <f>IF(ISBLANK(core[[#This Row],[Type]]),"",IFERROR(LEFT(core[[#This Row],[Type]],FIND("(",core[[#This Row],[Type]])-1),core[[#This Row],[Type]]))</f>
        <v/>
      </c>
      <c r="I568" t="str">
        <f>IF(core[[#This Row],[Base type]]="xs:string",LEFT(core[[#This Row],[Type]],11)="xs:string(""","")</f>
        <v/>
      </c>
      <c r="J568" t="str">
        <f>IF(core[[#This Row],[Base type]]="xs:string",NOT(ISERROR(FIND(" or xs:string(xs:pattern=other:\w{2,})",core[[#This Row],[Type]]))),"")</f>
        <v/>
      </c>
      <c r="K568" t="str">
        <f>IFERROR(MID(core[[#This Row],[Type]],LEN(core[[#This Row],[Base type]])+2,FIND(")",core[[#This Row],[Type]],LEN(core[[#This Row],[Base type]])+2)-LEN(core[[#This Row],[Base type]])-2)&amp;IF(core[[#This Row],[Other]]=TRUE,", ""other:*""",""),"")</f>
        <v/>
      </c>
      <c r="L568" t="str">
        <f t="array" ref="L5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69" spans="2:12" hidden="1" x14ac:dyDescent="0.25">
      <c r="B569" t="s">
        <v>1997</v>
      </c>
      <c r="C569" t="s">
        <v>1110</v>
      </c>
      <c r="D569" t="s">
        <v>394</v>
      </c>
      <c r="E569" t="s">
        <v>1299</v>
      </c>
      <c r="F569" t="s">
        <v>29</v>
      </c>
      <c r="H569" t="str">
        <f>IF(ISBLANK(core[[#This Row],[Type]]),"",IFERROR(LEFT(core[[#This Row],[Type]],FIND("(",core[[#This Row],[Type]])-1),core[[#This Row],[Type]]))</f>
        <v/>
      </c>
      <c r="I569" t="str">
        <f>IF(core[[#This Row],[Base type]]="xs:string",LEFT(core[[#This Row],[Type]],11)="xs:string(""","")</f>
        <v/>
      </c>
      <c r="J569" t="str">
        <f>IF(core[[#This Row],[Base type]]="xs:string",NOT(ISERROR(FIND(" or xs:string(xs:pattern=other:\w{2,})",core[[#This Row],[Type]]))),"")</f>
        <v/>
      </c>
      <c r="K569" t="str">
        <f>IFERROR(MID(core[[#This Row],[Type]],LEN(core[[#This Row],[Base type]])+2,FIND(")",core[[#This Row],[Type]],LEN(core[[#This Row],[Base type]])+2)-LEN(core[[#This Row],[Base type]])-2)&amp;IF(core[[#This Row],[Other]]=TRUE,", ""other:*""",""),"")</f>
        <v/>
      </c>
      <c r="L569" t="str">
        <f t="array" ref="L5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70" spans="2:12" hidden="1" x14ac:dyDescent="0.25">
      <c r="B570" t="s">
        <v>1998</v>
      </c>
      <c r="C570" t="s">
        <v>1999</v>
      </c>
      <c r="D570" t="s">
        <v>300</v>
      </c>
      <c r="E570" t="s">
        <v>1299</v>
      </c>
      <c r="F570" t="s">
        <v>29</v>
      </c>
      <c r="H570" t="str">
        <f>IF(ISBLANK(core[[#This Row],[Type]]),"",IFERROR(LEFT(core[[#This Row],[Type]],FIND("(",core[[#This Row],[Type]])-1),core[[#This Row],[Type]]))</f>
        <v/>
      </c>
      <c r="I570" t="str">
        <f>IF(core[[#This Row],[Base type]]="xs:string",LEFT(core[[#This Row],[Type]],11)="xs:string(""","")</f>
        <v/>
      </c>
      <c r="J570" t="str">
        <f>IF(core[[#This Row],[Base type]]="xs:string",NOT(ISERROR(FIND(" or xs:string(xs:pattern=other:\w{2,})",core[[#This Row],[Type]]))),"")</f>
        <v/>
      </c>
      <c r="K570" t="str">
        <f>IFERROR(MID(core[[#This Row],[Type]],LEN(core[[#This Row],[Base type]])+2,FIND(")",core[[#This Row],[Type]],LEN(core[[#This Row],[Base type]])+2)-LEN(core[[#This Row],[Base type]])-2)&amp;IF(core[[#This Row],[Other]]=TRUE,", ""other:*""",""),"")</f>
        <v/>
      </c>
      <c r="L570" t="str">
        <f t="array" ref="L5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71" spans="2:12" hidden="1" x14ac:dyDescent="0.25">
      <c r="B571" t="s">
        <v>2000</v>
      </c>
      <c r="C571" t="s">
        <v>1999</v>
      </c>
      <c r="D571" t="s">
        <v>300</v>
      </c>
      <c r="E571" t="s">
        <v>301</v>
      </c>
      <c r="F571" t="s">
        <v>23</v>
      </c>
      <c r="G571" t="s">
        <v>1495</v>
      </c>
      <c r="H571" t="str">
        <f>IF(ISBLANK(core[[#This Row],[Type]]),"",IFERROR(LEFT(core[[#This Row],[Type]],FIND("(",core[[#This Row],[Type]])-1),core[[#This Row],[Type]]))</f>
        <v>xs:list</v>
      </c>
      <c r="I571" t="str">
        <f>IF(core[[#This Row],[Base type]]="xs:string",LEFT(core[[#This Row],[Type]],11)="xs:string(""","")</f>
        <v/>
      </c>
      <c r="J571" t="str">
        <f>IF(core[[#This Row],[Base type]]="xs:string",NOT(ISERROR(FIND(" or xs:string(xs:pattern=other:\w{2,})",core[[#This Row],[Type]]))),"")</f>
        <v/>
      </c>
      <c r="K571" t="str">
        <f>IFERROR(MID(core[[#This Row],[Type]],LEN(core[[#This Row],[Base type]])+2,FIND(")",core[[#This Row],[Type]],LEN(core[[#This Row],[Base type]])+2)-LEN(core[[#This Row],[Base type]])-2)&amp;IF(core[[#This Row],[Other]]=TRUE,", ""other:*""",""),"")</f>
        <v>xs:double</v>
      </c>
      <c r="L571" t="str">
        <f t="array" ref="L571">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572" spans="2:12" hidden="1" x14ac:dyDescent="0.25">
      <c r="B572" t="s">
        <v>2001</v>
      </c>
      <c r="C572" t="s">
        <v>1999</v>
      </c>
      <c r="D572" t="s">
        <v>300</v>
      </c>
      <c r="E572" t="s">
        <v>1425</v>
      </c>
      <c r="F572" t="s">
        <v>29</v>
      </c>
      <c r="G572" t="s">
        <v>1497</v>
      </c>
      <c r="H572" t="str">
        <f>IF(ISBLANK(core[[#This Row],[Type]]),"",IFERROR(LEFT(core[[#This Row],[Type]],FIND("(",core[[#This Row],[Type]])-1),core[[#This Row],[Type]]))</f>
        <v>xs:double</v>
      </c>
      <c r="I572" t="str">
        <f>IF(core[[#This Row],[Base type]]="xs:string",LEFT(core[[#This Row],[Type]],11)="xs:string(""","")</f>
        <v/>
      </c>
      <c r="J572" t="str">
        <f>IF(core[[#This Row],[Base type]]="xs:string",NOT(ISERROR(FIND(" or xs:string(xs:pattern=other:\w{2,})",core[[#This Row],[Type]]))),"")</f>
        <v/>
      </c>
      <c r="K572" t="str">
        <f>IFERROR(MID(core[[#This Row],[Type]],LEN(core[[#This Row],[Base type]])+2,FIND(")",core[[#This Row],[Type]],LEN(core[[#This Row],[Base type]])+2)-LEN(core[[#This Row],[Base type]])-2)&amp;IF(core[[#This Row],[Other]]=TRUE,", ""other:*""",""),"")</f>
        <v/>
      </c>
      <c r="L572" t="str">
        <f t="array" ref="L572">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573" spans="2:12" hidden="1" x14ac:dyDescent="0.25">
      <c r="B573" t="s">
        <v>2002</v>
      </c>
      <c r="C573" t="s">
        <v>1999</v>
      </c>
      <c r="D573" t="s">
        <v>300</v>
      </c>
      <c r="E573" t="s">
        <v>1420</v>
      </c>
      <c r="F573" t="s">
        <v>29</v>
      </c>
      <c r="G573" t="s">
        <v>1423</v>
      </c>
      <c r="H573" t="str">
        <f>IF(ISBLANK(core[[#This Row],[Type]]),"",IFERROR(LEFT(core[[#This Row],[Type]],FIND("(",core[[#This Row],[Type]])-1),core[[#This Row],[Type]]))</f>
        <v>xs:anyURI</v>
      </c>
      <c r="I573" t="str">
        <f>IF(core[[#This Row],[Base type]]="xs:string",LEFT(core[[#This Row],[Type]],11)="xs:string(""","")</f>
        <v/>
      </c>
      <c r="J573" t="str">
        <f>IF(core[[#This Row],[Base type]]="xs:string",NOT(ISERROR(FIND(" or xs:string(xs:pattern=other:\w{2,})",core[[#This Row],[Type]]))),"")</f>
        <v/>
      </c>
      <c r="K573" t="str">
        <f>IFERROR(MID(core[[#This Row],[Type]],LEN(core[[#This Row],[Base type]])+2,FIND(")",core[[#This Row],[Type]],LEN(core[[#This Row],[Base type]])+2)-LEN(core[[#This Row],[Base type]])-2)&amp;IF(core[[#This Row],[Other]]=TRUE,", ""other:*""",""),"")</f>
        <v/>
      </c>
      <c r="L573" t="str">
        <f t="array" ref="L57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74" spans="2:12" hidden="1" x14ac:dyDescent="0.25">
      <c r="B574" t="s">
        <v>2003</v>
      </c>
      <c r="C574" t="s">
        <v>1999</v>
      </c>
      <c r="D574" t="s">
        <v>300</v>
      </c>
      <c r="E574" t="s">
        <v>1500</v>
      </c>
      <c r="F574" t="s">
        <v>29</v>
      </c>
      <c r="G574" t="s">
        <v>1423</v>
      </c>
      <c r="H574" t="str">
        <f>IF(ISBLANK(core[[#This Row],[Type]]),"",IFERROR(LEFT(core[[#This Row],[Type]],FIND("(",core[[#This Row],[Type]])-1),core[[#This Row],[Type]]))</f>
        <v>xs:anyURI</v>
      </c>
      <c r="I574" t="str">
        <f>IF(core[[#This Row],[Base type]]="xs:string",LEFT(core[[#This Row],[Type]],11)="xs:string(""","")</f>
        <v/>
      </c>
      <c r="J574" t="str">
        <f>IF(core[[#This Row],[Base type]]="xs:string",NOT(ISERROR(FIND(" or xs:string(xs:pattern=other:\w{2,})",core[[#This Row],[Type]]))),"")</f>
        <v/>
      </c>
      <c r="K574" t="str">
        <f>IFERROR(MID(core[[#This Row],[Type]],LEN(core[[#This Row],[Base type]])+2,FIND(")",core[[#This Row],[Type]],LEN(core[[#This Row],[Base type]])+2)-LEN(core[[#This Row],[Base type]])-2)&amp;IF(core[[#This Row],[Other]]=TRUE,", ""other:*""",""),"")</f>
        <v/>
      </c>
      <c r="L574" t="str">
        <f t="array" ref="L57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75" spans="2:12" hidden="1" x14ac:dyDescent="0.25">
      <c r="B575" t="s">
        <v>2004</v>
      </c>
      <c r="C575" t="s">
        <v>1110</v>
      </c>
      <c r="D575" t="s">
        <v>394</v>
      </c>
      <c r="E575" t="s">
        <v>118</v>
      </c>
      <c r="F575" t="s">
        <v>29</v>
      </c>
      <c r="G575" t="s">
        <v>1325</v>
      </c>
      <c r="H575" t="str">
        <f>IF(ISBLANK(core[[#This Row],[Type]]),"",IFERROR(LEFT(core[[#This Row],[Type]],FIND("(",core[[#This Row],[Type]])-1),core[[#This Row],[Type]]))</f>
        <v>xs:IDREF</v>
      </c>
      <c r="I575" t="str">
        <f>IF(core[[#This Row],[Base type]]="xs:string",LEFT(core[[#This Row],[Type]],11)="xs:string(""","")</f>
        <v/>
      </c>
      <c r="J575" t="str">
        <f>IF(core[[#This Row],[Base type]]="xs:string",NOT(ISERROR(FIND(" or xs:string(xs:pattern=other:\w{2,})",core[[#This Row],[Type]]))),"")</f>
        <v/>
      </c>
      <c r="K575" t="str">
        <f>IFERROR(MID(core[[#This Row],[Type]],LEN(core[[#This Row],[Base type]])+2,FIND(")",core[[#This Row],[Type]],LEN(core[[#This Row],[Base type]])+2)-LEN(core[[#This Row],[Base type]])-2)&amp;IF(core[[#This Row],[Other]]=TRUE,", ""other:*""",""),"")</f>
        <v/>
      </c>
      <c r="L575" t="str">
        <f t="array" ref="L57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576" spans="2:12" hidden="1" x14ac:dyDescent="0.25">
      <c r="B576" t="s">
        <v>2005</v>
      </c>
      <c r="C576" t="s">
        <v>1110</v>
      </c>
      <c r="D576" t="s">
        <v>394</v>
      </c>
      <c r="E576" t="s">
        <v>494</v>
      </c>
      <c r="F576" t="s">
        <v>23</v>
      </c>
      <c r="G576" t="s">
        <v>1403</v>
      </c>
      <c r="H576" t="str">
        <f>IF(ISBLANK(core[[#This Row],[Type]]),"",IFERROR(LEFT(core[[#This Row],[Type]],FIND("(",core[[#This Row],[Type]])-1),core[[#This Row],[Type]]))</f>
        <v>xs:decimal</v>
      </c>
      <c r="I576" t="str">
        <f>IF(core[[#This Row],[Base type]]="xs:string",LEFT(core[[#This Row],[Type]],11)="xs:string(""","")</f>
        <v/>
      </c>
      <c r="J576" t="str">
        <f>IF(core[[#This Row],[Base type]]="xs:string",NOT(ISERROR(FIND(" or xs:string(xs:pattern=other:\w{2,})",core[[#This Row],[Type]]))),"")</f>
        <v/>
      </c>
      <c r="K576" t="str">
        <f>IFERROR(MID(core[[#This Row],[Type]],LEN(core[[#This Row],[Base type]])+2,FIND(")",core[[#This Row],[Type]],LEN(core[[#This Row],[Base type]])+2)-LEN(core[[#This Row],[Base type]])-2)&amp;IF(core[[#This Row],[Other]]=TRUE,", ""other:*""",""),"")</f>
        <v>xs:fractionDigits=6</v>
      </c>
      <c r="L576" t="str">
        <f t="array" ref="L57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77" spans="2:12" hidden="1" x14ac:dyDescent="0.25">
      <c r="B577" t="s">
        <v>2006</v>
      </c>
      <c r="C577" t="s">
        <v>1110</v>
      </c>
      <c r="D577" t="s">
        <v>394</v>
      </c>
      <c r="E577" t="s">
        <v>478</v>
      </c>
      <c r="F577" t="s">
        <v>29</v>
      </c>
      <c r="G577" t="s">
        <v>1403</v>
      </c>
      <c r="H577" t="str">
        <f>IF(ISBLANK(core[[#This Row],[Type]]),"",IFERROR(LEFT(core[[#This Row],[Type]],FIND("(",core[[#This Row],[Type]])-1),core[[#This Row],[Type]]))</f>
        <v>xs:decimal</v>
      </c>
      <c r="I577" t="str">
        <f>IF(core[[#This Row],[Base type]]="xs:string",LEFT(core[[#This Row],[Type]],11)="xs:string(""","")</f>
        <v/>
      </c>
      <c r="J577" t="str">
        <f>IF(core[[#This Row],[Base type]]="xs:string",NOT(ISERROR(FIND(" or xs:string(xs:pattern=other:\w{2,})",core[[#This Row],[Type]]))),"")</f>
        <v/>
      </c>
      <c r="K577" t="str">
        <f>IFERROR(MID(core[[#This Row],[Type]],LEN(core[[#This Row],[Base type]])+2,FIND(")",core[[#This Row],[Type]],LEN(core[[#This Row],[Base type]])+2)-LEN(core[[#This Row],[Base type]])-2)&amp;IF(core[[#This Row],[Other]]=TRUE,", ""other:*""",""),"")</f>
        <v>xs:fractionDigits=6</v>
      </c>
      <c r="L577" t="str">
        <f t="array" ref="L57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78" spans="2:12" hidden="1" x14ac:dyDescent="0.25">
      <c r="B578" t="s">
        <v>2007</v>
      </c>
      <c r="C578" t="s">
        <v>1110</v>
      </c>
      <c r="D578" t="s">
        <v>394</v>
      </c>
      <c r="E578" t="s">
        <v>1505</v>
      </c>
      <c r="F578" t="s">
        <v>29</v>
      </c>
      <c r="G578" t="s">
        <v>1403</v>
      </c>
      <c r="H578" t="str">
        <f>IF(ISBLANK(core[[#This Row],[Type]]),"",IFERROR(LEFT(core[[#This Row],[Type]],FIND("(",core[[#This Row],[Type]])-1),core[[#This Row],[Type]]))</f>
        <v>xs:decimal</v>
      </c>
      <c r="I578" t="str">
        <f>IF(core[[#This Row],[Base type]]="xs:string",LEFT(core[[#This Row],[Type]],11)="xs:string(""","")</f>
        <v/>
      </c>
      <c r="J578" t="str">
        <f>IF(core[[#This Row],[Base type]]="xs:string",NOT(ISERROR(FIND(" or xs:string(xs:pattern=other:\w{2,})",core[[#This Row],[Type]]))),"")</f>
        <v/>
      </c>
      <c r="K578" t="str">
        <f>IFERROR(MID(core[[#This Row],[Type]],LEN(core[[#This Row],[Base type]])+2,FIND(")",core[[#This Row],[Type]],LEN(core[[#This Row],[Base type]])+2)-LEN(core[[#This Row],[Base type]])-2)&amp;IF(core[[#This Row],[Other]]=TRUE,", ""other:*""",""),"")</f>
        <v>xs:fractionDigits=6</v>
      </c>
      <c r="L578" t="str">
        <f t="array" ref="L57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79" spans="2:12" hidden="1" x14ac:dyDescent="0.25">
      <c r="B579" t="s">
        <v>2008</v>
      </c>
      <c r="C579" t="s">
        <v>1110</v>
      </c>
      <c r="D579" t="s">
        <v>913</v>
      </c>
      <c r="E579" t="s">
        <v>1299</v>
      </c>
      <c r="F579" t="s">
        <v>29</v>
      </c>
      <c r="H579" t="str">
        <f>IF(ISBLANK(core[[#This Row],[Type]]),"",IFERROR(LEFT(core[[#This Row],[Type]],FIND("(",core[[#This Row],[Type]])-1),core[[#This Row],[Type]]))</f>
        <v/>
      </c>
      <c r="I579" t="str">
        <f>IF(core[[#This Row],[Base type]]="xs:string",LEFT(core[[#This Row],[Type]],11)="xs:string(""","")</f>
        <v/>
      </c>
      <c r="J579" t="str">
        <f>IF(core[[#This Row],[Base type]]="xs:string",NOT(ISERROR(FIND(" or xs:string(xs:pattern=other:\w{2,})",core[[#This Row],[Type]]))),"")</f>
        <v/>
      </c>
      <c r="K579" t="str">
        <f>IFERROR(MID(core[[#This Row],[Type]],LEN(core[[#This Row],[Base type]])+2,FIND(")",core[[#This Row],[Type]],LEN(core[[#This Row],[Base type]])+2)-LEN(core[[#This Row],[Base type]])-2)&amp;IF(core[[#This Row],[Other]]=TRUE,", ""other:*""",""),"")</f>
        <v/>
      </c>
      <c r="L579" t="str">
        <f t="array" ref="L5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80" spans="2:12" hidden="1" x14ac:dyDescent="0.25">
      <c r="B580" t="s">
        <v>2009</v>
      </c>
      <c r="C580" t="s">
        <v>2010</v>
      </c>
      <c r="D580" t="s">
        <v>300</v>
      </c>
      <c r="E580" t="s">
        <v>1299</v>
      </c>
      <c r="F580" t="s">
        <v>29</v>
      </c>
      <c r="H580" t="str">
        <f>IF(ISBLANK(core[[#This Row],[Type]]),"",IFERROR(LEFT(core[[#This Row],[Type]],FIND("(",core[[#This Row],[Type]])-1),core[[#This Row],[Type]]))</f>
        <v/>
      </c>
      <c r="I580" t="str">
        <f>IF(core[[#This Row],[Base type]]="xs:string",LEFT(core[[#This Row],[Type]],11)="xs:string(""","")</f>
        <v/>
      </c>
      <c r="J580" t="str">
        <f>IF(core[[#This Row],[Base type]]="xs:string",NOT(ISERROR(FIND(" or xs:string(xs:pattern=other:\w{2,})",core[[#This Row],[Type]]))),"")</f>
        <v/>
      </c>
      <c r="K580" t="str">
        <f>IFERROR(MID(core[[#This Row],[Type]],LEN(core[[#This Row],[Base type]])+2,FIND(")",core[[#This Row],[Type]],LEN(core[[#This Row],[Base type]])+2)-LEN(core[[#This Row],[Base type]])-2)&amp;IF(core[[#This Row],[Other]]=TRUE,", ""other:*""",""),"")</f>
        <v/>
      </c>
      <c r="L580" t="str">
        <f t="array" ref="L58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81" spans="2:12" hidden="1" x14ac:dyDescent="0.25">
      <c r="B581" t="s">
        <v>2011</v>
      </c>
      <c r="C581" t="s">
        <v>2010</v>
      </c>
      <c r="D581" t="s">
        <v>300</v>
      </c>
      <c r="E581" t="s">
        <v>301</v>
      </c>
      <c r="F581" t="s">
        <v>23</v>
      </c>
      <c r="G581" t="s">
        <v>1495</v>
      </c>
      <c r="H581" t="str">
        <f>IF(ISBLANK(core[[#This Row],[Type]]),"",IFERROR(LEFT(core[[#This Row],[Type]],FIND("(",core[[#This Row],[Type]])-1),core[[#This Row],[Type]]))</f>
        <v>xs:list</v>
      </c>
      <c r="I581" t="str">
        <f>IF(core[[#This Row],[Base type]]="xs:string",LEFT(core[[#This Row],[Type]],11)="xs:string(""","")</f>
        <v/>
      </c>
      <c r="J581" t="str">
        <f>IF(core[[#This Row],[Base type]]="xs:string",NOT(ISERROR(FIND(" or xs:string(xs:pattern=other:\w{2,})",core[[#This Row],[Type]]))),"")</f>
        <v/>
      </c>
      <c r="K581" t="str">
        <f>IFERROR(MID(core[[#This Row],[Type]],LEN(core[[#This Row],[Base type]])+2,FIND(")",core[[#This Row],[Type]],LEN(core[[#This Row],[Base type]])+2)-LEN(core[[#This Row],[Base type]])-2)&amp;IF(core[[#This Row],[Other]]=TRUE,", ""other:*""",""),"")</f>
        <v>xs:double</v>
      </c>
      <c r="L581" t="str">
        <f t="array" ref="L581">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582" spans="2:12" hidden="1" x14ac:dyDescent="0.25">
      <c r="B582" t="s">
        <v>2012</v>
      </c>
      <c r="C582" t="s">
        <v>2010</v>
      </c>
      <c r="D582" t="s">
        <v>300</v>
      </c>
      <c r="E582" t="s">
        <v>1425</v>
      </c>
      <c r="F582" t="s">
        <v>29</v>
      </c>
      <c r="G582" t="s">
        <v>1497</v>
      </c>
      <c r="H582" t="str">
        <f>IF(ISBLANK(core[[#This Row],[Type]]),"",IFERROR(LEFT(core[[#This Row],[Type]],FIND("(",core[[#This Row],[Type]])-1),core[[#This Row],[Type]]))</f>
        <v>xs:double</v>
      </c>
      <c r="I582" t="str">
        <f>IF(core[[#This Row],[Base type]]="xs:string",LEFT(core[[#This Row],[Type]],11)="xs:string(""","")</f>
        <v/>
      </c>
      <c r="J582" t="str">
        <f>IF(core[[#This Row],[Base type]]="xs:string",NOT(ISERROR(FIND(" or xs:string(xs:pattern=other:\w{2,})",core[[#This Row],[Type]]))),"")</f>
        <v/>
      </c>
      <c r="K582" t="str">
        <f>IFERROR(MID(core[[#This Row],[Type]],LEN(core[[#This Row],[Base type]])+2,FIND(")",core[[#This Row],[Type]],LEN(core[[#This Row],[Base type]])+2)-LEN(core[[#This Row],[Base type]])-2)&amp;IF(core[[#This Row],[Other]]=TRUE,", ""other:*""",""),"")</f>
        <v/>
      </c>
      <c r="L582" t="str">
        <f t="array" ref="L582">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583" spans="2:12" hidden="1" x14ac:dyDescent="0.25">
      <c r="B583" t="s">
        <v>2013</v>
      </c>
      <c r="C583" t="s">
        <v>2010</v>
      </c>
      <c r="D583" t="s">
        <v>300</v>
      </c>
      <c r="E583" t="s">
        <v>1420</v>
      </c>
      <c r="F583" t="s">
        <v>29</v>
      </c>
      <c r="G583" t="s">
        <v>1423</v>
      </c>
      <c r="H583" t="str">
        <f>IF(ISBLANK(core[[#This Row],[Type]]),"",IFERROR(LEFT(core[[#This Row],[Type]],FIND("(",core[[#This Row],[Type]])-1),core[[#This Row],[Type]]))</f>
        <v>xs:anyURI</v>
      </c>
      <c r="I583" t="str">
        <f>IF(core[[#This Row],[Base type]]="xs:string",LEFT(core[[#This Row],[Type]],11)="xs:string(""","")</f>
        <v/>
      </c>
      <c r="J583" t="str">
        <f>IF(core[[#This Row],[Base type]]="xs:string",NOT(ISERROR(FIND(" or xs:string(xs:pattern=other:\w{2,})",core[[#This Row],[Type]]))),"")</f>
        <v/>
      </c>
      <c r="K583" t="str">
        <f>IFERROR(MID(core[[#This Row],[Type]],LEN(core[[#This Row],[Base type]])+2,FIND(")",core[[#This Row],[Type]],LEN(core[[#This Row],[Base type]])+2)-LEN(core[[#This Row],[Base type]])-2)&amp;IF(core[[#This Row],[Other]]=TRUE,", ""other:*""",""),"")</f>
        <v/>
      </c>
      <c r="L583" t="str">
        <f t="array" ref="L583">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84" spans="2:12" hidden="1" x14ac:dyDescent="0.25">
      <c r="B584" t="s">
        <v>2014</v>
      </c>
      <c r="C584" t="s">
        <v>2010</v>
      </c>
      <c r="D584" t="s">
        <v>300</v>
      </c>
      <c r="E584" t="s">
        <v>1500</v>
      </c>
      <c r="F584" t="s">
        <v>29</v>
      </c>
      <c r="G584" t="s">
        <v>1423</v>
      </c>
      <c r="H584" t="str">
        <f>IF(ISBLANK(core[[#This Row],[Type]]),"",IFERROR(LEFT(core[[#This Row],[Type]],FIND("(",core[[#This Row],[Type]])-1),core[[#This Row],[Type]]))</f>
        <v>xs:anyURI</v>
      </c>
      <c r="I584" t="str">
        <f>IF(core[[#This Row],[Base type]]="xs:string",LEFT(core[[#This Row],[Type]],11)="xs:string(""","")</f>
        <v/>
      </c>
      <c r="J584" t="str">
        <f>IF(core[[#This Row],[Base type]]="xs:string",NOT(ISERROR(FIND(" or xs:string(xs:pattern=other:\w{2,})",core[[#This Row],[Type]]))),"")</f>
        <v/>
      </c>
      <c r="K584" t="str">
        <f>IFERROR(MID(core[[#This Row],[Type]],LEN(core[[#This Row],[Base type]])+2,FIND(")",core[[#This Row],[Type]],LEN(core[[#This Row],[Base type]])+2)-LEN(core[[#This Row],[Base type]])-2)&amp;IF(core[[#This Row],[Other]]=TRUE,", ""other:*""",""),"")</f>
        <v/>
      </c>
      <c r="L584" t="str">
        <f t="array" ref="L58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585" spans="2:12" hidden="1" x14ac:dyDescent="0.25">
      <c r="B585" t="s">
        <v>2015</v>
      </c>
      <c r="C585" t="s">
        <v>1110</v>
      </c>
      <c r="D585" t="s">
        <v>913</v>
      </c>
      <c r="E585" t="s">
        <v>118</v>
      </c>
      <c r="F585" t="s">
        <v>29</v>
      </c>
      <c r="G585" t="s">
        <v>1325</v>
      </c>
      <c r="H585" t="str">
        <f>IF(ISBLANK(core[[#This Row],[Type]]),"",IFERROR(LEFT(core[[#This Row],[Type]],FIND("(",core[[#This Row],[Type]])-1),core[[#This Row],[Type]]))</f>
        <v>xs:IDREF</v>
      </c>
      <c r="I585" t="str">
        <f>IF(core[[#This Row],[Base type]]="xs:string",LEFT(core[[#This Row],[Type]],11)="xs:string(""","")</f>
        <v/>
      </c>
      <c r="J585" t="str">
        <f>IF(core[[#This Row],[Base type]]="xs:string",NOT(ISERROR(FIND(" or xs:string(xs:pattern=other:\w{2,})",core[[#This Row],[Type]]))),"")</f>
        <v/>
      </c>
      <c r="K585" t="str">
        <f>IFERROR(MID(core[[#This Row],[Type]],LEN(core[[#This Row],[Base type]])+2,FIND(")",core[[#This Row],[Type]],LEN(core[[#This Row],[Base type]])+2)-LEN(core[[#This Row],[Base type]])-2)&amp;IF(core[[#This Row],[Other]]=TRUE,", ""other:*""",""),"")</f>
        <v/>
      </c>
      <c r="L585" t="str">
        <f t="array" ref="L58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586" spans="2:12" hidden="1" x14ac:dyDescent="0.25">
      <c r="B586" t="s">
        <v>2016</v>
      </c>
      <c r="C586" t="s">
        <v>1110</v>
      </c>
      <c r="D586" t="s">
        <v>913</v>
      </c>
      <c r="E586" t="s">
        <v>494</v>
      </c>
      <c r="F586" t="s">
        <v>23</v>
      </c>
      <c r="G586" t="s">
        <v>1403</v>
      </c>
      <c r="H586" t="str">
        <f>IF(ISBLANK(core[[#This Row],[Type]]),"",IFERROR(LEFT(core[[#This Row],[Type]],FIND("(",core[[#This Row],[Type]])-1),core[[#This Row],[Type]]))</f>
        <v>xs:decimal</v>
      </c>
      <c r="I586" t="str">
        <f>IF(core[[#This Row],[Base type]]="xs:string",LEFT(core[[#This Row],[Type]],11)="xs:string(""","")</f>
        <v/>
      </c>
      <c r="J586" t="str">
        <f>IF(core[[#This Row],[Base type]]="xs:string",NOT(ISERROR(FIND(" or xs:string(xs:pattern=other:\w{2,})",core[[#This Row],[Type]]))),"")</f>
        <v/>
      </c>
      <c r="K586" t="str">
        <f>IFERROR(MID(core[[#This Row],[Type]],LEN(core[[#This Row],[Base type]])+2,FIND(")",core[[#This Row],[Type]],LEN(core[[#This Row],[Base type]])+2)-LEN(core[[#This Row],[Base type]])-2)&amp;IF(core[[#This Row],[Other]]=TRUE,", ""other:*""",""),"")</f>
        <v>xs:fractionDigits=6</v>
      </c>
      <c r="L586" t="str">
        <f t="array" ref="L58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87" spans="2:12" hidden="1" x14ac:dyDescent="0.25">
      <c r="B587" t="s">
        <v>2017</v>
      </c>
      <c r="C587" t="s">
        <v>1110</v>
      </c>
      <c r="D587" t="s">
        <v>913</v>
      </c>
      <c r="E587" t="s">
        <v>478</v>
      </c>
      <c r="F587" t="s">
        <v>29</v>
      </c>
      <c r="G587" t="s">
        <v>1403</v>
      </c>
      <c r="H587" t="str">
        <f>IF(ISBLANK(core[[#This Row],[Type]]),"",IFERROR(LEFT(core[[#This Row],[Type]],FIND("(",core[[#This Row],[Type]])-1),core[[#This Row],[Type]]))</f>
        <v>xs:decimal</v>
      </c>
      <c r="I587" t="str">
        <f>IF(core[[#This Row],[Base type]]="xs:string",LEFT(core[[#This Row],[Type]],11)="xs:string(""","")</f>
        <v/>
      </c>
      <c r="J587" t="str">
        <f>IF(core[[#This Row],[Base type]]="xs:string",NOT(ISERROR(FIND(" or xs:string(xs:pattern=other:\w{2,})",core[[#This Row],[Type]]))),"")</f>
        <v/>
      </c>
      <c r="K587" t="str">
        <f>IFERROR(MID(core[[#This Row],[Type]],LEN(core[[#This Row],[Base type]])+2,FIND(")",core[[#This Row],[Type]],LEN(core[[#This Row],[Base type]])+2)-LEN(core[[#This Row],[Base type]])-2)&amp;IF(core[[#This Row],[Other]]=TRUE,", ""other:*""",""),"")</f>
        <v>xs:fractionDigits=6</v>
      </c>
      <c r="L587" t="str">
        <f t="array" ref="L58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88" spans="2:12" hidden="1" x14ac:dyDescent="0.25">
      <c r="B588" t="s">
        <v>2018</v>
      </c>
      <c r="C588" t="s">
        <v>1110</v>
      </c>
      <c r="D588" t="s">
        <v>913</v>
      </c>
      <c r="E588" t="s">
        <v>1505</v>
      </c>
      <c r="F588" t="s">
        <v>29</v>
      </c>
      <c r="G588" t="s">
        <v>1403</v>
      </c>
      <c r="H588" t="str">
        <f>IF(ISBLANK(core[[#This Row],[Type]]),"",IFERROR(LEFT(core[[#This Row],[Type]],FIND("(",core[[#This Row],[Type]])-1),core[[#This Row],[Type]]))</f>
        <v>xs:decimal</v>
      </c>
      <c r="I588" t="str">
        <f>IF(core[[#This Row],[Base type]]="xs:string",LEFT(core[[#This Row],[Type]],11)="xs:string(""","")</f>
        <v/>
      </c>
      <c r="J588" t="str">
        <f>IF(core[[#This Row],[Base type]]="xs:string",NOT(ISERROR(FIND(" or xs:string(xs:pattern=other:\w{2,})",core[[#This Row],[Type]]))),"")</f>
        <v/>
      </c>
      <c r="K588" t="str">
        <f>IFERROR(MID(core[[#This Row],[Type]],LEN(core[[#This Row],[Base type]])+2,FIND(")",core[[#This Row],[Type]],LEN(core[[#This Row],[Base type]])+2)-LEN(core[[#This Row],[Base type]])-2)&amp;IF(core[[#This Row],[Other]]=TRUE,", ""other:*""",""),"")</f>
        <v>xs:fractionDigits=6</v>
      </c>
      <c r="L588" t="str">
        <f t="array" ref="L58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89" spans="2:12" hidden="1" x14ac:dyDescent="0.25">
      <c r="B589" t="s">
        <v>2019</v>
      </c>
      <c r="C589" t="s">
        <v>1095</v>
      </c>
      <c r="D589" t="s">
        <v>1096</v>
      </c>
      <c r="E589" t="s">
        <v>936</v>
      </c>
      <c r="F589" t="s">
        <v>29</v>
      </c>
      <c r="G589" t="s">
        <v>1403</v>
      </c>
      <c r="H589" t="str">
        <f>IF(ISBLANK(core[[#This Row],[Type]]),"",IFERROR(LEFT(core[[#This Row],[Type]],FIND("(",core[[#This Row],[Type]])-1),core[[#This Row],[Type]]))</f>
        <v>xs:decimal</v>
      </c>
      <c r="I589" t="str">
        <f>IF(core[[#This Row],[Base type]]="xs:string",LEFT(core[[#This Row],[Type]],11)="xs:string(""","")</f>
        <v/>
      </c>
      <c r="J589" t="str">
        <f>IF(core[[#This Row],[Base type]]="xs:string",NOT(ISERROR(FIND(" or xs:string(xs:pattern=other:\w{2,})",core[[#This Row],[Type]]))),"")</f>
        <v/>
      </c>
      <c r="K589" t="str">
        <f>IFERROR(MID(core[[#This Row],[Type]],LEN(core[[#This Row],[Base type]])+2,FIND(")",core[[#This Row],[Type]],LEN(core[[#This Row],[Base type]])+2)-LEN(core[[#This Row],[Base type]])-2)&amp;IF(core[[#This Row],[Other]]=TRUE,", ""other:*""",""),"")</f>
        <v>xs:fractionDigits=6</v>
      </c>
      <c r="L589" t="str">
        <f t="array" ref="L58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90" spans="2:12" hidden="1" x14ac:dyDescent="0.25">
      <c r="B590" t="s">
        <v>2020</v>
      </c>
      <c r="C590" t="s">
        <v>1095</v>
      </c>
      <c r="D590" t="s">
        <v>1096</v>
      </c>
      <c r="E590" t="s">
        <v>482</v>
      </c>
      <c r="F590" t="s">
        <v>29</v>
      </c>
      <c r="G590" t="s">
        <v>1836</v>
      </c>
      <c r="H590" t="str">
        <f>IF(ISBLANK(core[[#This Row],[Type]]),"",IFERROR(LEFT(core[[#This Row],[Type]],FIND("(",core[[#This Row],[Type]])-1),core[[#This Row],[Type]]))</f>
        <v>xs:string</v>
      </c>
      <c r="I590" t="b">
        <f>IF(core[[#This Row],[Base type]]="xs:string",LEFT(core[[#This Row],[Type]],11)="xs:string(""","")</f>
        <v>1</v>
      </c>
      <c r="J590" t="b">
        <f>IF(core[[#This Row],[Base type]]="xs:string",NOT(ISERROR(FIND(" or xs:string(xs:pattern=other:\w{2,})",core[[#This Row],[Type]]))),"")</f>
        <v>0</v>
      </c>
      <c r="K590" t="str">
        <f>IFERROR(MID(core[[#This Row],[Type]],LEN(core[[#This Row],[Base type]])+2,FIND(")",core[[#This Row],[Type]],LEN(core[[#This Row],[Base type]])+2)-LEN(core[[#This Row],[Base type]])-2)&amp;IF(core[[#This Row],[Other]]=TRUE,", ""other:*""",""),"")</f>
        <v>"up", "down", "unknown", "none", "both"</v>
      </c>
      <c r="L590" t="str">
        <f t="array" ref="L59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591" spans="2:12" hidden="1" x14ac:dyDescent="0.25">
      <c r="B591" t="s">
        <v>2021</v>
      </c>
      <c r="C591" t="s">
        <v>1095</v>
      </c>
      <c r="D591" t="s">
        <v>1096</v>
      </c>
      <c r="E591" t="s">
        <v>1099</v>
      </c>
      <c r="F591" t="s">
        <v>29</v>
      </c>
      <c r="G591" t="s">
        <v>1403</v>
      </c>
      <c r="H591" t="str">
        <f>IF(ISBLANK(core[[#This Row],[Type]]),"",IFERROR(LEFT(core[[#This Row],[Type]],FIND("(",core[[#This Row],[Type]])-1),core[[#This Row],[Type]]))</f>
        <v>xs:decimal</v>
      </c>
      <c r="I591" t="str">
        <f>IF(core[[#This Row],[Base type]]="xs:string",LEFT(core[[#This Row],[Type]],11)="xs:string(""","")</f>
        <v/>
      </c>
      <c r="J591" t="str">
        <f>IF(core[[#This Row],[Base type]]="xs:string",NOT(ISERROR(FIND(" or xs:string(xs:pattern=other:\w{2,})",core[[#This Row],[Type]]))),"")</f>
        <v/>
      </c>
      <c r="K591" t="str">
        <f>IFERROR(MID(core[[#This Row],[Type]],LEN(core[[#This Row],[Base type]])+2,FIND(")",core[[#This Row],[Type]],LEN(core[[#This Row],[Base type]])+2)-LEN(core[[#This Row],[Base type]])-2)&amp;IF(core[[#This Row],[Other]]=TRUE,", ""other:*""",""),"")</f>
        <v>xs:fractionDigits=6</v>
      </c>
      <c r="L591" t="str">
        <f t="array" ref="L59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592" spans="2:12" hidden="1" x14ac:dyDescent="0.25">
      <c r="B592" t="s">
        <v>2022</v>
      </c>
      <c r="C592" t="s">
        <v>1095</v>
      </c>
      <c r="D592" t="s">
        <v>1096</v>
      </c>
      <c r="E592" t="s">
        <v>855</v>
      </c>
      <c r="F592" t="s">
        <v>29</v>
      </c>
      <c r="G592" t="s">
        <v>2023</v>
      </c>
      <c r="H592" t="str">
        <f>IF(ISBLANK(core[[#This Row],[Type]]),"",IFERROR(LEFT(core[[#This Row],[Type]],FIND("(",core[[#This Row],[Type]])-1),core[[#This Row],[Type]]))</f>
        <v>xs:string</v>
      </c>
      <c r="I592" t="b">
        <f>IF(core[[#This Row],[Base type]]="xs:string",LEFT(core[[#This Row],[Type]],11)="xs:string(""","")</f>
        <v>1</v>
      </c>
      <c r="J592" t="b">
        <f>IF(core[[#This Row],[Base type]]="xs:string",NOT(ISERROR(FIND(" or xs:string(xs:pattern=other:\w{2,})",core[[#This Row],[Type]]))),"")</f>
        <v>1</v>
      </c>
      <c r="K592" t="str">
        <f>IFERROR(MID(core[[#This Row],[Type]],LEN(core[[#This Row],[Base type]])+2,FIND(")",core[[#This Row],[Type]],LEN(core[[#This Row],[Base type]])+2)-LEN(core[[#This Row],[Base type]])-2)&amp;IF(core[[#This Row],[Other]]=TRUE,", ""other:*""",""),"")</f>
        <v>"natural stone", "quarrystone", "brick", "concrete", "other:*"</v>
      </c>
      <c r="L592" t="str">
        <f t="array" ref="L59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593" spans="2:12" hidden="1" x14ac:dyDescent="0.25">
      <c r="B593" t="s">
        <v>2024</v>
      </c>
      <c r="C593" t="s">
        <v>1108</v>
      </c>
      <c r="D593" t="s">
        <v>2025</v>
      </c>
      <c r="E593" t="s">
        <v>1299</v>
      </c>
      <c r="F593" t="s">
        <v>29</v>
      </c>
      <c r="H593" t="str">
        <f>IF(ISBLANK(core[[#This Row],[Type]]),"",IFERROR(LEFT(core[[#This Row],[Type]],FIND("(",core[[#This Row],[Type]])-1),core[[#This Row],[Type]]))</f>
        <v/>
      </c>
      <c r="I593" t="str">
        <f>IF(core[[#This Row],[Base type]]="xs:string",LEFT(core[[#This Row],[Type]],11)="xs:string(""","")</f>
        <v/>
      </c>
      <c r="J593" t="str">
        <f>IF(core[[#This Row],[Base type]]="xs:string",NOT(ISERROR(FIND(" or xs:string(xs:pattern=other:\w{2,})",core[[#This Row],[Type]]))),"")</f>
        <v/>
      </c>
      <c r="K593" t="str">
        <f>IFERROR(MID(core[[#This Row],[Type]],LEN(core[[#This Row],[Base type]])+2,FIND(")",core[[#This Row],[Type]],LEN(core[[#This Row],[Base type]])+2)-LEN(core[[#This Row],[Base type]])-2)&amp;IF(core[[#This Row],[Other]]=TRUE,", ""other:*""",""),"")</f>
        <v/>
      </c>
      <c r="L593" t="str">
        <f t="array" ref="L5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94" spans="2:12" hidden="1" x14ac:dyDescent="0.25">
      <c r="B594" t="s">
        <v>2026</v>
      </c>
      <c r="C594" t="s">
        <v>2027</v>
      </c>
      <c r="D594" t="s">
        <v>2028</v>
      </c>
      <c r="E594" t="s">
        <v>1299</v>
      </c>
      <c r="F594" t="s">
        <v>23</v>
      </c>
      <c r="H594" t="str">
        <f>IF(ISBLANK(core[[#This Row],[Type]]),"",IFERROR(LEFT(core[[#This Row],[Type]],FIND("(",core[[#This Row],[Type]])-1),core[[#This Row],[Type]]))</f>
        <v/>
      </c>
      <c r="I594" t="str">
        <f>IF(core[[#This Row],[Base type]]="xs:string",LEFT(core[[#This Row],[Type]],11)="xs:string(""","")</f>
        <v/>
      </c>
      <c r="J594" t="str">
        <f>IF(core[[#This Row],[Base type]]="xs:string",NOT(ISERROR(FIND(" or xs:string(xs:pattern=other:\w{2,})",core[[#This Row],[Type]]))),"")</f>
        <v/>
      </c>
      <c r="K594" t="str">
        <f>IFERROR(MID(core[[#This Row],[Type]],LEN(core[[#This Row],[Base type]])+2,FIND(")",core[[#This Row],[Type]],LEN(core[[#This Row],[Base type]])+2)-LEN(core[[#This Row],[Base type]])-2)&amp;IF(core[[#This Row],[Other]]=TRUE,", ""other:*""",""),"")</f>
        <v/>
      </c>
      <c r="L594" t="str">
        <f t="array" ref="L5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95" spans="2:12" hidden="1" x14ac:dyDescent="0.25">
      <c r="B595" t="s">
        <v>2029</v>
      </c>
      <c r="C595" t="s">
        <v>2030</v>
      </c>
      <c r="D595" t="s">
        <v>423</v>
      </c>
      <c r="E595" t="s">
        <v>1299</v>
      </c>
      <c r="F595" t="s">
        <v>29</v>
      </c>
      <c r="H595" t="str">
        <f>IF(ISBLANK(core[[#This Row],[Type]]),"",IFERROR(LEFT(core[[#This Row],[Type]],FIND("(",core[[#This Row],[Type]])-1),core[[#This Row],[Type]]))</f>
        <v/>
      </c>
      <c r="I595" t="str">
        <f>IF(core[[#This Row],[Base type]]="xs:string",LEFT(core[[#This Row],[Type]],11)="xs:string(""","")</f>
        <v/>
      </c>
      <c r="J595" t="str">
        <f>IF(core[[#This Row],[Base type]]="xs:string",NOT(ISERROR(FIND(" or xs:string(xs:pattern=other:\w{2,})",core[[#This Row],[Type]]))),"")</f>
        <v/>
      </c>
      <c r="K595" t="str">
        <f>IFERROR(MID(core[[#This Row],[Type]],LEN(core[[#This Row],[Base type]])+2,FIND(")",core[[#This Row],[Type]],LEN(core[[#This Row],[Base type]])+2)-LEN(core[[#This Row],[Base type]])-2)&amp;IF(core[[#This Row],[Other]]=TRUE,", ""other:*""",""),"")</f>
        <v/>
      </c>
      <c r="L595" t="str">
        <f t="array" ref="L5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96" spans="2:12" hidden="1" x14ac:dyDescent="0.25">
      <c r="B596" t="s">
        <v>2031</v>
      </c>
      <c r="C596" t="s">
        <v>2030</v>
      </c>
      <c r="D596" t="s">
        <v>423</v>
      </c>
      <c r="E596" t="s">
        <v>34</v>
      </c>
      <c r="F596" t="s">
        <v>29</v>
      </c>
      <c r="G596" t="s">
        <v>1302</v>
      </c>
      <c r="H596" t="str">
        <f>IF(ISBLANK(core[[#This Row],[Type]]),"",IFERROR(LEFT(core[[#This Row],[Type]],FIND("(",core[[#This Row],[Type]])-1),core[[#This Row],[Type]]))</f>
        <v>xs:string</v>
      </c>
      <c r="I596" t="b">
        <f>IF(core[[#This Row],[Base type]]="xs:string",LEFT(core[[#This Row],[Type]],11)="xs:string(""","")</f>
        <v>0</v>
      </c>
      <c r="J596" t="b">
        <f>IF(core[[#This Row],[Base type]]="xs:string",NOT(ISERROR(FIND(" or xs:string(xs:pattern=other:\w{2,})",core[[#This Row],[Type]]))),"")</f>
        <v>0</v>
      </c>
      <c r="K596" t="str">
        <f>IFERROR(MID(core[[#This Row],[Type]],LEN(core[[#This Row],[Base type]])+2,FIND(")",core[[#This Row],[Type]],LEN(core[[#This Row],[Base type]])+2)-LEN(core[[#This Row],[Base type]])-2)&amp;IF(core[[#This Row],[Other]]=TRUE,", ""other:*""",""),"")</f>
        <v/>
      </c>
      <c r="L596" t="str">
        <f t="array" ref="L59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97" spans="2:12" hidden="1" x14ac:dyDescent="0.25">
      <c r="B597" t="s">
        <v>2032</v>
      </c>
      <c r="C597" t="s">
        <v>2030</v>
      </c>
      <c r="D597" t="s">
        <v>423</v>
      </c>
      <c r="E597" t="s">
        <v>28</v>
      </c>
      <c r="F597" t="s">
        <v>29</v>
      </c>
      <c r="G597" t="s">
        <v>1302</v>
      </c>
      <c r="H597" t="str">
        <f>IF(ISBLANK(core[[#This Row],[Type]]),"",IFERROR(LEFT(core[[#This Row],[Type]],FIND("(",core[[#This Row],[Type]])-1),core[[#This Row],[Type]]))</f>
        <v>xs:string</v>
      </c>
      <c r="I597" t="b">
        <f>IF(core[[#This Row],[Base type]]="xs:string",LEFT(core[[#This Row],[Type]],11)="xs:string(""","")</f>
        <v>0</v>
      </c>
      <c r="J597" t="b">
        <f>IF(core[[#This Row],[Base type]]="xs:string",NOT(ISERROR(FIND(" or xs:string(xs:pattern=other:\w{2,})",core[[#This Row],[Type]]))),"")</f>
        <v>0</v>
      </c>
      <c r="K597" t="str">
        <f>IFERROR(MID(core[[#This Row],[Type]],LEN(core[[#This Row],[Base type]])+2,FIND(")",core[[#This Row],[Type]],LEN(core[[#This Row],[Base type]])+2)-LEN(core[[#This Row],[Base type]])-2)&amp;IF(core[[#This Row],[Other]]=TRUE,", ""other:*""",""),"")</f>
        <v/>
      </c>
      <c r="L597" t="str">
        <f t="array" ref="L59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598" spans="2:12" hidden="1" x14ac:dyDescent="0.25">
      <c r="B598" t="s">
        <v>2033</v>
      </c>
      <c r="C598" t="s">
        <v>2030</v>
      </c>
      <c r="D598" t="s">
        <v>423</v>
      </c>
      <c r="E598" t="s">
        <v>1305</v>
      </c>
      <c r="F598" t="s">
        <v>29</v>
      </c>
      <c r="H598" t="str">
        <f>IF(ISBLANK(core[[#This Row],[Type]]),"",IFERROR(LEFT(core[[#This Row],[Type]],FIND("(",core[[#This Row],[Type]])-1),core[[#This Row],[Type]]))</f>
        <v/>
      </c>
      <c r="I598" t="str">
        <f>IF(core[[#This Row],[Base type]]="xs:string",LEFT(core[[#This Row],[Type]],11)="xs:string(""","")</f>
        <v/>
      </c>
      <c r="J598" t="str">
        <f>IF(core[[#This Row],[Base type]]="xs:string",NOT(ISERROR(FIND(" or xs:string(xs:pattern=other:\w{2,})",core[[#This Row],[Type]]))),"")</f>
        <v/>
      </c>
      <c r="K598" t="str">
        <f>IFERROR(MID(core[[#This Row],[Type]],LEN(core[[#This Row],[Base type]])+2,FIND(")",core[[#This Row],[Type]],LEN(core[[#This Row],[Base type]])+2)-LEN(core[[#This Row],[Base type]])-2)&amp;IF(core[[#This Row],[Other]]=TRUE,", ""other:*""",""),"")</f>
        <v/>
      </c>
      <c r="L598" t="str">
        <f t="array" ref="L5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599" spans="2:12" hidden="1" x14ac:dyDescent="0.25">
      <c r="B599" t="s">
        <v>2034</v>
      </c>
      <c r="C599" t="s">
        <v>2030</v>
      </c>
      <c r="D599" t="s">
        <v>423</v>
      </c>
      <c r="E599" t="s">
        <v>1307</v>
      </c>
      <c r="F599" t="s">
        <v>29</v>
      </c>
      <c r="H599" t="str">
        <f>IF(ISBLANK(core[[#This Row],[Type]]),"",IFERROR(LEFT(core[[#This Row],[Type]],FIND("(",core[[#This Row],[Type]])-1),core[[#This Row],[Type]]))</f>
        <v/>
      </c>
      <c r="I599" t="str">
        <f>IF(core[[#This Row],[Base type]]="xs:string",LEFT(core[[#This Row],[Type]],11)="xs:string(""","")</f>
        <v/>
      </c>
      <c r="J599" t="str">
        <f>IF(core[[#This Row],[Base type]]="xs:string",NOT(ISERROR(FIND(" or xs:string(xs:pattern=other:\w{2,})",core[[#This Row],[Type]]))),"")</f>
        <v/>
      </c>
      <c r="K599" t="str">
        <f>IFERROR(MID(core[[#This Row],[Type]],LEN(core[[#This Row],[Base type]])+2,FIND(")",core[[#This Row],[Type]],LEN(core[[#This Row],[Base type]])+2)-LEN(core[[#This Row],[Base type]])-2)&amp;IF(core[[#This Row],[Other]]=TRUE,", ""other:*""",""),"")</f>
        <v/>
      </c>
      <c r="L599" t="str">
        <f t="array" ref="L5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00" spans="2:12" hidden="1" x14ac:dyDescent="0.25">
      <c r="B600" t="s">
        <v>2035</v>
      </c>
      <c r="C600" t="s">
        <v>2030</v>
      </c>
      <c r="D600" t="s">
        <v>1309</v>
      </c>
      <c r="E600" t="s">
        <v>1299</v>
      </c>
      <c r="F600" t="s">
        <v>29</v>
      </c>
      <c r="H600" t="str">
        <f>IF(ISBLANK(core[[#This Row],[Type]]),"",IFERROR(LEFT(core[[#This Row],[Type]],FIND("(",core[[#This Row],[Type]])-1),core[[#This Row],[Type]]))</f>
        <v/>
      </c>
      <c r="I600" t="str">
        <f>IF(core[[#This Row],[Base type]]="xs:string",LEFT(core[[#This Row],[Type]],11)="xs:string(""","")</f>
        <v/>
      </c>
      <c r="J600" t="str">
        <f>IF(core[[#This Row],[Base type]]="xs:string",NOT(ISERROR(FIND(" or xs:string(xs:pattern=other:\w{2,})",core[[#This Row],[Type]]))),"")</f>
        <v/>
      </c>
      <c r="K600" t="str">
        <f>IFERROR(MID(core[[#This Row],[Type]],LEN(core[[#This Row],[Base type]])+2,FIND(")",core[[#This Row],[Type]],LEN(core[[#This Row],[Base type]])+2)-LEN(core[[#This Row],[Base type]])-2)&amp;IF(core[[#This Row],[Other]]=TRUE,", ""other:*""",""),"")</f>
        <v/>
      </c>
      <c r="L600" t="str">
        <f t="array" ref="L6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01" spans="2:12" hidden="1" x14ac:dyDescent="0.25">
      <c r="B601" t="s">
        <v>2036</v>
      </c>
      <c r="C601" t="s">
        <v>2027</v>
      </c>
      <c r="D601" t="s">
        <v>2028</v>
      </c>
      <c r="E601" t="s">
        <v>32</v>
      </c>
      <c r="F601" t="s">
        <v>23</v>
      </c>
      <c r="G601" t="s">
        <v>1311</v>
      </c>
      <c r="H601" t="str">
        <f>IF(ISBLANK(core[[#This Row],[Type]]),"",IFERROR(LEFT(core[[#This Row],[Type]],FIND("(",core[[#This Row],[Type]])-1),core[[#This Row],[Type]]))</f>
        <v>xs:ID</v>
      </c>
      <c r="I601" t="str">
        <f>IF(core[[#This Row],[Base type]]="xs:string",LEFT(core[[#This Row],[Type]],11)="xs:string(""","")</f>
        <v/>
      </c>
      <c r="J601" t="str">
        <f>IF(core[[#This Row],[Base type]]="xs:string",NOT(ISERROR(FIND(" or xs:string(xs:pattern=other:\w{2,})",core[[#This Row],[Type]]))),"")</f>
        <v/>
      </c>
      <c r="K601" t="str">
        <f>IFERROR(MID(core[[#This Row],[Type]],LEN(core[[#This Row],[Base type]])+2,FIND(")",core[[#This Row],[Type]],LEN(core[[#This Row],[Base type]])+2)-LEN(core[[#This Row],[Base type]])-2)&amp;IF(core[[#This Row],[Other]]=TRUE,", ""other:*""",""),"")</f>
        <v/>
      </c>
      <c r="L601" t="str">
        <f t="array" ref="L60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02" spans="2:12" hidden="1" x14ac:dyDescent="0.25">
      <c r="B602" t="s">
        <v>2037</v>
      </c>
      <c r="C602" t="s">
        <v>2027</v>
      </c>
      <c r="D602" t="s">
        <v>2028</v>
      </c>
      <c r="E602" t="s">
        <v>24</v>
      </c>
      <c r="F602" t="s">
        <v>29</v>
      </c>
      <c r="G602" t="s">
        <v>1302</v>
      </c>
      <c r="H602" t="str">
        <f>IF(ISBLANK(core[[#This Row],[Type]]),"",IFERROR(LEFT(core[[#This Row],[Type]],FIND("(",core[[#This Row],[Type]])-1),core[[#This Row],[Type]]))</f>
        <v>xs:string</v>
      </c>
      <c r="I602" t="b">
        <f>IF(core[[#This Row],[Base type]]="xs:string",LEFT(core[[#This Row],[Type]],11)="xs:string(""","")</f>
        <v>0</v>
      </c>
      <c r="J602" t="b">
        <f>IF(core[[#This Row],[Base type]]="xs:string",NOT(ISERROR(FIND(" or xs:string(xs:pattern=other:\w{2,})",core[[#This Row],[Type]]))),"")</f>
        <v>0</v>
      </c>
      <c r="K602" t="str">
        <f>IFERROR(MID(core[[#This Row],[Type]],LEN(core[[#This Row],[Base type]])+2,FIND(")",core[[#This Row],[Type]],LEN(core[[#This Row],[Base type]])+2)-LEN(core[[#This Row],[Base type]])-2)&amp;IF(core[[#This Row],[Other]]=TRUE,", ""other:*""",""),"")</f>
        <v/>
      </c>
      <c r="L602" t="str">
        <f t="array" ref="L6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03" spans="2:12" hidden="1" x14ac:dyDescent="0.25">
      <c r="B603" t="s">
        <v>2038</v>
      </c>
      <c r="C603" t="s">
        <v>2027</v>
      </c>
      <c r="D603" t="s">
        <v>2028</v>
      </c>
      <c r="E603" t="s">
        <v>34</v>
      </c>
      <c r="F603" t="s">
        <v>29</v>
      </c>
      <c r="G603" t="s">
        <v>1302</v>
      </c>
      <c r="H603" t="str">
        <f>IF(ISBLANK(core[[#This Row],[Type]]),"",IFERROR(LEFT(core[[#This Row],[Type]],FIND("(",core[[#This Row],[Type]])-1),core[[#This Row],[Type]]))</f>
        <v>xs:string</v>
      </c>
      <c r="I603" t="b">
        <f>IF(core[[#This Row],[Base type]]="xs:string",LEFT(core[[#This Row],[Type]],11)="xs:string(""","")</f>
        <v>0</v>
      </c>
      <c r="J603" t="b">
        <f>IF(core[[#This Row],[Base type]]="xs:string",NOT(ISERROR(FIND(" or xs:string(xs:pattern=other:\w{2,})",core[[#This Row],[Type]]))),"")</f>
        <v>0</v>
      </c>
      <c r="K603" t="str">
        <f>IFERROR(MID(core[[#This Row],[Type]],LEN(core[[#This Row],[Base type]])+2,FIND(")",core[[#This Row],[Type]],LEN(core[[#This Row],[Base type]])+2)-LEN(core[[#This Row],[Base type]])-2)&amp;IF(core[[#This Row],[Other]]=TRUE,", ""other:*""",""),"")</f>
        <v/>
      </c>
      <c r="L603" t="str">
        <f t="array" ref="L60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04" spans="2:12" hidden="1" x14ac:dyDescent="0.25">
      <c r="B604" t="s">
        <v>2039</v>
      </c>
      <c r="C604" t="s">
        <v>2027</v>
      </c>
      <c r="D604" t="s">
        <v>2028</v>
      </c>
      <c r="E604" t="s">
        <v>28</v>
      </c>
      <c r="F604" t="s">
        <v>29</v>
      </c>
      <c r="G604" t="s">
        <v>1302</v>
      </c>
      <c r="H604" t="str">
        <f>IF(ISBLANK(core[[#This Row],[Type]]),"",IFERROR(LEFT(core[[#This Row],[Type]],FIND("(",core[[#This Row],[Type]])-1),core[[#This Row],[Type]]))</f>
        <v>xs:string</v>
      </c>
      <c r="I604" t="b">
        <f>IF(core[[#This Row],[Base type]]="xs:string",LEFT(core[[#This Row],[Type]],11)="xs:string(""","")</f>
        <v>0</v>
      </c>
      <c r="J604" t="b">
        <f>IF(core[[#This Row],[Base type]]="xs:string",NOT(ISERROR(FIND(" or xs:string(xs:pattern=other:\w{2,})",core[[#This Row],[Type]]))),"")</f>
        <v>0</v>
      </c>
      <c r="K604" t="str">
        <f>IFERROR(MID(core[[#This Row],[Type]],LEN(core[[#This Row],[Base type]])+2,FIND(")",core[[#This Row],[Type]],LEN(core[[#This Row],[Base type]])+2)-LEN(core[[#This Row],[Base type]])-2)&amp;IF(core[[#This Row],[Other]]=TRUE,", ""other:*""",""),"")</f>
        <v/>
      </c>
      <c r="L604" t="str">
        <f t="array" ref="L60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05" spans="2:12" hidden="1" x14ac:dyDescent="0.25">
      <c r="B605" t="s">
        <v>2040</v>
      </c>
      <c r="C605" t="s">
        <v>2027</v>
      </c>
      <c r="D605" t="s">
        <v>2028</v>
      </c>
      <c r="E605" t="s">
        <v>1305</v>
      </c>
      <c r="F605" t="s">
        <v>29</v>
      </c>
      <c r="H605" t="str">
        <f>IF(ISBLANK(core[[#This Row],[Type]]),"",IFERROR(LEFT(core[[#This Row],[Type]],FIND("(",core[[#This Row],[Type]])-1),core[[#This Row],[Type]]))</f>
        <v/>
      </c>
      <c r="I605" t="str">
        <f>IF(core[[#This Row],[Base type]]="xs:string",LEFT(core[[#This Row],[Type]],11)="xs:string(""","")</f>
        <v/>
      </c>
      <c r="J605" t="str">
        <f>IF(core[[#This Row],[Base type]]="xs:string",NOT(ISERROR(FIND(" or xs:string(xs:pattern=other:\w{2,})",core[[#This Row],[Type]]))),"")</f>
        <v/>
      </c>
      <c r="K605" t="str">
        <f>IFERROR(MID(core[[#This Row],[Type]],LEN(core[[#This Row],[Base type]])+2,FIND(")",core[[#This Row],[Type]],LEN(core[[#This Row],[Base type]])+2)-LEN(core[[#This Row],[Base type]])-2)&amp;IF(core[[#This Row],[Other]]=TRUE,", ""other:*""",""),"")</f>
        <v/>
      </c>
      <c r="L605" t="str">
        <f t="array" ref="L6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06" spans="2:12" hidden="1" x14ac:dyDescent="0.25">
      <c r="B606" t="s">
        <v>2041</v>
      </c>
      <c r="C606" t="s">
        <v>2027</v>
      </c>
      <c r="D606" t="s">
        <v>2028</v>
      </c>
      <c r="E606" t="s">
        <v>1307</v>
      </c>
      <c r="F606" t="s">
        <v>29</v>
      </c>
      <c r="H606" t="str">
        <f>IF(ISBLANK(core[[#This Row],[Type]]),"",IFERROR(LEFT(core[[#This Row],[Type]],FIND("(",core[[#This Row],[Type]])-1),core[[#This Row],[Type]]))</f>
        <v/>
      </c>
      <c r="I606" t="str">
        <f>IF(core[[#This Row],[Base type]]="xs:string",LEFT(core[[#This Row],[Type]],11)="xs:string(""","")</f>
        <v/>
      </c>
      <c r="J606" t="str">
        <f>IF(core[[#This Row],[Base type]]="xs:string",NOT(ISERROR(FIND(" or xs:string(xs:pattern=other:\w{2,})",core[[#This Row],[Type]]))),"")</f>
        <v/>
      </c>
      <c r="K606" t="str">
        <f>IFERROR(MID(core[[#This Row],[Type]],LEN(core[[#This Row],[Base type]])+2,FIND(")",core[[#This Row],[Type]],LEN(core[[#This Row],[Base type]])+2)-LEN(core[[#This Row],[Base type]])-2)&amp;IF(core[[#This Row],[Other]]=TRUE,", ""other:*""",""),"")</f>
        <v/>
      </c>
      <c r="L606" t="str">
        <f t="array" ref="L6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07" spans="2:12" hidden="1" x14ac:dyDescent="0.25">
      <c r="B607" t="s">
        <v>2042</v>
      </c>
      <c r="C607" t="s">
        <v>2027</v>
      </c>
      <c r="D607" t="s">
        <v>2028</v>
      </c>
      <c r="E607" t="s">
        <v>17</v>
      </c>
      <c r="F607" t="s">
        <v>23</v>
      </c>
      <c r="G607" t="s">
        <v>2043</v>
      </c>
      <c r="H607" t="str">
        <f>IF(ISBLANK(core[[#This Row],[Type]]),"",IFERROR(LEFT(core[[#This Row],[Type]],FIND("(",core[[#This Row],[Type]])-1),core[[#This Row],[Type]]))</f>
        <v>xs:string</v>
      </c>
      <c r="I607" t="b">
        <f>IF(core[[#This Row],[Base type]]="xs:string",LEFT(core[[#This Row],[Type]],11)="xs:string(""","")</f>
        <v>1</v>
      </c>
      <c r="J607" t="b">
        <f>IF(core[[#This Row],[Base type]]="xs:string",NOT(ISERROR(FIND(" or xs:string(xs:pattern=other:\w{2,})",core[[#This Row],[Type]]))),"")</f>
        <v>1</v>
      </c>
      <c r="K607" t="str">
        <f>IFERROR(MID(core[[#This Row],[Type]],LEN(core[[#This Row],[Base type]])+2,FIND(")",core[[#This Row],[Type]],LEN(core[[#This Row],[Base type]])+2)-LEN(core[[#This Row],[Base type]])-2)&amp;IF(core[[#This Row],[Other]]=TRUE,", ""other:*""",""),"")</f>
        <v>"highway:cycleway", "highway:footway", "highway:motorway", "highway:road", "natural:peak", "natural:ridge", "natural:valley", "natural:water", "waterway:river", "other:*"</v>
      </c>
      <c r="L607" t="str">
        <f t="array" ref="L60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608" spans="2:12" hidden="1" x14ac:dyDescent="0.25">
      <c r="B608" t="s">
        <v>2044</v>
      </c>
      <c r="C608" t="s">
        <v>2027</v>
      </c>
      <c r="D608" t="s">
        <v>2028</v>
      </c>
      <c r="E608" t="s">
        <v>494</v>
      </c>
      <c r="F608" t="s">
        <v>29</v>
      </c>
      <c r="G608" t="s">
        <v>1403</v>
      </c>
      <c r="H608" t="str">
        <f>IF(ISBLANK(core[[#This Row],[Type]]),"",IFERROR(LEFT(core[[#This Row],[Type]],FIND("(",core[[#This Row],[Type]])-1),core[[#This Row],[Type]]))</f>
        <v>xs:decimal</v>
      </c>
      <c r="I608" t="str">
        <f>IF(core[[#This Row],[Base type]]="xs:string",LEFT(core[[#This Row],[Type]],11)="xs:string(""","")</f>
        <v/>
      </c>
      <c r="J608" t="str">
        <f>IF(core[[#This Row],[Base type]]="xs:string",NOT(ISERROR(FIND(" or xs:string(xs:pattern=other:\w{2,})",core[[#This Row],[Type]]))),"")</f>
        <v/>
      </c>
      <c r="K608" t="str">
        <f>IFERROR(MID(core[[#This Row],[Type]],LEN(core[[#This Row],[Base type]])+2,FIND(")",core[[#This Row],[Type]],LEN(core[[#This Row],[Base type]])+2)-LEN(core[[#This Row],[Base type]])-2)&amp;IF(core[[#This Row],[Other]]=TRUE,", ""other:*""",""),"")</f>
        <v>xs:fractionDigits=6</v>
      </c>
      <c r="L608" t="str">
        <f t="array" ref="L60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09" spans="2:12" hidden="1" x14ac:dyDescent="0.25">
      <c r="B609" t="s">
        <v>2045</v>
      </c>
      <c r="C609" t="s">
        <v>914</v>
      </c>
      <c r="D609" t="s">
        <v>915</v>
      </c>
      <c r="E609" t="s">
        <v>1299</v>
      </c>
      <c r="F609" t="s">
        <v>29</v>
      </c>
      <c r="H609" t="str">
        <f>IF(ISBLANK(core[[#This Row],[Type]]),"",IFERROR(LEFT(core[[#This Row],[Type]],FIND("(",core[[#This Row],[Type]])-1),core[[#This Row],[Type]]))</f>
        <v/>
      </c>
      <c r="I609" t="str">
        <f>IF(core[[#This Row],[Base type]]="xs:string",LEFT(core[[#This Row],[Type]],11)="xs:string(""","")</f>
        <v/>
      </c>
      <c r="J609" t="str">
        <f>IF(core[[#This Row],[Base type]]="xs:string",NOT(ISERROR(FIND(" or xs:string(xs:pattern=other:\w{2,})",core[[#This Row],[Type]]))),"")</f>
        <v/>
      </c>
      <c r="K609" t="str">
        <f>IFERROR(MID(core[[#This Row],[Type]],LEN(core[[#This Row],[Base type]])+2,FIND(")",core[[#This Row],[Type]],LEN(core[[#This Row],[Base type]])+2)-LEN(core[[#This Row],[Base type]])-2)&amp;IF(core[[#This Row],[Other]]=TRUE,", ""other:*""",""),"")</f>
        <v/>
      </c>
      <c r="L609" t="str">
        <f t="array" ref="L60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10" spans="2:12" hidden="1" x14ac:dyDescent="0.25">
      <c r="B610" t="s">
        <v>2046</v>
      </c>
      <c r="C610" t="s">
        <v>930</v>
      </c>
      <c r="D610" t="s">
        <v>931</v>
      </c>
      <c r="E610" t="s">
        <v>1299</v>
      </c>
      <c r="F610" t="s">
        <v>29</v>
      </c>
      <c r="H610" t="str">
        <f>IF(ISBLANK(core[[#This Row],[Type]]),"",IFERROR(LEFT(core[[#This Row],[Type]],FIND("(",core[[#This Row],[Type]])-1),core[[#This Row],[Type]]))</f>
        <v/>
      </c>
      <c r="I610" t="str">
        <f>IF(core[[#This Row],[Base type]]="xs:string",LEFT(core[[#This Row],[Type]],11)="xs:string(""","")</f>
        <v/>
      </c>
      <c r="J610" t="str">
        <f>IF(core[[#This Row],[Base type]]="xs:string",NOT(ISERROR(FIND(" or xs:string(xs:pattern=other:\w{2,})",core[[#This Row],[Type]]))),"")</f>
        <v/>
      </c>
      <c r="K610" t="str">
        <f>IFERROR(MID(core[[#This Row],[Type]],LEN(core[[#This Row],[Base type]])+2,FIND(")",core[[#This Row],[Type]],LEN(core[[#This Row],[Base type]])+2)-LEN(core[[#This Row],[Base type]])-2)&amp;IF(core[[#This Row],[Other]]=TRUE,", ""other:*""",""),"")</f>
        <v/>
      </c>
      <c r="L610" t="str">
        <f t="array" ref="L61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11" spans="2:12" hidden="1" x14ac:dyDescent="0.25">
      <c r="B611" t="s">
        <v>2047</v>
      </c>
      <c r="C611" t="s">
        <v>943</v>
      </c>
      <c r="D611" t="s">
        <v>423</v>
      </c>
      <c r="E611" t="s">
        <v>1299</v>
      </c>
      <c r="F611" t="s">
        <v>29</v>
      </c>
      <c r="H611" t="str">
        <f>IF(ISBLANK(core[[#This Row],[Type]]),"",IFERROR(LEFT(core[[#This Row],[Type]],FIND("(",core[[#This Row],[Type]])-1),core[[#This Row],[Type]]))</f>
        <v/>
      </c>
      <c r="I611" t="str">
        <f>IF(core[[#This Row],[Base type]]="xs:string",LEFT(core[[#This Row],[Type]],11)="xs:string(""","")</f>
        <v/>
      </c>
      <c r="J611" t="str">
        <f>IF(core[[#This Row],[Base type]]="xs:string",NOT(ISERROR(FIND(" or xs:string(xs:pattern=other:\w{2,})",core[[#This Row],[Type]]))),"")</f>
        <v/>
      </c>
      <c r="K611" t="str">
        <f>IFERROR(MID(core[[#This Row],[Type]],LEN(core[[#This Row],[Base type]])+2,FIND(")",core[[#This Row],[Type]],LEN(core[[#This Row],[Base type]])+2)-LEN(core[[#This Row],[Base type]])-2)&amp;IF(core[[#This Row],[Other]]=TRUE,", ""other:*""",""),"")</f>
        <v/>
      </c>
      <c r="L611" t="str">
        <f t="array" ref="L6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12" spans="2:12" hidden="1" x14ac:dyDescent="0.25">
      <c r="B612" t="s">
        <v>2048</v>
      </c>
      <c r="C612" t="s">
        <v>943</v>
      </c>
      <c r="D612" t="s">
        <v>423</v>
      </c>
      <c r="E612" t="s">
        <v>34</v>
      </c>
      <c r="F612" t="s">
        <v>29</v>
      </c>
      <c r="G612" t="s">
        <v>1302</v>
      </c>
      <c r="H612" t="str">
        <f>IF(ISBLANK(core[[#This Row],[Type]]),"",IFERROR(LEFT(core[[#This Row],[Type]],FIND("(",core[[#This Row],[Type]])-1),core[[#This Row],[Type]]))</f>
        <v>xs:string</v>
      </c>
      <c r="I612" t="b">
        <f>IF(core[[#This Row],[Base type]]="xs:string",LEFT(core[[#This Row],[Type]],11)="xs:string(""","")</f>
        <v>0</v>
      </c>
      <c r="J612" t="b">
        <f>IF(core[[#This Row],[Base type]]="xs:string",NOT(ISERROR(FIND(" or xs:string(xs:pattern=other:\w{2,})",core[[#This Row],[Type]]))),"")</f>
        <v>0</v>
      </c>
      <c r="K612" t="str">
        <f>IFERROR(MID(core[[#This Row],[Type]],LEN(core[[#This Row],[Base type]])+2,FIND(")",core[[#This Row],[Type]],LEN(core[[#This Row],[Base type]])+2)-LEN(core[[#This Row],[Base type]])-2)&amp;IF(core[[#This Row],[Other]]=TRUE,", ""other:*""",""),"")</f>
        <v/>
      </c>
      <c r="L612" t="str">
        <f t="array" ref="L61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13" spans="2:12" hidden="1" x14ac:dyDescent="0.25">
      <c r="B613" t="s">
        <v>2049</v>
      </c>
      <c r="C613" t="s">
        <v>943</v>
      </c>
      <c r="D613" t="s">
        <v>423</v>
      </c>
      <c r="E613" t="s">
        <v>28</v>
      </c>
      <c r="F613" t="s">
        <v>29</v>
      </c>
      <c r="G613" t="s">
        <v>1302</v>
      </c>
      <c r="H613" t="str">
        <f>IF(ISBLANK(core[[#This Row],[Type]]),"",IFERROR(LEFT(core[[#This Row],[Type]],FIND("(",core[[#This Row],[Type]])-1),core[[#This Row],[Type]]))</f>
        <v>xs:string</v>
      </c>
      <c r="I613" t="b">
        <f>IF(core[[#This Row],[Base type]]="xs:string",LEFT(core[[#This Row],[Type]],11)="xs:string(""","")</f>
        <v>0</v>
      </c>
      <c r="J613" t="b">
        <f>IF(core[[#This Row],[Base type]]="xs:string",NOT(ISERROR(FIND(" or xs:string(xs:pattern=other:\w{2,})",core[[#This Row],[Type]]))),"")</f>
        <v>0</v>
      </c>
      <c r="K613" t="str">
        <f>IFERROR(MID(core[[#This Row],[Type]],LEN(core[[#This Row],[Base type]])+2,FIND(")",core[[#This Row],[Type]],LEN(core[[#This Row],[Base type]])+2)-LEN(core[[#This Row],[Base type]])-2)&amp;IF(core[[#This Row],[Other]]=TRUE,", ""other:*""",""),"")</f>
        <v/>
      </c>
      <c r="L613" t="str">
        <f t="array" ref="L61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14" spans="2:12" hidden="1" x14ac:dyDescent="0.25">
      <c r="B614" t="s">
        <v>2050</v>
      </c>
      <c r="C614" t="s">
        <v>943</v>
      </c>
      <c r="D614" t="s">
        <v>423</v>
      </c>
      <c r="E614" t="s">
        <v>1305</v>
      </c>
      <c r="F614" t="s">
        <v>29</v>
      </c>
      <c r="H614" t="str">
        <f>IF(ISBLANK(core[[#This Row],[Type]]),"",IFERROR(LEFT(core[[#This Row],[Type]],FIND("(",core[[#This Row],[Type]])-1),core[[#This Row],[Type]]))</f>
        <v/>
      </c>
      <c r="I614" t="str">
        <f>IF(core[[#This Row],[Base type]]="xs:string",LEFT(core[[#This Row],[Type]],11)="xs:string(""","")</f>
        <v/>
      </c>
      <c r="J614" t="str">
        <f>IF(core[[#This Row],[Base type]]="xs:string",NOT(ISERROR(FIND(" or xs:string(xs:pattern=other:\w{2,})",core[[#This Row],[Type]]))),"")</f>
        <v/>
      </c>
      <c r="K614" t="str">
        <f>IFERROR(MID(core[[#This Row],[Type]],LEN(core[[#This Row],[Base type]])+2,FIND(")",core[[#This Row],[Type]],LEN(core[[#This Row],[Base type]])+2)-LEN(core[[#This Row],[Base type]])-2)&amp;IF(core[[#This Row],[Other]]=TRUE,", ""other:*""",""),"")</f>
        <v/>
      </c>
      <c r="L614" t="str">
        <f t="array" ref="L6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15" spans="2:12" hidden="1" x14ac:dyDescent="0.25">
      <c r="B615" t="s">
        <v>2051</v>
      </c>
      <c r="C615" t="s">
        <v>943</v>
      </c>
      <c r="D615" t="s">
        <v>423</v>
      </c>
      <c r="E615" t="s">
        <v>1307</v>
      </c>
      <c r="F615" t="s">
        <v>29</v>
      </c>
      <c r="H615" t="str">
        <f>IF(ISBLANK(core[[#This Row],[Type]]),"",IFERROR(LEFT(core[[#This Row],[Type]],FIND("(",core[[#This Row],[Type]])-1),core[[#This Row],[Type]]))</f>
        <v/>
      </c>
      <c r="I615" t="str">
        <f>IF(core[[#This Row],[Base type]]="xs:string",LEFT(core[[#This Row],[Type]],11)="xs:string(""","")</f>
        <v/>
      </c>
      <c r="J615" t="str">
        <f>IF(core[[#This Row],[Base type]]="xs:string",NOT(ISERROR(FIND(" or xs:string(xs:pattern=other:\w{2,})",core[[#This Row],[Type]]))),"")</f>
        <v/>
      </c>
      <c r="K615" t="str">
        <f>IFERROR(MID(core[[#This Row],[Type]],LEN(core[[#This Row],[Base type]])+2,FIND(")",core[[#This Row],[Type]],LEN(core[[#This Row],[Base type]])+2)-LEN(core[[#This Row],[Base type]])-2)&amp;IF(core[[#This Row],[Other]]=TRUE,", ""other:*""",""),"")</f>
        <v/>
      </c>
      <c r="L615" t="str">
        <f t="array" ref="L6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16" spans="2:12" hidden="1" x14ac:dyDescent="0.25">
      <c r="B616" t="s">
        <v>2052</v>
      </c>
      <c r="C616" t="s">
        <v>943</v>
      </c>
      <c r="D616" t="s">
        <v>1309</v>
      </c>
      <c r="E616" t="s">
        <v>1299</v>
      </c>
      <c r="F616" t="s">
        <v>29</v>
      </c>
      <c r="H616" t="str">
        <f>IF(ISBLANK(core[[#This Row],[Type]]),"",IFERROR(LEFT(core[[#This Row],[Type]],FIND("(",core[[#This Row],[Type]])-1),core[[#This Row],[Type]]))</f>
        <v/>
      </c>
      <c r="I616" t="str">
        <f>IF(core[[#This Row],[Base type]]="xs:string",LEFT(core[[#This Row],[Type]],11)="xs:string(""","")</f>
        <v/>
      </c>
      <c r="J616" t="str">
        <f>IF(core[[#This Row],[Base type]]="xs:string",NOT(ISERROR(FIND(" or xs:string(xs:pattern=other:\w{2,})",core[[#This Row],[Type]]))),"")</f>
        <v/>
      </c>
      <c r="K616" t="str">
        <f>IFERROR(MID(core[[#This Row],[Type]],LEN(core[[#This Row],[Base type]])+2,FIND(")",core[[#This Row],[Type]],LEN(core[[#This Row],[Base type]])+2)-LEN(core[[#This Row],[Base type]])-2)&amp;IF(core[[#This Row],[Other]]=TRUE,", ""other:*""",""),"")</f>
        <v/>
      </c>
      <c r="L616" t="str">
        <f t="array" ref="L61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17" spans="2:12" hidden="1" x14ac:dyDescent="0.25">
      <c r="B617" t="s">
        <v>2053</v>
      </c>
      <c r="C617" t="s">
        <v>930</v>
      </c>
      <c r="D617" t="s">
        <v>931</v>
      </c>
      <c r="E617" t="s">
        <v>32</v>
      </c>
      <c r="F617" t="s">
        <v>23</v>
      </c>
      <c r="G617" t="s">
        <v>1311</v>
      </c>
      <c r="H617" t="str">
        <f>IF(ISBLANK(core[[#This Row],[Type]]),"",IFERROR(LEFT(core[[#This Row],[Type]],FIND("(",core[[#This Row],[Type]])-1),core[[#This Row],[Type]]))</f>
        <v>xs:ID</v>
      </c>
      <c r="I617" t="str">
        <f>IF(core[[#This Row],[Base type]]="xs:string",LEFT(core[[#This Row],[Type]],11)="xs:string(""","")</f>
        <v/>
      </c>
      <c r="J617" t="str">
        <f>IF(core[[#This Row],[Base type]]="xs:string",NOT(ISERROR(FIND(" or xs:string(xs:pattern=other:\w{2,})",core[[#This Row],[Type]]))),"")</f>
        <v/>
      </c>
      <c r="K617" t="str">
        <f>IFERROR(MID(core[[#This Row],[Type]],LEN(core[[#This Row],[Base type]])+2,FIND(")",core[[#This Row],[Type]],LEN(core[[#This Row],[Base type]])+2)-LEN(core[[#This Row],[Base type]])-2)&amp;IF(core[[#This Row],[Other]]=TRUE,", ""other:*""",""),"")</f>
        <v/>
      </c>
      <c r="L617" t="str">
        <f t="array" ref="L61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18" spans="2:12" hidden="1" x14ac:dyDescent="0.25">
      <c r="B618" t="s">
        <v>2054</v>
      </c>
      <c r="C618" t="s">
        <v>930</v>
      </c>
      <c r="D618" t="s">
        <v>931</v>
      </c>
      <c r="E618" t="s">
        <v>24</v>
      </c>
      <c r="F618" t="s">
        <v>29</v>
      </c>
      <c r="G618" t="s">
        <v>1302</v>
      </c>
      <c r="H618" t="str">
        <f>IF(ISBLANK(core[[#This Row],[Type]]),"",IFERROR(LEFT(core[[#This Row],[Type]],FIND("(",core[[#This Row],[Type]])-1),core[[#This Row],[Type]]))</f>
        <v>xs:string</v>
      </c>
      <c r="I618" t="b">
        <f>IF(core[[#This Row],[Base type]]="xs:string",LEFT(core[[#This Row],[Type]],11)="xs:string(""","")</f>
        <v>0</v>
      </c>
      <c r="J618" t="b">
        <f>IF(core[[#This Row],[Base type]]="xs:string",NOT(ISERROR(FIND(" or xs:string(xs:pattern=other:\w{2,})",core[[#This Row],[Type]]))),"")</f>
        <v>0</v>
      </c>
      <c r="K618" t="str">
        <f>IFERROR(MID(core[[#This Row],[Type]],LEN(core[[#This Row],[Base type]])+2,FIND(")",core[[#This Row],[Type]],LEN(core[[#This Row],[Base type]])+2)-LEN(core[[#This Row],[Base type]])-2)&amp;IF(core[[#This Row],[Other]]=TRUE,", ""other:*""",""),"")</f>
        <v/>
      </c>
      <c r="L618" t="str">
        <f t="array" ref="L61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19" spans="2:12" hidden="1" x14ac:dyDescent="0.25">
      <c r="B619" t="s">
        <v>2055</v>
      </c>
      <c r="C619" t="s">
        <v>930</v>
      </c>
      <c r="D619" t="s">
        <v>931</v>
      </c>
      <c r="E619" t="s">
        <v>34</v>
      </c>
      <c r="F619" t="s">
        <v>29</v>
      </c>
      <c r="G619" t="s">
        <v>1302</v>
      </c>
      <c r="H619" t="str">
        <f>IF(ISBLANK(core[[#This Row],[Type]]),"",IFERROR(LEFT(core[[#This Row],[Type]],FIND("(",core[[#This Row],[Type]])-1),core[[#This Row],[Type]]))</f>
        <v>xs:string</v>
      </c>
      <c r="I619" t="b">
        <f>IF(core[[#This Row],[Base type]]="xs:string",LEFT(core[[#This Row],[Type]],11)="xs:string(""","")</f>
        <v>0</v>
      </c>
      <c r="J619" t="b">
        <f>IF(core[[#This Row],[Base type]]="xs:string",NOT(ISERROR(FIND(" or xs:string(xs:pattern=other:\w{2,})",core[[#This Row],[Type]]))),"")</f>
        <v>0</v>
      </c>
      <c r="K619" t="str">
        <f>IFERROR(MID(core[[#This Row],[Type]],LEN(core[[#This Row],[Base type]])+2,FIND(")",core[[#This Row],[Type]],LEN(core[[#This Row],[Base type]])+2)-LEN(core[[#This Row],[Base type]])-2)&amp;IF(core[[#This Row],[Other]]=TRUE,", ""other:*""",""),"")</f>
        <v/>
      </c>
      <c r="L619" t="str">
        <f t="array" ref="L61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20" spans="2:12" hidden="1" x14ac:dyDescent="0.25">
      <c r="B620" t="s">
        <v>2056</v>
      </c>
      <c r="C620" t="s">
        <v>930</v>
      </c>
      <c r="D620" t="s">
        <v>931</v>
      </c>
      <c r="E620" t="s">
        <v>28</v>
      </c>
      <c r="F620" t="s">
        <v>29</v>
      </c>
      <c r="G620" t="s">
        <v>1302</v>
      </c>
      <c r="H620" t="str">
        <f>IF(ISBLANK(core[[#This Row],[Type]]),"",IFERROR(LEFT(core[[#This Row],[Type]],FIND("(",core[[#This Row],[Type]])-1),core[[#This Row],[Type]]))</f>
        <v>xs:string</v>
      </c>
      <c r="I620" t="b">
        <f>IF(core[[#This Row],[Base type]]="xs:string",LEFT(core[[#This Row],[Type]],11)="xs:string(""","")</f>
        <v>0</v>
      </c>
      <c r="J620" t="b">
        <f>IF(core[[#This Row],[Base type]]="xs:string",NOT(ISERROR(FIND(" or xs:string(xs:pattern=other:\w{2,})",core[[#This Row],[Type]]))),"")</f>
        <v>0</v>
      </c>
      <c r="K620" t="str">
        <f>IFERROR(MID(core[[#This Row],[Type]],LEN(core[[#This Row],[Base type]])+2,FIND(")",core[[#This Row],[Type]],LEN(core[[#This Row],[Base type]])+2)-LEN(core[[#This Row],[Base type]])-2)&amp;IF(core[[#This Row],[Other]]=TRUE,", ""other:*""",""),"")</f>
        <v/>
      </c>
      <c r="L620" t="str">
        <f t="array" ref="L62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21" spans="2:12" hidden="1" x14ac:dyDescent="0.25">
      <c r="B621" t="s">
        <v>2057</v>
      </c>
      <c r="C621" t="s">
        <v>930</v>
      </c>
      <c r="D621" t="s">
        <v>931</v>
      </c>
      <c r="E621" t="s">
        <v>1305</v>
      </c>
      <c r="F621" t="s">
        <v>29</v>
      </c>
      <c r="H621" t="str">
        <f>IF(ISBLANK(core[[#This Row],[Type]]),"",IFERROR(LEFT(core[[#This Row],[Type]],FIND("(",core[[#This Row],[Type]])-1),core[[#This Row],[Type]]))</f>
        <v/>
      </c>
      <c r="I621" t="str">
        <f>IF(core[[#This Row],[Base type]]="xs:string",LEFT(core[[#This Row],[Type]],11)="xs:string(""","")</f>
        <v/>
      </c>
      <c r="J621" t="str">
        <f>IF(core[[#This Row],[Base type]]="xs:string",NOT(ISERROR(FIND(" or xs:string(xs:pattern=other:\w{2,})",core[[#This Row],[Type]]))),"")</f>
        <v/>
      </c>
      <c r="K621" t="str">
        <f>IFERROR(MID(core[[#This Row],[Type]],LEN(core[[#This Row],[Base type]])+2,FIND(")",core[[#This Row],[Type]],LEN(core[[#This Row],[Base type]])+2)-LEN(core[[#This Row],[Base type]])-2)&amp;IF(core[[#This Row],[Other]]=TRUE,", ""other:*""",""),"")</f>
        <v/>
      </c>
      <c r="L621" t="str">
        <f t="array" ref="L6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22" spans="2:12" hidden="1" x14ac:dyDescent="0.25">
      <c r="B622" t="s">
        <v>2058</v>
      </c>
      <c r="C622" t="s">
        <v>930</v>
      </c>
      <c r="D622" t="s">
        <v>931</v>
      </c>
      <c r="E622" t="s">
        <v>1307</v>
      </c>
      <c r="F622" t="s">
        <v>29</v>
      </c>
      <c r="H622" t="str">
        <f>IF(ISBLANK(core[[#This Row],[Type]]),"",IFERROR(LEFT(core[[#This Row],[Type]],FIND("(",core[[#This Row],[Type]])-1),core[[#This Row],[Type]]))</f>
        <v/>
      </c>
      <c r="I622" t="str">
        <f>IF(core[[#This Row],[Base type]]="xs:string",LEFT(core[[#This Row],[Type]],11)="xs:string(""","")</f>
        <v/>
      </c>
      <c r="J622" t="str">
        <f>IF(core[[#This Row],[Base type]]="xs:string",NOT(ISERROR(FIND(" or xs:string(xs:pattern=other:\w{2,})",core[[#This Row],[Type]]))),"")</f>
        <v/>
      </c>
      <c r="K622" t="str">
        <f>IFERROR(MID(core[[#This Row],[Type]],LEN(core[[#This Row],[Base type]])+2,FIND(")",core[[#This Row],[Type]],LEN(core[[#This Row],[Base type]])+2)-LEN(core[[#This Row],[Base type]])-2)&amp;IF(core[[#This Row],[Other]]=TRUE,", ""other:*""",""),"")</f>
        <v/>
      </c>
      <c r="L622" t="str">
        <f t="array" ref="L62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23" spans="2:12" hidden="1" x14ac:dyDescent="0.25">
      <c r="B623" t="s">
        <v>2059</v>
      </c>
      <c r="C623" t="s">
        <v>943</v>
      </c>
      <c r="D623" t="s">
        <v>300</v>
      </c>
      <c r="E623" t="s">
        <v>1299</v>
      </c>
      <c r="F623" t="s">
        <v>29</v>
      </c>
      <c r="H623" t="str">
        <f>IF(ISBLANK(core[[#This Row],[Type]]),"",IFERROR(LEFT(core[[#This Row],[Type]],FIND("(",core[[#This Row],[Type]])-1),core[[#This Row],[Type]]))</f>
        <v/>
      </c>
      <c r="I623" t="str">
        <f>IF(core[[#This Row],[Base type]]="xs:string",LEFT(core[[#This Row],[Type]],11)="xs:string(""","")</f>
        <v/>
      </c>
      <c r="J623" t="str">
        <f>IF(core[[#This Row],[Base type]]="xs:string",NOT(ISERROR(FIND(" or xs:string(xs:pattern=other:\w{2,})",core[[#This Row],[Type]]))),"")</f>
        <v/>
      </c>
      <c r="K623" t="str">
        <f>IFERROR(MID(core[[#This Row],[Type]],LEN(core[[#This Row],[Base type]])+2,FIND(")",core[[#This Row],[Type]],LEN(core[[#This Row],[Base type]])+2)-LEN(core[[#This Row],[Base type]])-2)&amp;IF(core[[#This Row],[Other]]=TRUE,", ""other:*""",""),"")</f>
        <v/>
      </c>
      <c r="L623" t="str">
        <f t="array" ref="L6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24" spans="2:12" hidden="1" x14ac:dyDescent="0.25">
      <c r="B624" t="s">
        <v>2060</v>
      </c>
      <c r="C624" t="s">
        <v>943</v>
      </c>
      <c r="D624" t="s">
        <v>300</v>
      </c>
      <c r="E624" t="s">
        <v>301</v>
      </c>
      <c r="F624" t="s">
        <v>23</v>
      </c>
      <c r="G624" t="s">
        <v>1495</v>
      </c>
      <c r="H624" t="str">
        <f>IF(ISBLANK(core[[#This Row],[Type]]),"",IFERROR(LEFT(core[[#This Row],[Type]],FIND("(",core[[#This Row],[Type]])-1),core[[#This Row],[Type]]))</f>
        <v>xs:list</v>
      </c>
      <c r="I624" t="str">
        <f>IF(core[[#This Row],[Base type]]="xs:string",LEFT(core[[#This Row],[Type]],11)="xs:string(""","")</f>
        <v/>
      </c>
      <c r="J624" t="str">
        <f>IF(core[[#This Row],[Base type]]="xs:string",NOT(ISERROR(FIND(" or xs:string(xs:pattern=other:\w{2,})",core[[#This Row],[Type]]))),"")</f>
        <v/>
      </c>
      <c r="K624" t="str">
        <f>IFERROR(MID(core[[#This Row],[Type]],LEN(core[[#This Row],[Base type]])+2,FIND(")",core[[#This Row],[Type]],LEN(core[[#This Row],[Base type]])+2)-LEN(core[[#This Row],[Base type]])-2)&amp;IF(core[[#This Row],[Other]]=TRUE,", ""other:*""",""),"")</f>
        <v>xs:double</v>
      </c>
      <c r="L624" t="str">
        <f t="array" ref="L624">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625" spans="2:12" hidden="1" x14ac:dyDescent="0.25">
      <c r="B625" t="s">
        <v>2061</v>
      </c>
      <c r="C625" t="s">
        <v>943</v>
      </c>
      <c r="D625" t="s">
        <v>300</v>
      </c>
      <c r="E625" t="s">
        <v>1425</v>
      </c>
      <c r="F625" t="s">
        <v>29</v>
      </c>
      <c r="G625" t="s">
        <v>1497</v>
      </c>
      <c r="H625" t="str">
        <f>IF(ISBLANK(core[[#This Row],[Type]]),"",IFERROR(LEFT(core[[#This Row],[Type]],FIND("(",core[[#This Row],[Type]])-1),core[[#This Row],[Type]]))</f>
        <v>xs:double</v>
      </c>
      <c r="I625" t="str">
        <f>IF(core[[#This Row],[Base type]]="xs:string",LEFT(core[[#This Row],[Type]],11)="xs:string(""","")</f>
        <v/>
      </c>
      <c r="J625" t="str">
        <f>IF(core[[#This Row],[Base type]]="xs:string",NOT(ISERROR(FIND(" or xs:string(xs:pattern=other:\w{2,})",core[[#This Row],[Type]]))),"")</f>
        <v/>
      </c>
      <c r="K625" t="str">
        <f>IFERROR(MID(core[[#This Row],[Type]],LEN(core[[#This Row],[Base type]])+2,FIND(")",core[[#This Row],[Type]],LEN(core[[#This Row],[Base type]])+2)-LEN(core[[#This Row],[Base type]])-2)&amp;IF(core[[#This Row],[Other]]=TRUE,", ""other:*""",""),"")</f>
        <v/>
      </c>
      <c r="L625" t="str">
        <f t="array" ref="L625">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626" spans="2:12" hidden="1" x14ac:dyDescent="0.25">
      <c r="B626" t="s">
        <v>2062</v>
      </c>
      <c r="C626" t="s">
        <v>943</v>
      </c>
      <c r="D626" t="s">
        <v>300</v>
      </c>
      <c r="E626" t="s">
        <v>1420</v>
      </c>
      <c r="F626" t="s">
        <v>29</v>
      </c>
      <c r="G626" t="s">
        <v>1423</v>
      </c>
      <c r="H626" t="str">
        <f>IF(ISBLANK(core[[#This Row],[Type]]),"",IFERROR(LEFT(core[[#This Row],[Type]],FIND("(",core[[#This Row],[Type]])-1),core[[#This Row],[Type]]))</f>
        <v>xs:anyURI</v>
      </c>
      <c r="I626" t="str">
        <f>IF(core[[#This Row],[Base type]]="xs:string",LEFT(core[[#This Row],[Type]],11)="xs:string(""","")</f>
        <v/>
      </c>
      <c r="J626" t="str">
        <f>IF(core[[#This Row],[Base type]]="xs:string",NOT(ISERROR(FIND(" or xs:string(xs:pattern=other:\w{2,})",core[[#This Row],[Type]]))),"")</f>
        <v/>
      </c>
      <c r="K626" t="str">
        <f>IFERROR(MID(core[[#This Row],[Type]],LEN(core[[#This Row],[Base type]])+2,FIND(")",core[[#This Row],[Type]],LEN(core[[#This Row],[Base type]])+2)-LEN(core[[#This Row],[Base type]])-2)&amp;IF(core[[#This Row],[Other]]=TRUE,", ""other:*""",""),"")</f>
        <v/>
      </c>
      <c r="L626" t="str">
        <f t="array" ref="L62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27" spans="2:12" hidden="1" x14ac:dyDescent="0.25">
      <c r="B627" t="s">
        <v>2063</v>
      </c>
      <c r="C627" t="s">
        <v>943</v>
      </c>
      <c r="D627" t="s">
        <v>300</v>
      </c>
      <c r="E627" t="s">
        <v>1500</v>
      </c>
      <c r="F627" t="s">
        <v>29</v>
      </c>
      <c r="G627" t="s">
        <v>1423</v>
      </c>
      <c r="H627" t="str">
        <f>IF(ISBLANK(core[[#This Row],[Type]]),"",IFERROR(LEFT(core[[#This Row],[Type]],FIND("(",core[[#This Row],[Type]])-1),core[[#This Row],[Type]]))</f>
        <v>xs:anyURI</v>
      </c>
      <c r="I627" t="str">
        <f>IF(core[[#This Row],[Base type]]="xs:string",LEFT(core[[#This Row],[Type]],11)="xs:string(""","")</f>
        <v/>
      </c>
      <c r="J627" t="str">
        <f>IF(core[[#This Row],[Base type]]="xs:string",NOT(ISERROR(FIND(" or xs:string(xs:pattern=other:\w{2,})",core[[#This Row],[Type]]))),"")</f>
        <v/>
      </c>
      <c r="K627" t="str">
        <f>IFERROR(MID(core[[#This Row],[Type]],LEN(core[[#This Row],[Base type]])+2,FIND(")",core[[#This Row],[Type]],LEN(core[[#This Row],[Base type]])+2)-LEN(core[[#This Row],[Base type]])-2)&amp;IF(core[[#This Row],[Other]]=TRUE,", ""other:*""",""),"")</f>
        <v/>
      </c>
      <c r="L627" t="str">
        <f t="array" ref="L62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28" spans="2:12" hidden="1" x14ac:dyDescent="0.25">
      <c r="B628" t="s">
        <v>2064</v>
      </c>
      <c r="C628" t="s">
        <v>930</v>
      </c>
      <c r="D628" t="s">
        <v>931</v>
      </c>
      <c r="E628" t="s">
        <v>494</v>
      </c>
      <c r="F628" t="s">
        <v>23</v>
      </c>
      <c r="G628" t="s">
        <v>1403</v>
      </c>
      <c r="H628" t="str">
        <f>IF(ISBLANK(core[[#This Row],[Type]]),"",IFERROR(LEFT(core[[#This Row],[Type]],FIND("(",core[[#This Row],[Type]])-1),core[[#This Row],[Type]]))</f>
        <v>xs:decimal</v>
      </c>
      <c r="I628" t="str">
        <f>IF(core[[#This Row],[Base type]]="xs:string",LEFT(core[[#This Row],[Type]],11)="xs:string(""","")</f>
        <v/>
      </c>
      <c r="J628" t="str">
        <f>IF(core[[#This Row],[Base type]]="xs:string",NOT(ISERROR(FIND(" or xs:string(xs:pattern=other:\w{2,})",core[[#This Row],[Type]]))),"")</f>
        <v/>
      </c>
      <c r="K628" t="str">
        <f>IFERROR(MID(core[[#This Row],[Type]],LEN(core[[#This Row],[Base type]])+2,FIND(")",core[[#This Row],[Type]],LEN(core[[#This Row],[Base type]])+2)-LEN(core[[#This Row],[Base type]])-2)&amp;IF(core[[#This Row],[Other]]=TRUE,", ""other:*""",""),"")</f>
        <v>xs:fractionDigits=6</v>
      </c>
      <c r="L628" t="str">
        <f t="array" ref="L62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29" spans="2:12" hidden="1" x14ac:dyDescent="0.25">
      <c r="B629" t="s">
        <v>2065</v>
      </c>
      <c r="C629" t="s">
        <v>930</v>
      </c>
      <c r="D629" t="s">
        <v>931</v>
      </c>
      <c r="E629" t="s">
        <v>478</v>
      </c>
      <c r="F629" t="s">
        <v>29</v>
      </c>
      <c r="G629" t="s">
        <v>1403</v>
      </c>
      <c r="H629" t="str">
        <f>IF(ISBLANK(core[[#This Row],[Type]]),"",IFERROR(LEFT(core[[#This Row],[Type]],FIND("(",core[[#This Row],[Type]])-1),core[[#This Row],[Type]]))</f>
        <v>xs:decimal</v>
      </c>
      <c r="I629" t="str">
        <f>IF(core[[#This Row],[Base type]]="xs:string",LEFT(core[[#This Row],[Type]],11)="xs:string(""","")</f>
        <v/>
      </c>
      <c r="J629" t="str">
        <f>IF(core[[#This Row],[Base type]]="xs:string",NOT(ISERROR(FIND(" or xs:string(xs:pattern=other:\w{2,})",core[[#This Row],[Type]]))),"")</f>
        <v/>
      </c>
      <c r="K629" t="str">
        <f>IFERROR(MID(core[[#This Row],[Type]],LEN(core[[#This Row],[Base type]])+2,FIND(")",core[[#This Row],[Type]],LEN(core[[#This Row],[Base type]])+2)-LEN(core[[#This Row],[Base type]])-2)&amp;IF(core[[#This Row],[Other]]=TRUE,", ""other:*""",""),"")</f>
        <v>xs:fractionDigits=6</v>
      </c>
      <c r="L629" t="str">
        <f t="array" ref="L62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30" spans="2:12" hidden="1" x14ac:dyDescent="0.25">
      <c r="B630" t="s">
        <v>2066</v>
      </c>
      <c r="C630" t="s">
        <v>930</v>
      </c>
      <c r="D630" t="s">
        <v>931</v>
      </c>
      <c r="E630" t="s">
        <v>1505</v>
      </c>
      <c r="F630" t="s">
        <v>29</v>
      </c>
      <c r="G630" t="s">
        <v>1403</v>
      </c>
      <c r="H630" t="str">
        <f>IF(ISBLANK(core[[#This Row],[Type]]),"",IFERROR(LEFT(core[[#This Row],[Type]],FIND("(",core[[#This Row],[Type]])-1),core[[#This Row],[Type]]))</f>
        <v>xs:decimal</v>
      </c>
      <c r="I630" t="str">
        <f>IF(core[[#This Row],[Base type]]="xs:string",LEFT(core[[#This Row],[Type]],11)="xs:string(""","")</f>
        <v/>
      </c>
      <c r="J630" t="str">
        <f>IF(core[[#This Row],[Base type]]="xs:string",NOT(ISERROR(FIND(" or xs:string(xs:pattern=other:\w{2,})",core[[#This Row],[Type]]))),"")</f>
        <v/>
      </c>
      <c r="K630" t="str">
        <f>IFERROR(MID(core[[#This Row],[Type]],LEN(core[[#This Row],[Base type]])+2,FIND(")",core[[#This Row],[Type]],LEN(core[[#This Row],[Base type]])+2)-LEN(core[[#This Row],[Base type]])-2)&amp;IF(core[[#This Row],[Other]]=TRUE,", ""other:*""",""),"")</f>
        <v>xs:fractionDigits=6</v>
      </c>
      <c r="L630" t="str">
        <f t="array" ref="L63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31" spans="2:12" hidden="1" x14ac:dyDescent="0.25">
      <c r="B631" t="s">
        <v>2067</v>
      </c>
      <c r="C631" t="s">
        <v>943</v>
      </c>
      <c r="D631" t="s">
        <v>65</v>
      </c>
      <c r="E631" t="s">
        <v>1299</v>
      </c>
      <c r="F631" t="s">
        <v>29</v>
      </c>
      <c r="H631" t="str">
        <f>IF(ISBLANK(core[[#This Row],[Type]]),"",IFERROR(LEFT(core[[#This Row],[Type]],FIND("(",core[[#This Row],[Type]])-1),core[[#This Row],[Type]]))</f>
        <v/>
      </c>
      <c r="I631" t="str">
        <f>IF(core[[#This Row],[Base type]]="xs:string",LEFT(core[[#This Row],[Type]],11)="xs:string(""","")</f>
        <v/>
      </c>
      <c r="J631" t="str">
        <f>IF(core[[#This Row],[Base type]]="xs:string",NOT(ISERROR(FIND(" or xs:string(xs:pattern=other:\w{2,})",core[[#This Row],[Type]]))),"")</f>
        <v/>
      </c>
      <c r="K631" t="str">
        <f>IFERROR(MID(core[[#This Row],[Type]],LEN(core[[#This Row],[Base type]])+2,FIND(")",core[[#This Row],[Type]],LEN(core[[#This Row],[Base type]])+2)-LEN(core[[#This Row],[Base type]])-2)&amp;IF(core[[#This Row],[Other]]=TRUE,", ""other:*""",""),"")</f>
        <v/>
      </c>
      <c r="L631" t="str">
        <f t="array" ref="L6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32" spans="2:12" hidden="1" x14ac:dyDescent="0.25">
      <c r="B632" t="s">
        <v>2068</v>
      </c>
      <c r="C632" t="s">
        <v>944</v>
      </c>
      <c r="D632" t="s">
        <v>123</v>
      </c>
      <c r="E632" t="s">
        <v>1299</v>
      </c>
      <c r="F632" t="s">
        <v>23</v>
      </c>
      <c r="H632" t="str">
        <f>IF(ISBLANK(core[[#This Row],[Type]]),"",IFERROR(LEFT(core[[#This Row],[Type]],FIND("(",core[[#This Row],[Type]])-1),core[[#This Row],[Type]]))</f>
        <v/>
      </c>
      <c r="I632" t="str">
        <f>IF(core[[#This Row],[Base type]]="xs:string",LEFT(core[[#This Row],[Type]],11)="xs:string(""","")</f>
        <v/>
      </c>
      <c r="J632" t="str">
        <f>IF(core[[#This Row],[Base type]]="xs:string",NOT(ISERROR(FIND(" or xs:string(xs:pattern=other:\w{2,})",core[[#This Row],[Type]]))),"")</f>
        <v/>
      </c>
      <c r="K632" t="str">
        <f>IFERROR(MID(core[[#This Row],[Type]],LEN(core[[#This Row],[Base type]])+2,FIND(")",core[[#This Row],[Type]],LEN(core[[#This Row],[Base type]])+2)-LEN(core[[#This Row],[Base type]])-2)&amp;IF(core[[#This Row],[Other]]=TRUE,", ""other:*""",""),"")</f>
        <v/>
      </c>
      <c r="L632" t="str">
        <f t="array" ref="L6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33" spans="2:12" hidden="1" x14ac:dyDescent="0.25">
      <c r="B633" t="s">
        <v>2069</v>
      </c>
      <c r="C633" t="s">
        <v>945</v>
      </c>
      <c r="D633" t="s">
        <v>1309</v>
      </c>
      <c r="E633" t="s">
        <v>1299</v>
      </c>
      <c r="F633" t="s">
        <v>29</v>
      </c>
      <c r="H633" t="str">
        <f>IF(ISBLANK(core[[#This Row],[Type]]),"",IFERROR(LEFT(core[[#This Row],[Type]],FIND("(",core[[#This Row],[Type]])-1),core[[#This Row],[Type]]))</f>
        <v/>
      </c>
      <c r="I633" t="str">
        <f>IF(core[[#This Row],[Base type]]="xs:string",LEFT(core[[#This Row],[Type]],11)="xs:string(""","")</f>
        <v/>
      </c>
      <c r="J633" t="str">
        <f>IF(core[[#This Row],[Base type]]="xs:string",NOT(ISERROR(FIND(" or xs:string(xs:pattern=other:\w{2,})",core[[#This Row],[Type]]))),"")</f>
        <v/>
      </c>
      <c r="K633" t="str">
        <f>IFERROR(MID(core[[#This Row],[Type]],LEN(core[[#This Row],[Base type]])+2,FIND(")",core[[#This Row],[Type]],LEN(core[[#This Row],[Base type]])+2)-LEN(core[[#This Row],[Base type]])-2)&amp;IF(core[[#This Row],[Other]]=TRUE,", ""other:*""",""),"")</f>
        <v/>
      </c>
      <c r="L633" t="str">
        <f t="array" ref="L6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34" spans="2:12" hidden="1" x14ac:dyDescent="0.25">
      <c r="B634" t="s">
        <v>2070</v>
      </c>
      <c r="C634" t="s">
        <v>944</v>
      </c>
      <c r="D634" t="s">
        <v>123</v>
      </c>
      <c r="E634" t="s">
        <v>124</v>
      </c>
      <c r="F634" t="s">
        <v>23</v>
      </c>
      <c r="G634" t="s">
        <v>1436</v>
      </c>
      <c r="H634" t="str">
        <f>IF(ISBLANK(core[[#This Row],[Type]]),"",IFERROR(LEFT(core[[#This Row],[Type]],FIND("(",core[[#This Row],[Type]])-1),core[[#This Row],[Type]]))</f>
        <v>xs:boolean</v>
      </c>
      <c r="I634" t="str">
        <f>IF(core[[#This Row],[Base type]]="xs:string",LEFT(core[[#This Row],[Type]],11)="xs:string(""","")</f>
        <v/>
      </c>
      <c r="J634" t="str">
        <f>IF(core[[#This Row],[Base type]]="xs:string",NOT(ISERROR(FIND(" or xs:string(xs:pattern=other:\w{2,})",core[[#This Row],[Type]]))),"")</f>
        <v/>
      </c>
      <c r="K634" t="str">
        <f>IFERROR(MID(core[[#This Row],[Type]],LEN(core[[#This Row],[Base type]])+2,FIND(")",core[[#This Row],[Type]],LEN(core[[#This Row],[Base type]])+2)-LEN(core[[#This Row],[Base type]])-2)&amp;IF(core[[#This Row],[Other]]=TRUE,", ""other:*""",""),"")</f>
        <v/>
      </c>
      <c r="L634" t="str">
        <f t="array" ref="L63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635" spans="2:12" hidden="1" x14ac:dyDescent="0.25">
      <c r="B635" t="s">
        <v>2071</v>
      </c>
      <c r="C635" t="s">
        <v>944</v>
      </c>
      <c r="D635" t="s">
        <v>123</v>
      </c>
      <c r="E635" t="s">
        <v>135</v>
      </c>
      <c r="F635" t="s">
        <v>29</v>
      </c>
      <c r="G635" t="s">
        <v>1478</v>
      </c>
      <c r="H635" t="str">
        <f>IF(ISBLANK(core[[#This Row],[Type]]),"",IFERROR(LEFT(core[[#This Row],[Type]],FIND("(",core[[#This Row],[Type]])-1),core[[#This Row],[Type]]))</f>
        <v>xs:string</v>
      </c>
      <c r="I635" t="b">
        <f>IF(core[[#This Row],[Base type]]="xs:string",LEFT(core[[#This Row],[Type]],11)="xs:string(""","")</f>
        <v>1</v>
      </c>
      <c r="J635" t="b">
        <f>IF(core[[#This Row],[Base type]]="xs:string",NOT(ISERROR(FIND(" or xs:string(xs:pattern=other:\w{2,})",core[[#This Row],[Type]]))),"")</f>
        <v>1</v>
      </c>
      <c r="K635" t="str">
        <f>IFERROR(MID(core[[#This Row],[Type]],LEN(core[[#This Row],[Base type]])+2,FIND(")",core[[#This Row],[Type]],LEN(core[[#This Row],[Base type]])+2)-LEN(core[[#This Row],[Base type]])-2)&amp;IF(core[[#This Row],[Other]]=TRUE,", ""other:*""",""),"")</f>
        <v>"conceptual", "planned", "operational", "disabled", "closed", "other:*"</v>
      </c>
      <c r="L635" t="str">
        <f t="array" ref="L63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636" spans="2:12" hidden="1" x14ac:dyDescent="0.25">
      <c r="B636" t="s">
        <v>2072</v>
      </c>
      <c r="C636" t="s">
        <v>944</v>
      </c>
      <c r="D636" t="s">
        <v>123</v>
      </c>
      <c r="E636" t="s">
        <v>133</v>
      </c>
      <c r="F636" t="s">
        <v>29</v>
      </c>
      <c r="G636" t="s">
        <v>1325</v>
      </c>
      <c r="H636" t="str">
        <f>IF(ISBLANK(core[[#This Row],[Type]]),"",IFERROR(LEFT(core[[#This Row],[Type]],FIND("(",core[[#This Row],[Type]])-1),core[[#This Row],[Type]]))</f>
        <v>xs:IDREF</v>
      </c>
      <c r="I636" t="str">
        <f>IF(core[[#This Row],[Base type]]="xs:string",LEFT(core[[#This Row],[Type]],11)="xs:string(""","")</f>
        <v/>
      </c>
      <c r="J636" t="str">
        <f>IF(core[[#This Row],[Base type]]="xs:string",NOT(ISERROR(FIND(" or xs:string(xs:pattern=other:\w{2,})",core[[#This Row],[Type]]))),"")</f>
        <v/>
      </c>
      <c r="K636" t="str">
        <f>IFERROR(MID(core[[#This Row],[Type]],LEN(core[[#This Row],[Base type]])+2,FIND(")",core[[#This Row],[Type]],LEN(core[[#This Row],[Base type]])+2)-LEN(core[[#This Row],[Base type]])-2)&amp;IF(core[[#This Row],[Other]]=TRUE,", ""other:*""",""),"")</f>
        <v/>
      </c>
      <c r="L636" t="str">
        <f t="array" ref="L63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637" spans="2:12" hidden="1" x14ac:dyDescent="0.25">
      <c r="B637" t="s">
        <v>2073</v>
      </c>
      <c r="C637" t="s">
        <v>944</v>
      </c>
      <c r="D637" t="s">
        <v>123</v>
      </c>
      <c r="E637" t="s">
        <v>1481</v>
      </c>
      <c r="F637" t="s">
        <v>29</v>
      </c>
      <c r="G637" t="s">
        <v>1482</v>
      </c>
      <c r="H637" t="str">
        <f>IF(ISBLANK(core[[#This Row],[Type]]),"",IFERROR(LEFT(core[[#This Row],[Type]],FIND("(",core[[#This Row],[Type]])-1),core[[#This Row],[Type]]))</f>
        <v>xs:time</v>
      </c>
      <c r="I637" t="str">
        <f>IF(core[[#This Row],[Base type]]="xs:string",LEFT(core[[#This Row],[Type]],11)="xs:string(""","")</f>
        <v/>
      </c>
      <c r="J637" t="str">
        <f>IF(core[[#This Row],[Base type]]="xs:string",NOT(ISERROR(FIND(" or xs:string(xs:pattern=other:\w{2,})",core[[#This Row],[Type]]))),"")</f>
        <v/>
      </c>
      <c r="K637" t="str">
        <f>IFERROR(MID(core[[#This Row],[Type]],LEN(core[[#This Row],[Base type]])+2,FIND(")",core[[#This Row],[Type]],LEN(core[[#This Row],[Base type]])+2)-LEN(core[[#This Row],[Base type]])-2)&amp;IF(core[[#This Row],[Other]]=TRUE,", ""other:*""",""),"")</f>
        <v/>
      </c>
      <c r="L637" t="str">
        <f t="array" ref="L637">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638" spans="2:12" hidden="1" x14ac:dyDescent="0.25">
      <c r="B638" t="s">
        <v>2074</v>
      </c>
      <c r="C638" t="s">
        <v>944</v>
      </c>
      <c r="D638" t="s">
        <v>123</v>
      </c>
      <c r="E638" t="s">
        <v>1484</v>
      </c>
      <c r="F638" t="s">
        <v>29</v>
      </c>
      <c r="G638" t="s">
        <v>1482</v>
      </c>
      <c r="H638" t="str">
        <f>IF(ISBLANK(core[[#This Row],[Type]]),"",IFERROR(LEFT(core[[#This Row],[Type]],FIND("(",core[[#This Row],[Type]])-1),core[[#This Row],[Type]]))</f>
        <v>xs:time</v>
      </c>
      <c r="I638" t="str">
        <f>IF(core[[#This Row],[Base type]]="xs:string",LEFT(core[[#This Row],[Type]],11)="xs:string(""","")</f>
        <v/>
      </c>
      <c r="J638" t="str">
        <f>IF(core[[#This Row],[Base type]]="xs:string",NOT(ISERROR(FIND(" or xs:string(xs:pattern=other:\w{2,})",core[[#This Row],[Type]]))),"")</f>
        <v/>
      </c>
      <c r="K638" t="str">
        <f>IFERROR(MID(core[[#This Row],[Type]],LEN(core[[#This Row],[Base type]])+2,FIND(")",core[[#This Row],[Type]],LEN(core[[#This Row],[Base type]])+2)-LEN(core[[#This Row],[Base type]])-2)&amp;IF(core[[#This Row],[Other]]=TRUE,", ""other:*""",""),"")</f>
        <v/>
      </c>
      <c r="L638" t="str">
        <f t="array" ref="L638">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639" spans="2:12" hidden="1" x14ac:dyDescent="0.25">
      <c r="B639" t="s">
        <v>2075</v>
      </c>
      <c r="C639" t="s">
        <v>944</v>
      </c>
      <c r="D639" t="s">
        <v>123</v>
      </c>
      <c r="E639" t="s">
        <v>1486</v>
      </c>
      <c r="F639" t="s">
        <v>29</v>
      </c>
      <c r="G639" t="s">
        <v>1487</v>
      </c>
      <c r="H639" t="str">
        <f>IF(ISBLANK(core[[#This Row],[Type]]),"",IFERROR(LEFT(core[[#This Row],[Type]],FIND("(",core[[#This Row],[Type]])-1),core[[#This Row],[Type]]))</f>
        <v>xs:nonNegativeInteger</v>
      </c>
      <c r="I639" t="str">
        <f>IF(core[[#This Row],[Base type]]="xs:string",LEFT(core[[#This Row],[Type]],11)="xs:string(""","")</f>
        <v/>
      </c>
      <c r="J639" t="str">
        <f>IF(core[[#This Row],[Base type]]="xs:string",NOT(ISERROR(FIND(" or xs:string(xs:pattern=other:\w{2,})",core[[#This Row],[Type]]))),"")</f>
        <v/>
      </c>
      <c r="K639" t="str">
        <f>IFERROR(MID(core[[#This Row],[Type]],LEN(core[[#This Row],[Base type]])+2,FIND(")",core[[#This Row],[Type]],LEN(core[[#This Row],[Base type]])+2)-LEN(core[[#This Row],[Base type]])-2)&amp;IF(core[[#This Row],[Other]]=TRUE,", ""other:*""",""),"")</f>
        <v/>
      </c>
      <c r="L639" t="str">
        <f t="array" ref="L639">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640" spans="2:12" hidden="1" x14ac:dyDescent="0.25">
      <c r="B640" t="s">
        <v>2076</v>
      </c>
      <c r="C640" t="s">
        <v>944</v>
      </c>
      <c r="D640" t="s">
        <v>123</v>
      </c>
      <c r="E640" t="s">
        <v>1489</v>
      </c>
      <c r="F640" t="s">
        <v>29</v>
      </c>
      <c r="G640" t="s">
        <v>1302</v>
      </c>
      <c r="H640" t="str">
        <f>IF(ISBLANK(core[[#This Row],[Type]]),"",IFERROR(LEFT(core[[#This Row],[Type]],FIND("(",core[[#This Row],[Type]])-1),core[[#This Row],[Type]]))</f>
        <v>xs:string</v>
      </c>
      <c r="I640" t="b">
        <f>IF(core[[#This Row],[Base type]]="xs:string",LEFT(core[[#This Row],[Type]],11)="xs:string(""","")</f>
        <v>0</v>
      </c>
      <c r="J640" t="b">
        <f>IF(core[[#This Row],[Base type]]="xs:string",NOT(ISERROR(FIND(" or xs:string(xs:pattern=other:\w{2,})",core[[#This Row],[Type]]))),"")</f>
        <v>0</v>
      </c>
      <c r="K640" t="str">
        <f>IFERROR(MID(core[[#This Row],[Type]],LEN(core[[#This Row],[Base type]])+2,FIND(")",core[[#This Row],[Type]],LEN(core[[#This Row],[Base type]])+2)-LEN(core[[#This Row],[Base type]])-2)&amp;IF(core[[#This Row],[Other]]=TRUE,", ""other:*""",""),"")</f>
        <v/>
      </c>
      <c r="L640" t="str">
        <f t="array" ref="L6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41" spans="2:12" hidden="1" x14ac:dyDescent="0.25">
      <c r="B641" t="s">
        <v>2077</v>
      </c>
      <c r="C641" t="s">
        <v>944</v>
      </c>
      <c r="D641" t="s">
        <v>123</v>
      </c>
      <c r="E641" t="s">
        <v>1307</v>
      </c>
      <c r="F641" t="s">
        <v>29</v>
      </c>
      <c r="H641" t="str">
        <f>IF(ISBLANK(core[[#This Row],[Type]]),"",IFERROR(LEFT(core[[#This Row],[Type]],FIND("(",core[[#This Row],[Type]])-1),core[[#This Row],[Type]]))</f>
        <v/>
      </c>
      <c r="I641" t="str">
        <f>IF(core[[#This Row],[Base type]]="xs:string",LEFT(core[[#This Row],[Type]],11)="xs:string(""","")</f>
        <v/>
      </c>
      <c r="J641" t="str">
        <f>IF(core[[#This Row],[Base type]]="xs:string",NOT(ISERROR(FIND(" or xs:string(xs:pattern=other:\w{2,})",core[[#This Row],[Type]]))),"")</f>
        <v/>
      </c>
      <c r="K641" t="str">
        <f>IFERROR(MID(core[[#This Row],[Type]],LEN(core[[#This Row],[Base type]])+2,FIND(")",core[[#This Row],[Type]],LEN(core[[#This Row],[Base type]])+2)-LEN(core[[#This Row],[Base type]])-2)&amp;IF(core[[#This Row],[Other]]=TRUE,", ""other:*""",""),"")</f>
        <v/>
      </c>
      <c r="L641" t="str">
        <f t="array" ref="L6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42" spans="2:12" hidden="1" x14ac:dyDescent="0.25">
      <c r="B642" t="s">
        <v>2078</v>
      </c>
      <c r="C642" t="s">
        <v>945</v>
      </c>
      <c r="D642" t="s">
        <v>394</v>
      </c>
      <c r="E642" t="s">
        <v>1299</v>
      </c>
      <c r="F642" t="s">
        <v>29</v>
      </c>
      <c r="H642" t="str">
        <f>IF(ISBLANK(core[[#This Row],[Type]]),"",IFERROR(LEFT(core[[#This Row],[Type]],FIND("(",core[[#This Row],[Type]])-1),core[[#This Row],[Type]]))</f>
        <v/>
      </c>
      <c r="I642" t="str">
        <f>IF(core[[#This Row],[Base type]]="xs:string",LEFT(core[[#This Row],[Type]],11)="xs:string(""","")</f>
        <v/>
      </c>
      <c r="J642" t="str">
        <f>IF(core[[#This Row],[Base type]]="xs:string",NOT(ISERROR(FIND(" or xs:string(xs:pattern=other:\w{2,})",core[[#This Row],[Type]]))),"")</f>
        <v/>
      </c>
      <c r="K642" t="str">
        <f>IFERROR(MID(core[[#This Row],[Type]],LEN(core[[#This Row],[Base type]])+2,FIND(")",core[[#This Row],[Type]],LEN(core[[#This Row],[Base type]])+2)-LEN(core[[#This Row],[Base type]])-2)&amp;IF(core[[#This Row],[Other]]=TRUE,", ""other:*""",""),"")</f>
        <v/>
      </c>
      <c r="L642" t="str">
        <f t="array" ref="L64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43" spans="2:12" hidden="1" x14ac:dyDescent="0.25">
      <c r="B643" t="s">
        <v>2079</v>
      </c>
      <c r="C643" t="s">
        <v>2080</v>
      </c>
      <c r="D643" t="s">
        <v>300</v>
      </c>
      <c r="E643" t="s">
        <v>1299</v>
      </c>
      <c r="F643" t="s">
        <v>29</v>
      </c>
      <c r="H643" t="str">
        <f>IF(ISBLANK(core[[#This Row],[Type]]),"",IFERROR(LEFT(core[[#This Row],[Type]],FIND("(",core[[#This Row],[Type]])-1),core[[#This Row],[Type]]))</f>
        <v/>
      </c>
      <c r="I643" t="str">
        <f>IF(core[[#This Row],[Base type]]="xs:string",LEFT(core[[#This Row],[Type]],11)="xs:string(""","")</f>
        <v/>
      </c>
      <c r="J643" t="str">
        <f>IF(core[[#This Row],[Base type]]="xs:string",NOT(ISERROR(FIND(" or xs:string(xs:pattern=other:\w{2,})",core[[#This Row],[Type]]))),"")</f>
        <v/>
      </c>
      <c r="K643" t="str">
        <f>IFERROR(MID(core[[#This Row],[Type]],LEN(core[[#This Row],[Base type]])+2,FIND(")",core[[#This Row],[Type]],LEN(core[[#This Row],[Base type]])+2)-LEN(core[[#This Row],[Base type]])-2)&amp;IF(core[[#This Row],[Other]]=TRUE,", ""other:*""",""),"")</f>
        <v/>
      </c>
      <c r="L643" t="str">
        <f t="array" ref="L6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44" spans="2:12" hidden="1" x14ac:dyDescent="0.25">
      <c r="B644" t="s">
        <v>2081</v>
      </c>
      <c r="C644" t="s">
        <v>2080</v>
      </c>
      <c r="D644" t="s">
        <v>300</v>
      </c>
      <c r="E644" t="s">
        <v>301</v>
      </c>
      <c r="F644" t="s">
        <v>23</v>
      </c>
      <c r="G644" t="s">
        <v>1495</v>
      </c>
      <c r="H644" t="str">
        <f>IF(ISBLANK(core[[#This Row],[Type]]),"",IFERROR(LEFT(core[[#This Row],[Type]],FIND("(",core[[#This Row],[Type]])-1),core[[#This Row],[Type]]))</f>
        <v>xs:list</v>
      </c>
      <c r="I644" t="str">
        <f>IF(core[[#This Row],[Base type]]="xs:string",LEFT(core[[#This Row],[Type]],11)="xs:string(""","")</f>
        <v/>
      </c>
      <c r="J644" t="str">
        <f>IF(core[[#This Row],[Base type]]="xs:string",NOT(ISERROR(FIND(" or xs:string(xs:pattern=other:\w{2,})",core[[#This Row],[Type]]))),"")</f>
        <v/>
      </c>
      <c r="K644" t="str">
        <f>IFERROR(MID(core[[#This Row],[Type]],LEN(core[[#This Row],[Base type]])+2,FIND(")",core[[#This Row],[Type]],LEN(core[[#This Row],[Base type]])+2)-LEN(core[[#This Row],[Base type]])-2)&amp;IF(core[[#This Row],[Other]]=TRUE,", ""other:*""",""),"")</f>
        <v>xs:double</v>
      </c>
      <c r="L644" t="str">
        <f t="array" ref="L644">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645" spans="2:12" hidden="1" x14ac:dyDescent="0.25">
      <c r="B645" t="s">
        <v>2082</v>
      </c>
      <c r="C645" t="s">
        <v>2080</v>
      </c>
      <c r="D645" t="s">
        <v>300</v>
      </c>
      <c r="E645" t="s">
        <v>1425</v>
      </c>
      <c r="F645" t="s">
        <v>29</v>
      </c>
      <c r="G645" t="s">
        <v>1497</v>
      </c>
      <c r="H645" t="str">
        <f>IF(ISBLANK(core[[#This Row],[Type]]),"",IFERROR(LEFT(core[[#This Row],[Type]],FIND("(",core[[#This Row],[Type]])-1),core[[#This Row],[Type]]))</f>
        <v>xs:double</v>
      </c>
      <c r="I645" t="str">
        <f>IF(core[[#This Row],[Base type]]="xs:string",LEFT(core[[#This Row],[Type]],11)="xs:string(""","")</f>
        <v/>
      </c>
      <c r="J645" t="str">
        <f>IF(core[[#This Row],[Base type]]="xs:string",NOT(ISERROR(FIND(" or xs:string(xs:pattern=other:\w{2,})",core[[#This Row],[Type]]))),"")</f>
        <v/>
      </c>
      <c r="K645" t="str">
        <f>IFERROR(MID(core[[#This Row],[Type]],LEN(core[[#This Row],[Base type]])+2,FIND(")",core[[#This Row],[Type]],LEN(core[[#This Row],[Base type]])+2)-LEN(core[[#This Row],[Base type]])-2)&amp;IF(core[[#This Row],[Other]]=TRUE,", ""other:*""",""),"")</f>
        <v/>
      </c>
      <c r="L645" t="str">
        <f t="array" ref="L645">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646" spans="2:12" hidden="1" x14ac:dyDescent="0.25">
      <c r="B646" t="s">
        <v>2083</v>
      </c>
      <c r="C646" t="s">
        <v>2080</v>
      </c>
      <c r="D646" t="s">
        <v>300</v>
      </c>
      <c r="E646" t="s">
        <v>1420</v>
      </c>
      <c r="F646" t="s">
        <v>29</v>
      </c>
      <c r="G646" t="s">
        <v>1423</v>
      </c>
      <c r="H646" t="str">
        <f>IF(ISBLANK(core[[#This Row],[Type]]),"",IFERROR(LEFT(core[[#This Row],[Type]],FIND("(",core[[#This Row],[Type]])-1),core[[#This Row],[Type]]))</f>
        <v>xs:anyURI</v>
      </c>
      <c r="I646" t="str">
        <f>IF(core[[#This Row],[Base type]]="xs:string",LEFT(core[[#This Row],[Type]],11)="xs:string(""","")</f>
        <v/>
      </c>
      <c r="J646" t="str">
        <f>IF(core[[#This Row],[Base type]]="xs:string",NOT(ISERROR(FIND(" or xs:string(xs:pattern=other:\w{2,})",core[[#This Row],[Type]]))),"")</f>
        <v/>
      </c>
      <c r="K646" t="str">
        <f>IFERROR(MID(core[[#This Row],[Type]],LEN(core[[#This Row],[Base type]])+2,FIND(")",core[[#This Row],[Type]],LEN(core[[#This Row],[Base type]])+2)-LEN(core[[#This Row],[Base type]])-2)&amp;IF(core[[#This Row],[Other]]=TRUE,", ""other:*""",""),"")</f>
        <v/>
      </c>
      <c r="L646" t="str">
        <f t="array" ref="L64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47" spans="2:12" hidden="1" x14ac:dyDescent="0.25">
      <c r="B647" t="s">
        <v>2084</v>
      </c>
      <c r="C647" t="s">
        <v>2080</v>
      </c>
      <c r="D647" t="s">
        <v>300</v>
      </c>
      <c r="E647" t="s">
        <v>1500</v>
      </c>
      <c r="F647" t="s">
        <v>29</v>
      </c>
      <c r="G647" t="s">
        <v>1423</v>
      </c>
      <c r="H647" t="str">
        <f>IF(ISBLANK(core[[#This Row],[Type]]),"",IFERROR(LEFT(core[[#This Row],[Type]],FIND("(",core[[#This Row],[Type]])-1),core[[#This Row],[Type]]))</f>
        <v>xs:anyURI</v>
      </c>
      <c r="I647" t="str">
        <f>IF(core[[#This Row],[Base type]]="xs:string",LEFT(core[[#This Row],[Type]],11)="xs:string(""","")</f>
        <v/>
      </c>
      <c r="J647" t="str">
        <f>IF(core[[#This Row],[Base type]]="xs:string",NOT(ISERROR(FIND(" or xs:string(xs:pattern=other:\w{2,})",core[[#This Row],[Type]]))),"")</f>
        <v/>
      </c>
      <c r="K647" t="str">
        <f>IFERROR(MID(core[[#This Row],[Type]],LEN(core[[#This Row],[Base type]])+2,FIND(")",core[[#This Row],[Type]],LEN(core[[#This Row],[Base type]])+2)-LEN(core[[#This Row],[Base type]])-2)&amp;IF(core[[#This Row],[Other]]=TRUE,", ""other:*""",""),"")</f>
        <v/>
      </c>
      <c r="L647" t="str">
        <f t="array" ref="L64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48" spans="2:12" hidden="1" x14ac:dyDescent="0.25">
      <c r="B648" t="s">
        <v>2085</v>
      </c>
      <c r="C648" t="s">
        <v>945</v>
      </c>
      <c r="D648" t="s">
        <v>394</v>
      </c>
      <c r="E648" t="s">
        <v>118</v>
      </c>
      <c r="F648" t="s">
        <v>29</v>
      </c>
      <c r="G648" t="s">
        <v>1325</v>
      </c>
      <c r="H648" t="str">
        <f>IF(ISBLANK(core[[#This Row],[Type]]),"",IFERROR(LEFT(core[[#This Row],[Type]],FIND("(",core[[#This Row],[Type]])-1),core[[#This Row],[Type]]))</f>
        <v>xs:IDREF</v>
      </c>
      <c r="I648" t="str">
        <f>IF(core[[#This Row],[Base type]]="xs:string",LEFT(core[[#This Row],[Type]],11)="xs:string(""","")</f>
        <v/>
      </c>
      <c r="J648" t="str">
        <f>IF(core[[#This Row],[Base type]]="xs:string",NOT(ISERROR(FIND(" or xs:string(xs:pattern=other:\w{2,})",core[[#This Row],[Type]]))),"")</f>
        <v/>
      </c>
      <c r="K648" t="str">
        <f>IFERROR(MID(core[[#This Row],[Type]],LEN(core[[#This Row],[Base type]])+2,FIND(")",core[[#This Row],[Type]],LEN(core[[#This Row],[Base type]])+2)-LEN(core[[#This Row],[Base type]])-2)&amp;IF(core[[#This Row],[Other]]=TRUE,", ""other:*""",""),"")</f>
        <v/>
      </c>
      <c r="L648" t="str">
        <f t="array" ref="L64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649" spans="2:12" hidden="1" x14ac:dyDescent="0.25">
      <c r="B649" t="s">
        <v>2086</v>
      </c>
      <c r="C649" t="s">
        <v>945</v>
      </c>
      <c r="D649" t="s">
        <v>394</v>
      </c>
      <c r="E649" t="s">
        <v>494</v>
      </c>
      <c r="F649" t="s">
        <v>23</v>
      </c>
      <c r="G649" t="s">
        <v>1403</v>
      </c>
      <c r="H649" t="str">
        <f>IF(ISBLANK(core[[#This Row],[Type]]),"",IFERROR(LEFT(core[[#This Row],[Type]],FIND("(",core[[#This Row],[Type]])-1),core[[#This Row],[Type]]))</f>
        <v>xs:decimal</v>
      </c>
      <c r="I649" t="str">
        <f>IF(core[[#This Row],[Base type]]="xs:string",LEFT(core[[#This Row],[Type]],11)="xs:string(""","")</f>
        <v/>
      </c>
      <c r="J649" t="str">
        <f>IF(core[[#This Row],[Base type]]="xs:string",NOT(ISERROR(FIND(" or xs:string(xs:pattern=other:\w{2,})",core[[#This Row],[Type]]))),"")</f>
        <v/>
      </c>
      <c r="K649" t="str">
        <f>IFERROR(MID(core[[#This Row],[Type]],LEN(core[[#This Row],[Base type]])+2,FIND(")",core[[#This Row],[Type]],LEN(core[[#This Row],[Base type]])+2)-LEN(core[[#This Row],[Base type]])-2)&amp;IF(core[[#This Row],[Other]]=TRUE,", ""other:*""",""),"")</f>
        <v>xs:fractionDigits=6</v>
      </c>
      <c r="L649" t="str">
        <f t="array" ref="L64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50" spans="2:12" hidden="1" x14ac:dyDescent="0.25">
      <c r="B650" t="s">
        <v>2087</v>
      </c>
      <c r="C650" t="s">
        <v>945</v>
      </c>
      <c r="D650" t="s">
        <v>394</v>
      </c>
      <c r="E650" t="s">
        <v>478</v>
      </c>
      <c r="F650" t="s">
        <v>29</v>
      </c>
      <c r="G650" t="s">
        <v>1403</v>
      </c>
      <c r="H650" t="str">
        <f>IF(ISBLANK(core[[#This Row],[Type]]),"",IFERROR(LEFT(core[[#This Row],[Type]],FIND("(",core[[#This Row],[Type]])-1),core[[#This Row],[Type]]))</f>
        <v>xs:decimal</v>
      </c>
      <c r="I650" t="str">
        <f>IF(core[[#This Row],[Base type]]="xs:string",LEFT(core[[#This Row],[Type]],11)="xs:string(""","")</f>
        <v/>
      </c>
      <c r="J650" t="str">
        <f>IF(core[[#This Row],[Base type]]="xs:string",NOT(ISERROR(FIND(" or xs:string(xs:pattern=other:\w{2,})",core[[#This Row],[Type]]))),"")</f>
        <v/>
      </c>
      <c r="K650" t="str">
        <f>IFERROR(MID(core[[#This Row],[Type]],LEN(core[[#This Row],[Base type]])+2,FIND(")",core[[#This Row],[Type]],LEN(core[[#This Row],[Base type]])+2)-LEN(core[[#This Row],[Base type]])-2)&amp;IF(core[[#This Row],[Other]]=TRUE,", ""other:*""",""),"")</f>
        <v>xs:fractionDigits=6</v>
      </c>
      <c r="L650" t="str">
        <f t="array" ref="L65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51" spans="2:12" hidden="1" x14ac:dyDescent="0.25">
      <c r="B651" t="s">
        <v>2088</v>
      </c>
      <c r="C651" t="s">
        <v>945</v>
      </c>
      <c r="D651" t="s">
        <v>394</v>
      </c>
      <c r="E651" t="s">
        <v>1505</v>
      </c>
      <c r="F651" t="s">
        <v>29</v>
      </c>
      <c r="G651" t="s">
        <v>1403</v>
      </c>
      <c r="H651" t="str">
        <f>IF(ISBLANK(core[[#This Row],[Type]]),"",IFERROR(LEFT(core[[#This Row],[Type]],FIND("(",core[[#This Row],[Type]])-1),core[[#This Row],[Type]]))</f>
        <v>xs:decimal</v>
      </c>
      <c r="I651" t="str">
        <f>IF(core[[#This Row],[Base type]]="xs:string",LEFT(core[[#This Row],[Type]],11)="xs:string(""","")</f>
        <v/>
      </c>
      <c r="J651" t="str">
        <f>IF(core[[#This Row],[Base type]]="xs:string",NOT(ISERROR(FIND(" or xs:string(xs:pattern=other:\w{2,})",core[[#This Row],[Type]]))),"")</f>
        <v/>
      </c>
      <c r="K651" t="str">
        <f>IFERROR(MID(core[[#This Row],[Type]],LEN(core[[#This Row],[Base type]])+2,FIND(")",core[[#This Row],[Type]],LEN(core[[#This Row],[Base type]])+2)-LEN(core[[#This Row],[Base type]])-2)&amp;IF(core[[#This Row],[Other]]=TRUE,", ""other:*""",""),"")</f>
        <v>xs:fractionDigits=6</v>
      </c>
      <c r="L651" t="str">
        <f t="array" ref="L65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52" spans="2:12" hidden="1" x14ac:dyDescent="0.25">
      <c r="B652" t="s">
        <v>2089</v>
      </c>
      <c r="C652" t="s">
        <v>945</v>
      </c>
      <c r="D652" t="s">
        <v>913</v>
      </c>
      <c r="E652" t="s">
        <v>1299</v>
      </c>
      <c r="F652" t="s">
        <v>29</v>
      </c>
      <c r="H652" t="str">
        <f>IF(ISBLANK(core[[#This Row],[Type]]),"",IFERROR(LEFT(core[[#This Row],[Type]],FIND("(",core[[#This Row],[Type]])-1),core[[#This Row],[Type]]))</f>
        <v/>
      </c>
      <c r="I652" t="str">
        <f>IF(core[[#This Row],[Base type]]="xs:string",LEFT(core[[#This Row],[Type]],11)="xs:string(""","")</f>
        <v/>
      </c>
      <c r="J652" t="str">
        <f>IF(core[[#This Row],[Base type]]="xs:string",NOT(ISERROR(FIND(" or xs:string(xs:pattern=other:\w{2,})",core[[#This Row],[Type]]))),"")</f>
        <v/>
      </c>
      <c r="K652" t="str">
        <f>IFERROR(MID(core[[#This Row],[Type]],LEN(core[[#This Row],[Base type]])+2,FIND(")",core[[#This Row],[Type]],LEN(core[[#This Row],[Base type]])+2)-LEN(core[[#This Row],[Base type]])-2)&amp;IF(core[[#This Row],[Other]]=TRUE,", ""other:*""",""),"")</f>
        <v/>
      </c>
      <c r="L652" t="str">
        <f t="array" ref="L6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53" spans="2:12" hidden="1" x14ac:dyDescent="0.25">
      <c r="B653" t="s">
        <v>2090</v>
      </c>
      <c r="C653" t="s">
        <v>2091</v>
      </c>
      <c r="D653" t="s">
        <v>300</v>
      </c>
      <c r="E653" t="s">
        <v>1299</v>
      </c>
      <c r="F653" t="s">
        <v>29</v>
      </c>
      <c r="H653" t="str">
        <f>IF(ISBLANK(core[[#This Row],[Type]]),"",IFERROR(LEFT(core[[#This Row],[Type]],FIND("(",core[[#This Row],[Type]])-1),core[[#This Row],[Type]]))</f>
        <v/>
      </c>
      <c r="I653" t="str">
        <f>IF(core[[#This Row],[Base type]]="xs:string",LEFT(core[[#This Row],[Type]],11)="xs:string(""","")</f>
        <v/>
      </c>
      <c r="J653" t="str">
        <f>IF(core[[#This Row],[Base type]]="xs:string",NOT(ISERROR(FIND(" or xs:string(xs:pattern=other:\w{2,})",core[[#This Row],[Type]]))),"")</f>
        <v/>
      </c>
      <c r="K653" t="str">
        <f>IFERROR(MID(core[[#This Row],[Type]],LEN(core[[#This Row],[Base type]])+2,FIND(")",core[[#This Row],[Type]],LEN(core[[#This Row],[Base type]])+2)-LEN(core[[#This Row],[Base type]])-2)&amp;IF(core[[#This Row],[Other]]=TRUE,", ""other:*""",""),"")</f>
        <v/>
      </c>
      <c r="L653" t="str">
        <f t="array" ref="L65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54" spans="2:12" hidden="1" x14ac:dyDescent="0.25">
      <c r="B654" t="s">
        <v>2092</v>
      </c>
      <c r="C654" t="s">
        <v>2091</v>
      </c>
      <c r="D654" t="s">
        <v>300</v>
      </c>
      <c r="E654" t="s">
        <v>301</v>
      </c>
      <c r="F654" t="s">
        <v>23</v>
      </c>
      <c r="G654" t="s">
        <v>1495</v>
      </c>
      <c r="H654" t="str">
        <f>IF(ISBLANK(core[[#This Row],[Type]]),"",IFERROR(LEFT(core[[#This Row],[Type]],FIND("(",core[[#This Row],[Type]])-1),core[[#This Row],[Type]]))</f>
        <v>xs:list</v>
      </c>
      <c r="I654" t="str">
        <f>IF(core[[#This Row],[Base type]]="xs:string",LEFT(core[[#This Row],[Type]],11)="xs:string(""","")</f>
        <v/>
      </c>
      <c r="J654" t="str">
        <f>IF(core[[#This Row],[Base type]]="xs:string",NOT(ISERROR(FIND(" or xs:string(xs:pattern=other:\w{2,})",core[[#This Row],[Type]]))),"")</f>
        <v/>
      </c>
      <c r="K654" t="str">
        <f>IFERROR(MID(core[[#This Row],[Type]],LEN(core[[#This Row],[Base type]])+2,FIND(")",core[[#This Row],[Type]],LEN(core[[#This Row],[Base type]])+2)-LEN(core[[#This Row],[Base type]])-2)&amp;IF(core[[#This Row],[Other]]=TRUE,", ""other:*""",""),"")</f>
        <v>xs:double</v>
      </c>
      <c r="L654" t="str">
        <f t="array" ref="L654">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655" spans="2:12" hidden="1" x14ac:dyDescent="0.25">
      <c r="B655" t="s">
        <v>2093</v>
      </c>
      <c r="C655" t="s">
        <v>2091</v>
      </c>
      <c r="D655" t="s">
        <v>300</v>
      </c>
      <c r="E655" t="s">
        <v>1425</v>
      </c>
      <c r="F655" t="s">
        <v>29</v>
      </c>
      <c r="G655" t="s">
        <v>1497</v>
      </c>
      <c r="H655" t="str">
        <f>IF(ISBLANK(core[[#This Row],[Type]]),"",IFERROR(LEFT(core[[#This Row],[Type]],FIND("(",core[[#This Row],[Type]])-1),core[[#This Row],[Type]]))</f>
        <v>xs:double</v>
      </c>
      <c r="I655" t="str">
        <f>IF(core[[#This Row],[Base type]]="xs:string",LEFT(core[[#This Row],[Type]],11)="xs:string(""","")</f>
        <v/>
      </c>
      <c r="J655" t="str">
        <f>IF(core[[#This Row],[Base type]]="xs:string",NOT(ISERROR(FIND(" or xs:string(xs:pattern=other:\w{2,})",core[[#This Row],[Type]]))),"")</f>
        <v/>
      </c>
      <c r="K655" t="str">
        <f>IFERROR(MID(core[[#This Row],[Type]],LEN(core[[#This Row],[Base type]])+2,FIND(")",core[[#This Row],[Type]],LEN(core[[#This Row],[Base type]])+2)-LEN(core[[#This Row],[Base type]])-2)&amp;IF(core[[#This Row],[Other]]=TRUE,", ""other:*""",""),"")</f>
        <v/>
      </c>
      <c r="L655" t="str">
        <f t="array" ref="L655">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656" spans="2:12" hidden="1" x14ac:dyDescent="0.25">
      <c r="B656" t="s">
        <v>2094</v>
      </c>
      <c r="C656" t="s">
        <v>2091</v>
      </c>
      <c r="D656" t="s">
        <v>300</v>
      </c>
      <c r="E656" t="s">
        <v>1420</v>
      </c>
      <c r="F656" t="s">
        <v>29</v>
      </c>
      <c r="G656" t="s">
        <v>1423</v>
      </c>
      <c r="H656" t="str">
        <f>IF(ISBLANK(core[[#This Row],[Type]]),"",IFERROR(LEFT(core[[#This Row],[Type]],FIND("(",core[[#This Row],[Type]])-1),core[[#This Row],[Type]]))</f>
        <v>xs:anyURI</v>
      </c>
      <c r="I656" t="str">
        <f>IF(core[[#This Row],[Base type]]="xs:string",LEFT(core[[#This Row],[Type]],11)="xs:string(""","")</f>
        <v/>
      </c>
      <c r="J656" t="str">
        <f>IF(core[[#This Row],[Base type]]="xs:string",NOT(ISERROR(FIND(" or xs:string(xs:pattern=other:\w{2,})",core[[#This Row],[Type]]))),"")</f>
        <v/>
      </c>
      <c r="K656" t="str">
        <f>IFERROR(MID(core[[#This Row],[Type]],LEN(core[[#This Row],[Base type]])+2,FIND(")",core[[#This Row],[Type]],LEN(core[[#This Row],[Base type]])+2)-LEN(core[[#This Row],[Base type]])-2)&amp;IF(core[[#This Row],[Other]]=TRUE,", ""other:*""",""),"")</f>
        <v/>
      </c>
      <c r="L656" t="str">
        <f t="array" ref="L65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57" spans="2:12" hidden="1" x14ac:dyDescent="0.25">
      <c r="B657" t="s">
        <v>2095</v>
      </c>
      <c r="C657" t="s">
        <v>2091</v>
      </c>
      <c r="D657" t="s">
        <v>300</v>
      </c>
      <c r="E657" t="s">
        <v>1500</v>
      </c>
      <c r="F657" t="s">
        <v>29</v>
      </c>
      <c r="G657" t="s">
        <v>1423</v>
      </c>
      <c r="H657" t="str">
        <f>IF(ISBLANK(core[[#This Row],[Type]]),"",IFERROR(LEFT(core[[#This Row],[Type]],FIND("(",core[[#This Row],[Type]])-1),core[[#This Row],[Type]]))</f>
        <v>xs:anyURI</v>
      </c>
      <c r="I657" t="str">
        <f>IF(core[[#This Row],[Base type]]="xs:string",LEFT(core[[#This Row],[Type]],11)="xs:string(""","")</f>
        <v/>
      </c>
      <c r="J657" t="str">
        <f>IF(core[[#This Row],[Base type]]="xs:string",NOT(ISERROR(FIND(" or xs:string(xs:pattern=other:\w{2,})",core[[#This Row],[Type]]))),"")</f>
        <v/>
      </c>
      <c r="K657" t="str">
        <f>IFERROR(MID(core[[#This Row],[Type]],LEN(core[[#This Row],[Base type]])+2,FIND(")",core[[#This Row],[Type]],LEN(core[[#This Row],[Base type]])+2)-LEN(core[[#This Row],[Base type]])-2)&amp;IF(core[[#This Row],[Other]]=TRUE,", ""other:*""",""),"")</f>
        <v/>
      </c>
      <c r="L657" t="str">
        <f t="array" ref="L65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658" spans="2:12" hidden="1" x14ac:dyDescent="0.25">
      <c r="B658" t="s">
        <v>2096</v>
      </c>
      <c r="C658" t="s">
        <v>945</v>
      </c>
      <c r="D658" t="s">
        <v>913</v>
      </c>
      <c r="E658" t="s">
        <v>118</v>
      </c>
      <c r="F658" t="s">
        <v>29</v>
      </c>
      <c r="G658" t="s">
        <v>1325</v>
      </c>
      <c r="H658" t="str">
        <f>IF(ISBLANK(core[[#This Row],[Type]]),"",IFERROR(LEFT(core[[#This Row],[Type]],FIND("(",core[[#This Row],[Type]])-1),core[[#This Row],[Type]]))</f>
        <v>xs:IDREF</v>
      </c>
      <c r="I658" t="str">
        <f>IF(core[[#This Row],[Base type]]="xs:string",LEFT(core[[#This Row],[Type]],11)="xs:string(""","")</f>
        <v/>
      </c>
      <c r="J658" t="str">
        <f>IF(core[[#This Row],[Base type]]="xs:string",NOT(ISERROR(FIND(" or xs:string(xs:pattern=other:\w{2,})",core[[#This Row],[Type]]))),"")</f>
        <v/>
      </c>
      <c r="K658" t="str">
        <f>IFERROR(MID(core[[#This Row],[Type]],LEN(core[[#This Row],[Base type]])+2,FIND(")",core[[#This Row],[Type]],LEN(core[[#This Row],[Base type]])+2)-LEN(core[[#This Row],[Base type]])-2)&amp;IF(core[[#This Row],[Other]]=TRUE,", ""other:*""",""),"")</f>
        <v/>
      </c>
      <c r="L658" t="str">
        <f t="array" ref="L65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659" spans="2:12" hidden="1" x14ac:dyDescent="0.25">
      <c r="B659" t="s">
        <v>2097</v>
      </c>
      <c r="C659" t="s">
        <v>945</v>
      </c>
      <c r="D659" t="s">
        <v>913</v>
      </c>
      <c r="E659" t="s">
        <v>494</v>
      </c>
      <c r="F659" t="s">
        <v>23</v>
      </c>
      <c r="G659" t="s">
        <v>1403</v>
      </c>
      <c r="H659" t="str">
        <f>IF(ISBLANK(core[[#This Row],[Type]]),"",IFERROR(LEFT(core[[#This Row],[Type]],FIND("(",core[[#This Row],[Type]])-1),core[[#This Row],[Type]]))</f>
        <v>xs:decimal</v>
      </c>
      <c r="I659" t="str">
        <f>IF(core[[#This Row],[Base type]]="xs:string",LEFT(core[[#This Row],[Type]],11)="xs:string(""","")</f>
        <v/>
      </c>
      <c r="J659" t="str">
        <f>IF(core[[#This Row],[Base type]]="xs:string",NOT(ISERROR(FIND(" or xs:string(xs:pattern=other:\w{2,})",core[[#This Row],[Type]]))),"")</f>
        <v/>
      </c>
      <c r="K659" t="str">
        <f>IFERROR(MID(core[[#This Row],[Type]],LEN(core[[#This Row],[Base type]])+2,FIND(")",core[[#This Row],[Type]],LEN(core[[#This Row],[Base type]])+2)-LEN(core[[#This Row],[Base type]])-2)&amp;IF(core[[#This Row],[Other]]=TRUE,", ""other:*""",""),"")</f>
        <v>xs:fractionDigits=6</v>
      </c>
      <c r="L659" t="str">
        <f t="array" ref="L65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60" spans="2:12" hidden="1" x14ac:dyDescent="0.25">
      <c r="B660" t="s">
        <v>2098</v>
      </c>
      <c r="C660" t="s">
        <v>945</v>
      </c>
      <c r="D660" t="s">
        <v>913</v>
      </c>
      <c r="E660" t="s">
        <v>478</v>
      </c>
      <c r="F660" t="s">
        <v>29</v>
      </c>
      <c r="G660" t="s">
        <v>1403</v>
      </c>
      <c r="H660" t="str">
        <f>IF(ISBLANK(core[[#This Row],[Type]]),"",IFERROR(LEFT(core[[#This Row],[Type]],FIND("(",core[[#This Row],[Type]])-1),core[[#This Row],[Type]]))</f>
        <v>xs:decimal</v>
      </c>
      <c r="I660" t="str">
        <f>IF(core[[#This Row],[Base type]]="xs:string",LEFT(core[[#This Row],[Type]],11)="xs:string(""","")</f>
        <v/>
      </c>
      <c r="J660" t="str">
        <f>IF(core[[#This Row],[Base type]]="xs:string",NOT(ISERROR(FIND(" or xs:string(xs:pattern=other:\w{2,})",core[[#This Row],[Type]]))),"")</f>
        <v/>
      </c>
      <c r="K660" t="str">
        <f>IFERROR(MID(core[[#This Row],[Type]],LEN(core[[#This Row],[Base type]])+2,FIND(")",core[[#This Row],[Type]],LEN(core[[#This Row],[Base type]])+2)-LEN(core[[#This Row],[Base type]])-2)&amp;IF(core[[#This Row],[Other]]=TRUE,", ""other:*""",""),"")</f>
        <v>xs:fractionDigits=6</v>
      </c>
      <c r="L660" t="str">
        <f t="array" ref="L66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61" spans="2:12" hidden="1" x14ac:dyDescent="0.25">
      <c r="B661" t="s">
        <v>2099</v>
      </c>
      <c r="C661" t="s">
        <v>945</v>
      </c>
      <c r="D661" t="s">
        <v>913</v>
      </c>
      <c r="E661" t="s">
        <v>1505</v>
      </c>
      <c r="F661" t="s">
        <v>29</v>
      </c>
      <c r="G661" t="s">
        <v>1403</v>
      </c>
      <c r="H661" t="str">
        <f>IF(ISBLANK(core[[#This Row],[Type]]),"",IFERROR(LEFT(core[[#This Row],[Type]],FIND("(",core[[#This Row],[Type]])-1),core[[#This Row],[Type]]))</f>
        <v>xs:decimal</v>
      </c>
      <c r="I661" t="str">
        <f>IF(core[[#This Row],[Base type]]="xs:string",LEFT(core[[#This Row],[Type]],11)="xs:string(""","")</f>
        <v/>
      </c>
      <c r="J661" t="str">
        <f>IF(core[[#This Row],[Base type]]="xs:string",NOT(ISERROR(FIND(" or xs:string(xs:pattern=other:\w{2,})",core[[#This Row],[Type]]))),"")</f>
        <v/>
      </c>
      <c r="K661" t="str">
        <f>IFERROR(MID(core[[#This Row],[Type]],LEN(core[[#This Row],[Base type]])+2,FIND(")",core[[#This Row],[Type]],LEN(core[[#This Row],[Base type]])+2)-LEN(core[[#This Row],[Base type]])-2)&amp;IF(core[[#This Row],[Other]]=TRUE,", ""other:*""",""),"")</f>
        <v>xs:fractionDigits=6</v>
      </c>
      <c r="L661" t="str">
        <f t="array" ref="L66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62" spans="2:12" hidden="1" x14ac:dyDescent="0.25">
      <c r="B662" t="s">
        <v>2100</v>
      </c>
      <c r="C662" t="s">
        <v>930</v>
      </c>
      <c r="D662" t="s">
        <v>931</v>
      </c>
      <c r="E662" t="s">
        <v>936</v>
      </c>
      <c r="F662" t="s">
        <v>29</v>
      </c>
      <c r="G662" t="s">
        <v>1403</v>
      </c>
      <c r="H662" t="str">
        <f>IF(ISBLANK(core[[#This Row],[Type]]),"",IFERROR(LEFT(core[[#This Row],[Type]],FIND("(",core[[#This Row],[Type]])-1),core[[#This Row],[Type]]))</f>
        <v>xs:decimal</v>
      </c>
      <c r="I662" t="str">
        <f>IF(core[[#This Row],[Base type]]="xs:string",LEFT(core[[#This Row],[Type]],11)="xs:string(""","")</f>
        <v/>
      </c>
      <c r="J662" t="str">
        <f>IF(core[[#This Row],[Base type]]="xs:string",NOT(ISERROR(FIND(" or xs:string(xs:pattern=other:\w{2,})",core[[#This Row],[Type]]))),"")</f>
        <v/>
      </c>
      <c r="K662" t="str">
        <f>IFERROR(MID(core[[#This Row],[Type]],LEN(core[[#This Row],[Base type]])+2,FIND(")",core[[#This Row],[Type]],LEN(core[[#This Row],[Base type]])+2)-LEN(core[[#This Row],[Base type]])-2)&amp;IF(core[[#This Row],[Other]]=TRUE,", ""other:*""",""),"")</f>
        <v>xs:fractionDigits=6</v>
      </c>
      <c r="L662" t="str">
        <f t="array" ref="L66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63" spans="2:12" hidden="1" x14ac:dyDescent="0.25">
      <c r="B663" t="s">
        <v>2101</v>
      </c>
      <c r="C663" t="s">
        <v>930</v>
      </c>
      <c r="D663" t="s">
        <v>931</v>
      </c>
      <c r="E663" t="s">
        <v>482</v>
      </c>
      <c r="F663" t="s">
        <v>29</v>
      </c>
      <c r="G663" t="s">
        <v>1836</v>
      </c>
      <c r="H663" t="str">
        <f>IF(ISBLANK(core[[#This Row],[Type]]),"",IFERROR(LEFT(core[[#This Row],[Type]],FIND("(",core[[#This Row],[Type]])-1),core[[#This Row],[Type]]))</f>
        <v>xs:string</v>
      </c>
      <c r="I663" t="b">
        <f>IF(core[[#This Row],[Base type]]="xs:string",LEFT(core[[#This Row],[Type]],11)="xs:string(""","")</f>
        <v>1</v>
      </c>
      <c r="J663" t="b">
        <f>IF(core[[#This Row],[Base type]]="xs:string",NOT(ISERROR(FIND(" or xs:string(xs:pattern=other:\w{2,})",core[[#This Row],[Type]]))),"")</f>
        <v>0</v>
      </c>
      <c r="K663" t="str">
        <f>IFERROR(MID(core[[#This Row],[Type]],LEN(core[[#This Row],[Base type]])+2,FIND(")",core[[#This Row],[Type]],LEN(core[[#This Row],[Base type]])+2)-LEN(core[[#This Row],[Base type]])-2)&amp;IF(core[[#This Row],[Other]]=TRUE,", ""other:*""",""),"")</f>
        <v>"up", "down", "unknown", "none", "both"</v>
      </c>
      <c r="L663" t="str">
        <f t="array" ref="L66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664" spans="2:12" hidden="1" x14ac:dyDescent="0.25">
      <c r="B664" t="s">
        <v>2102</v>
      </c>
      <c r="C664" t="s">
        <v>930</v>
      </c>
      <c r="D664" t="s">
        <v>931</v>
      </c>
      <c r="E664" t="s">
        <v>855</v>
      </c>
      <c r="F664" t="s">
        <v>29</v>
      </c>
      <c r="G664" t="s">
        <v>1302</v>
      </c>
      <c r="H664" t="str">
        <f>IF(ISBLANK(core[[#This Row],[Type]]),"",IFERROR(LEFT(core[[#This Row],[Type]],FIND("(",core[[#This Row],[Type]])-1),core[[#This Row],[Type]]))</f>
        <v>xs:string</v>
      </c>
      <c r="I664" t="b">
        <f>IF(core[[#This Row],[Base type]]="xs:string",LEFT(core[[#This Row],[Type]],11)="xs:string(""","")</f>
        <v>0</v>
      </c>
      <c r="J664" t="b">
        <f>IF(core[[#This Row],[Base type]]="xs:string",NOT(ISERROR(FIND(" or xs:string(xs:pattern=other:\w{2,})",core[[#This Row],[Type]]))),"")</f>
        <v>0</v>
      </c>
      <c r="K664" t="str">
        <f>IFERROR(MID(core[[#This Row],[Type]],LEN(core[[#This Row],[Base type]])+2,FIND(")",core[[#This Row],[Type]],LEN(core[[#This Row],[Base type]])+2)-LEN(core[[#This Row],[Base type]])-2)&amp;IF(core[[#This Row],[Other]]=TRUE,", ""other:*""",""),"")</f>
        <v/>
      </c>
      <c r="L664" t="str">
        <f t="array" ref="L66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65" spans="2:12" hidden="1" x14ac:dyDescent="0.25">
      <c r="B665" t="s">
        <v>2103</v>
      </c>
      <c r="C665" t="s">
        <v>930</v>
      </c>
      <c r="D665" t="s">
        <v>931</v>
      </c>
      <c r="E665" t="s">
        <v>939</v>
      </c>
      <c r="F665" t="s">
        <v>29</v>
      </c>
      <c r="G665" t="s">
        <v>1399</v>
      </c>
      <c r="H665" t="str">
        <f>IF(ISBLANK(core[[#This Row],[Type]]),"",IFERROR(LEFT(core[[#This Row],[Type]],FIND("(",core[[#This Row],[Type]])-1),core[[#This Row],[Type]]))</f>
        <v>xs:decimal</v>
      </c>
      <c r="I665" t="str">
        <f>IF(core[[#This Row],[Base type]]="xs:string",LEFT(core[[#This Row],[Type]],11)="xs:string(""","")</f>
        <v/>
      </c>
      <c r="J665" t="str">
        <f>IF(core[[#This Row],[Base type]]="xs:string",NOT(ISERROR(FIND(" or xs:string(xs:pattern=other:\w{2,})",core[[#This Row],[Type]]))),"")</f>
        <v/>
      </c>
      <c r="K665" t="str">
        <f>IFERROR(MID(core[[#This Row],[Type]],LEN(core[[#This Row],[Base type]])+2,FIND(")",core[[#This Row],[Type]],LEN(core[[#This Row],[Base type]])+2)-LEN(core[[#This Row],[Base type]])-2)&amp;IF(core[[#This Row],[Other]]=TRUE,", ""other:*""",""),"")</f>
        <v>xs:fractionDigits=3; /fixed=true</v>
      </c>
      <c r="L665" t="str">
        <f t="array" ref="L66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66" spans="2:12" hidden="1" x14ac:dyDescent="0.25">
      <c r="B666" t="s">
        <v>2104</v>
      </c>
      <c r="C666" t="s">
        <v>943</v>
      </c>
      <c r="D666" t="s">
        <v>2025</v>
      </c>
      <c r="E666" t="s">
        <v>1299</v>
      </c>
      <c r="F666" t="s">
        <v>29</v>
      </c>
      <c r="H666" t="str">
        <f>IF(ISBLANK(core[[#This Row],[Type]]),"",IFERROR(LEFT(core[[#This Row],[Type]],FIND("(",core[[#This Row],[Type]])-1),core[[#This Row],[Type]]))</f>
        <v/>
      </c>
      <c r="I666" t="str">
        <f>IF(core[[#This Row],[Base type]]="xs:string",LEFT(core[[#This Row],[Type]],11)="xs:string(""","")</f>
        <v/>
      </c>
      <c r="J666" t="str">
        <f>IF(core[[#This Row],[Base type]]="xs:string",NOT(ISERROR(FIND(" or xs:string(xs:pattern=other:\w{2,})",core[[#This Row],[Type]]))),"")</f>
        <v/>
      </c>
      <c r="K666" t="str">
        <f>IFERROR(MID(core[[#This Row],[Type]],LEN(core[[#This Row],[Base type]])+2,FIND(")",core[[#This Row],[Type]],LEN(core[[#This Row],[Base type]])+2)-LEN(core[[#This Row],[Base type]])-2)&amp;IF(core[[#This Row],[Other]]=TRUE,", ""other:*""",""),"")</f>
        <v/>
      </c>
      <c r="L666" t="str">
        <f t="array" ref="L66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67" spans="2:12" hidden="1" x14ac:dyDescent="0.25">
      <c r="B667" t="s">
        <v>2105</v>
      </c>
      <c r="C667" t="s">
        <v>2106</v>
      </c>
      <c r="D667" t="s">
        <v>2028</v>
      </c>
      <c r="E667" t="s">
        <v>1299</v>
      </c>
      <c r="F667" t="s">
        <v>23</v>
      </c>
      <c r="H667" t="str">
        <f>IF(ISBLANK(core[[#This Row],[Type]]),"",IFERROR(LEFT(core[[#This Row],[Type]],FIND("(",core[[#This Row],[Type]])-1),core[[#This Row],[Type]]))</f>
        <v/>
      </c>
      <c r="I667" t="str">
        <f>IF(core[[#This Row],[Base type]]="xs:string",LEFT(core[[#This Row],[Type]],11)="xs:string(""","")</f>
        <v/>
      </c>
      <c r="J667" t="str">
        <f>IF(core[[#This Row],[Base type]]="xs:string",NOT(ISERROR(FIND(" or xs:string(xs:pattern=other:\w{2,})",core[[#This Row],[Type]]))),"")</f>
        <v/>
      </c>
      <c r="K667" t="str">
        <f>IFERROR(MID(core[[#This Row],[Type]],LEN(core[[#This Row],[Base type]])+2,FIND(")",core[[#This Row],[Type]],LEN(core[[#This Row],[Base type]])+2)-LEN(core[[#This Row],[Base type]])-2)&amp;IF(core[[#This Row],[Other]]=TRUE,", ""other:*""",""),"")</f>
        <v/>
      </c>
      <c r="L667" t="str">
        <f t="array" ref="L66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68" spans="2:12" hidden="1" x14ac:dyDescent="0.25">
      <c r="B668" t="s">
        <v>2107</v>
      </c>
      <c r="C668" t="s">
        <v>2108</v>
      </c>
      <c r="D668" t="s">
        <v>423</v>
      </c>
      <c r="E668" t="s">
        <v>1299</v>
      </c>
      <c r="F668" t="s">
        <v>29</v>
      </c>
      <c r="H668" t="str">
        <f>IF(ISBLANK(core[[#This Row],[Type]]),"",IFERROR(LEFT(core[[#This Row],[Type]],FIND("(",core[[#This Row],[Type]])-1),core[[#This Row],[Type]]))</f>
        <v/>
      </c>
      <c r="I668" t="str">
        <f>IF(core[[#This Row],[Base type]]="xs:string",LEFT(core[[#This Row],[Type]],11)="xs:string(""","")</f>
        <v/>
      </c>
      <c r="J668" t="str">
        <f>IF(core[[#This Row],[Base type]]="xs:string",NOT(ISERROR(FIND(" or xs:string(xs:pattern=other:\w{2,})",core[[#This Row],[Type]]))),"")</f>
        <v/>
      </c>
      <c r="K668" t="str">
        <f>IFERROR(MID(core[[#This Row],[Type]],LEN(core[[#This Row],[Base type]])+2,FIND(")",core[[#This Row],[Type]],LEN(core[[#This Row],[Base type]])+2)-LEN(core[[#This Row],[Base type]])-2)&amp;IF(core[[#This Row],[Other]]=TRUE,", ""other:*""",""),"")</f>
        <v/>
      </c>
      <c r="L668" t="str">
        <f t="array" ref="L6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69" spans="2:12" hidden="1" x14ac:dyDescent="0.25">
      <c r="B669" t="s">
        <v>2109</v>
      </c>
      <c r="C669" t="s">
        <v>2108</v>
      </c>
      <c r="D669" t="s">
        <v>423</v>
      </c>
      <c r="E669" t="s">
        <v>34</v>
      </c>
      <c r="F669" t="s">
        <v>29</v>
      </c>
      <c r="G669" t="s">
        <v>1302</v>
      </c>
      <c r="H669" t="str">
        <f>IF(ISBLANK(core[[#This Row],[Type]]),"",IFERROR(LEFT(core[[#This Row],[Type]],FIND("(",core[[#This Row],[Type]])-1),core[[#This Row],[Type]]))</f>
        <v>xs:string</v>
      </c>
      <c r="I669" t="b">
        <f>IF(core[[#This Row],[Base type]]="xs:string",LEFT(core[[#This Row],[Type]],11)="xs:string(""","")</f>
        <v>0</v>
      </c>
      <c r="J669" t="b">
        <f>IF(core[[#This Row],[Base type]]="xs:string",NOT(ISERROR(FIND(" or xs:string(xs:pattern=other:\w{2,})",core[[#This Row],[Type]]))),"")</f>
        <v>0</v>
      </c>
      <c r="K669" t="str">
        <f>IFERROR(MID(core[[#This Row],[Type]],LEN(core[[#This Row],[Base type]])+2,FIND(")",core[[#This Row],[Type]],LEN(core[[#This Row],[Base type]])+2)-LEN(core[[#This Row],[Base type]])-2)&amp;IF(core[[#This Row],[Other]]=TRUE,", ""other:*""",""),"")</f>
        <v/>
      </c>
      <c r="L669" t="str">
        <f t="array" ref="L66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70" spans="2:12" hidden="1" x14ac:dyDescent="0.25">
      <c r="B670" t="s">
        <v>2110</v>
      </c>
      <c r="C670" t="s">
        <v>2108</v>
      </c>
      <c r="D670" t="s">
        <v>423</v>
      </c>
      <c r="E670" t="s">
        <v>28</v>
      </c>
      <c r="F670" t="s">
        <v>29</v>
      </c>
      <c r="G670" t="s">
        <v>1302</v>
      </c>
      <c r="H670" t="str">
        <f>IF(ISBLANK(core[[#This Row],[Type]]),"",IFERROR(LEFT(core[[#This Row],[Type]],FIND("(",core[[#This Row],[Type]])-1),core[[#This Row],[Type]]))</f>
        <v>xs:string</v>
      </c>
      <c r="I670" t="b">
        <f>IF(core[[#This Row],[Base type]]="xs:string",LEFT(core[[#This Row],[Type]],11)="xs:string(""","")</f>
        <v>0</v>
      </c>
      <c r="J670" t="b">
        <f>IF(core[[#This Row],[Base type]]="xs:string",NOT(ISERROR(FIND(" or xs:string(xs:pattern=other:\w{2,})",core[[#This Row],[Type]]))),"")</f>
        <v>0</v>
      </c>
      <c r="K670" t="str">
        <f>IFERROR(MID(core[[#This Row],[Type]],LEN(core[[#This Row],[Base type]])+2,FIND(")",core[[#This Row],[Type]],LEN(core[[#This Row],[Base type]])+2)-LEN(core[[#This Row],[Base type]])-2)&amp;IF(core[[#This Row],[Other]]=TRUE,", ""other:*""",""),"")</f>
        <v/>
      </c>
      <c r="L670" t="str">
        <f t="array" ref="L67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71" spans="2:12" hidden="1" x14ac:dyDescent="0.25">
      <c r="B671" t="s">
        <v>2111</v>
      </c>
      <c r="C671" t="s">
        <v>2108</v>
      </c>
      <c r="D671" t="s">
        <v>423</v>
      </c>
      <c r="E671" t="s">
        <v>1305</v>
      </c>
      <c r="F671" t="s">
        <v>29</v>
      </c>
      <c r="H671" t="str">
        <f>IF(ISBLANK(core[[#This Row],[Type]]),"",IFERROR(LEFT(core[[#This Row],[Type]],FIND("(",core[[#This Row],[Type]])-1),core[[#This Row],[Type]]))</f>
        <v/>
      </c>
      <c r="I671" t="str">
        <f>IF(core[[#This Row],[Base type]]="xs:string",LEFT(core[[#This Row],[Type]],11)="xs:string(""","")</f>
        <v/>
      </c>
      <c r="J671" t="str">
        <f>IF(core[[#This Row],[Base type]]="xs:string",NOT(ISERROR(FIND(" or xs:string(xs:pattern=other:\w{2,})",core[[#This Row],[Type]]))),"")</f>
        <v/>
      </c>
      <c r="K671" t="str">
        <f>IFERROR(MID(core[[#This Row],[Type]],LEN(core[[#This Row],[Base type]])+2,FIND(")",core[[#This Row],[Type]],LEN(core[[#This Row],[Base type]])+2)-LEN(core[[#This Row],[Base type]])-2)&amp;IF(core[[#This Row],[Other]]=TRUE,", ""other:*""",""),"")</f>
        <v/>
      </c>
      <c r="L671" t="str">
        <f t="array" ref="L67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72" spans="2:12" hidden="1" x14ac:dyDescent="0.25">
      <c r="B672" t="s">
        <v>2112</v>
      </c>
      <c r="C672" t="s">
        <v>2108</v>
      </c>
      <c r="D672" t="s">
        <v>423</v>
      </c>
      <c r="E672" t="s">
        <v>1307</v>
      </c>
      <c r="F672" t="s">
        <v>29</v>
      </c>
      <c r="H672" t="str">
        <f>IF(ISBLANK(core[[#This Row],[Type]]),"",IFERROR(LEFT(core[[#This Row],[Type]],FIND("(",core[[#This Row],[Type]])-1),core[[#This Row],[Type]]))</f>
        <v/>
      </c>
      <c r="I672" t="str">
        <f>IF(core[[#This Row],[Base type]]="xs:string",LEFT(core[[#This Row],[Type]],11)="xs:string(""","")</f>
        <v/>
      </c>
      <c r="J672" t="str">
        <f>IF(core[[#This Row],[Base type]]="xs:string",NOT(ISERROR(FIND(" or xs:string(xs:pattern=other:\w{2,})",core[[#This Row],[Type]]))),"")</f>
        <v/>
      </c>
      <c r="K672" t="str">
        <f>IFERROR(MID(core[[#This Row],[Type]],LEN(core[[#This Row],[Base type]])+2,FIND(")",core[[#This Row],[Type]],LEN(core[[#This Row],[Base type]])+2)-LEN(core[[#This Row],[Base type]])-2)&amp;IF(core[[#This Row],[Other]]=TRUE,", ""other:*""",""),"")</f>
        <v/>
      </c>
      <c r="L672" t="str">
        <f t="array" ref="L67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73" spans="2:12" hidden="1" x14ac:dyDescent="0.25">
      <c r="B673" t="s">
        <v>2113</v>
      </c>
      <c r="C673" t="s">
        <v>2108</v>
      </c>
      <c r="D673" t="s">
        <v>1309</v>
      </c>
      <c r="E673" t="s">
        <v>1299</v>
      </c>
      <c r="F673" t="s">
        <v>29</v>
      </c>
      <c r="H673" t="str">
        <f>IF(ISBLANK(core[[#This Row],[Type]]),"",IFERROR(LEFT(core[[#This Row],[Type]],FIND("(",core[[#This Row],[Type]])-1),core[[#This Row],[Type]]))</f>
        <v/>
      </c>
      <c r="I673" t="str">
        <f>IF(core[[#This Row],[Base type]]="xs:string",LEFT(core[[#This Row],[Type]],11)="xs:string(""","")</f>
        <v/>
      </c>
      <c r="J673" t="str">
        <f>IF(core[[#This Row],[Base type]]="xs:string",NOT(ISERROR(FIND(" or xs:string(xs:pattern=other:\w{2,})",core[[#This Row],[Type]]))),"")</f>
        <v/>
      </c>
      <c r="K673" t="str">
        <f>IFERROR(MID(core[[#This Row],[Type]],LEN(core[[#This Row],[Base type]])+2,FIND(")",core[[#This Row],[Type]],LEN(core[[#This Row],[Base type]])+2)-LEN(core[[#This Row],[Base type]])-2)&amp;IF(core[[#This Row],[Other]]=TRUE,", ""other:*""",""),"")</f>
        <v/>
      </c>
      <c r="L673" t="str">
        <f t="array" ref="L67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74" spans="2:12" hidden="1" x14ac:dyDescent="0.25">
      <c r="B674" t="s">
        <v>2114</v>
      </c>
      <c r="C674" t="s">
        <v>2106</v>
      </c>
      <c r="D674" t="s">
        <v>2028</v>
      </c>
      <c r="E674" t="s">
        <v>32</v>
      </c>
      <c r="F674" t="s">
        <v>23</v>
      </c>
      <c r="G674" t="s">
        <v>1311</v>
      </c>
      <c r="H674" t="str">
        <f>IF(ISBLANK(core[[#This Row],[Type]]),"",IFERROR(LEFT(core[[#This Row],[Type]],FIND("(",core[[#This Row],[Type]])-1),core[[#This Row],[Type]]))</f>
        <v>xs:ID</v>
      </c>
      <c r="I674" t="str">
        <f>IF(core[[#This Row],[Base type]]="xs:string",LEFT(core[[#This Row],[Type]],11)="xs:string(""","")</f>
        <v/>
      </c>
      <c r="J674" t="str">
        <f>IF(core[[#This Row],[Base type]]="xs:string",NOT(ISERROR(FIND(" or xs:string(xs:pattern=other:\w{2,})",core[[#This Row],[Type]]))),"")</f>
        <v/>
      </c>
      <c r="K674" t="str">
        <f>IFERROR(MID(core[[#This Row],[Type]],LEN(core[[#This Row],[Base type]])+2,FIND(")",core[[#This Row],[Type]],LEN(core[[#This Row],[Base type]])+2)-LEN(core[[#This Row],[Base type]])-2)&amp;IF(core[[#This Row],[Other]]=TRUE,", ""other:*""",""),"")</f>
        <v/>
      </c>
      <c r="L674" t="str">
        <f t="array" ref="L67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75" spans="2:12" hidden="1" x14ac:dyDescent="0.25">
      <c r="B675" t="s">
        <v>2115</v>
      </c>
      <c r="C675" t="s">
        <v>2106</v>
      </c>
      <c r="D675" t="s">
        <v>2028</v>
      </c>
      <c r="E675" t="s">
        <v>24</v>
      </c>
      <c r="F675" t="s">
        <v>29</v>
      </c>
      <c r="G675" t="s">
        <v>1302</v>
      </c>
      <c r="H675" t="str">
        <f>IF(ISBLANK(core[[#This Row],[Type]]),"",IFERROR(LEFT(core[[#This Row],[Type]],FIND("(",core[[#This Row],[Type]])-1),core[[#This Row],[Type]]))</f>
        <v>xs:string</v>
      </c>
      <c r="I675" t="b">
        <f>IF(core[[#This Row],[Base type]]="xs:string",LEFT(core[[#This Row],[Type]],11)="xs:string(""","")</f>
        <v>0</v>
      </c>
      <c r="J675" t="b">
        <f>IF(core[[#This Row],[Base type]]="xs:string",NOT(ISERROR(FIND(" or xs:string(xs:pattern=other:\w{2,})",core[[#This Row],[Type]]))),"")</f>
        <v>0</v>
      </c>
      <c r="K675" t="str">
        <f>IFERROR(MID(core[[#This Row],[Type]],LEN(core[[#This Row],[Base type]])+2,FIND(")",core[[#This Row],[Type]],LEN(core[[#This Row],[Base type]])+2)-LEN(core[[#This Row],[Base type]])-2)&amp;IF(core[[#This Row],[Other]]=TRUE,", ""other:*""",""),"")</f>
        <v/>
      </c>
      <c r="L675" t="str">
        <f t="array" ref="L67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76" spans="2:12" hidden="1" x14ac:dyDescent="0.25">
      <c r="B676" t="s">
        <v>2116</v>
      </c>
      <c r="C676" t="s">
        <v>2106</v>
      </c>
      <c r="D676" t="s">
        <v>2028</v>
      </c>
      <c r="E676" t="s">
        <v>34</v>
      </c>
      <c r="F676" t="s">
        <v>29</v>
      </c>
      <c r="G676" t="s">
        <v>1302</v>
      </c>
      <c r="H676" t="str">
        <f>IF(ISBLANK(core[[#This Row],[Type]]),"",IFERROR(LEFT(core[[#This Row],[Type]],FIND("(",core[[#This Row],[Type]])-1),core[[#This Row],[Type]]))</f>
        <v>xs:string</v>
      </c>
      <c r="I676" t="b">
        <f>IF(core[[#This Row],[Base type]]="xs:string",LEFT(core[[#This Row],[Type]],11)="xs:string(""","")</f>
        <v>0</v>
      </c>
      <c r="J676" t="b">
        <f>IF(core[[#This Row],[Base type]]="xs:string",NOT(ISERROR(FIND(" or xs:string(xs:pattern=other:\w{2,})",core[[#This Row],[Type]]))),"")</f>
        <v>0</v>
      </c>
      <c r="K676" t="str">
        <f>IFERROR(MID(core[[#This Row],[Type]],LEN(core[[#This Row],[Base type]])+2,FIND(")",core[[#This Row],[Type]],LEN(core[[#This Row],[Base type]])+2)-LEN(core[[#This Row],[Base type]])-2)&amp;IF(core[[#This Row],[Other]]=TRUE,", ""other:*""",""),"")</f>
        <v/>
      </c>
      <c r="L676" t="str">
        <f t="array" ref="L67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77" spans="2:12" hidden="1" x14ac:dyDescent="0.25">
      <c r="B677" t="s">
        <v>2117</v>
      </c>
      <c r="C677" t="s">
        <v>2106</v>
      </c>
      <c r="D677" t="s">
        <v>2028</v>
      </c>
      <c r="E677" t="s">
        <v>28</v>
      </c>
      <c r="F677" t="s">
        <v>29</v>
      </c>
      <c r="G677" t="s">
        <v>1302</v>
      </c>
      <c r="H677" t="str">
        <f>IF(ISBLANK(core[[#This Row],[Type]]),"",IFERROR(LEFT(core[[#This Row],[Type]],FIND("(",core[[#This Row],[Type]])-1),core[[#This Row],[Type]]))</f>
        <v>xs:string</v>
      </c>
      <c r="I677" t="b">
        <f>IF(core[[#This Row],[Base type]]="xs:string",LEFT(core[[#This Row],[Type]],11)="xs:string(""","")</f>
        <v>0</v>
      </c>
      <c r="J677" t="b">
        <f>IF(core[[#This Row],[Base type]]="xs:string",NOT(ISERROR(FIND(" or xs:string(xs:pattern=other:\w{2,})",core[[#This Row],[Type]]))),"")</f>
        <v>0</v>
      </c>
      <c r="K677" t="str">
        <f>IFERROR(MID(core[[#This Row],[Type]],LEN(core[[#This Row],[Base type]])+2,FIND(")",core[[#This Row],[Type]],LEN(core[[#This Row],[Base type]])+2)-LEN(core[[#This Row],[Base type]])-2)&amp;IF(core[[#This Row],[Other]]=TRUE,", ""other:*""",""),"")</f>
        <v/>
      </c>
      <c r="L677" t="str">
        <f t="array" ref="L67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78" spans="2:12" hidden="1" x14ac:dyDescent="0.25">
      <c r="B678" t="s">
        <v>2118</v>
      </c>
      <c r="C678" t="s">
        <v>2106</v>
      </c>
      <c r="D678" t="s">
        <v>2028</v>
      </c>
      <c r="E678" t="s">
        <v>1305</v>
      </c>
      <c r="F678" t="s">
        <v>29</v>
      </c>
      <c r="H678" t="str">
        <f>IF(ISBLANK(core[[#This Row],[Type]]),"",IFERROR(LEFT(core[[#This Row],[Type]],FIND("(",core[[#This Row],[Type]])-1),core[[#This Row],[Type]]))</f>
        <v/>
      </c>
      <c r="I678" t="str">
        <f>IF(core[[#This Row],[Base type]]="xs:string",LEFT(core[[#This Row],[Type]],11)="xs:string(""","")</f>
        <v/>
      </c>
      <c r="J678" t="str">
        <f>IF(core[[#This Row],[Base type]]="xs:string",NOT(ISERROR(FIND(" or xs:string(xs:pattern=other:\w{2,})",core[[#This Row],[Type]]))),"")</f>
        <v/>
      </c>
      <c r="K678" t="str">
        <f>IFERROR(MID(core[[#This Row],[Type]],LEN(core[[#This Row],[Base type]])+2,FIND(")",core[[#This Row],[Type]],LEN(core[[#This Row],[Base type]])+2)-LEN(core[[#This Row],[Base type]])-2)&amp;IF(core[[#This Row],[Other]]=TRUE,", ""other:*""",""),"")</f>
        <v/>
      </c>
      <c r="L678" t="str">
        <f t="array" ref="L67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79" spans="2:12" hidden="1" x14ac:dyDescent="0.25">
      <c r="B679" t="s">
        <v>2119</v>
      </c>
      <c r="C679" t="s">
        <v>2106</v>
      </c>
      <c r="D679" t="s">
        <v>2028</v>
      </c>
      <c r="E679" t="s">
        <v>1307</v>
      </c>
      <c r="F679" t="s">
        <v>29</v>
      </c>
      <c r="H679" t="str">
        <f>IF(ISBLANK(core[[#This Row],[Type]]),"",IFERROR(LEFT(core[[#This Row],[Type]],FIND("(",core[[#This Row],[Type]])-1),core[[#This Row],[Type]]))</f>
        <v/>
      </c>
      <c r="I679" t="str">
        <f>IF(core[[#This Row],[Base type]]="xs:string",LEFT(core[[#This Row],[Type]],11)="xs:string(""","")</f>
        <v/>
      </c>
      <c r="J679" t="str">
        <f>IF(core[[#This Row],[Base type]]="xs:string",NOT(ISERROR(FIND(" or xs:string(xs:pattern=other:\w{2,})",core[[#This Row],[Type]]))),"")</f>
        <v/>
      </c>
      <c r="K679" t="str">
        <f>IFERROR(MID(core[[#This Row],[Type]],LEN(core[[#This Row],[Base type]])+2,FIND(")",core[[#This Row],[Type]],LEN(core[[#This Row],[Base type]])+2)-LEN(core[[#This Row],[Base type]])-2)&amp;IF(core[[#This Row],[Other]]=TRUE,", ""other:*""",""),"")</f>
        <v/>
      </c>
      <c r="L679" t="str">
        <f t="array" ref="L6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80" spans="2:12" hidden="1" x14ac:dyDescent="0.25">
      <c r="B680" t="s">
        <v>2120</v>
      </c>
      <c r="C680" t="s">
        <v>2106</v>
      </c>
      <c r="D680" t="s">
        <v>2028</v>
      </c>
      <c r="E680" t="s">
        <v>17</v>
      </c>
      <c r="F680" t="s">
        <v>23</v>
      </c>
      <c r="G680" t="s">
        <v>2043</v>
      </c>
      <c r="H680" t="str">
        <f>IF(ISBLANK(core[[#This Row],[Type]]),"",IFERROR(LEFT(core[[#This Row],[Type]],FIND("(",core[[#This Row],[Type]])-1),core[[#This Row],[Type]]))</f>
        <v>xs:string</v>
      </c>
      <c r="I680" t="b">
        <f>IF(core[[#This Row],[Base type]]="xs:string",LEFT(core[[#This Row],[Type]],11)="xs:string(""","")</f>
        <v>1</v>
      </c>
      <c r="J680" t="b">
        <f>IF(core[[#This Row],[Base type]]="xs:string",NOT(ISERROR(FIND(" or xs:string(xs:pattern=other:\w{2,})",core[[#This Row],[Type]]))),"")</f>
        <v>1</v>
      </c>
      <c r="K680" t="str">
        <f>IFERROR(MID(core[[#This Row],[Type]],LEN(core[[#This Row],[Base type]])+2,FIND(")",core[[#This Row],[Type]],LEN(core[[#This Row],[Base type]])+2)-LEN(core[[#This Row],[Base type]])-2)&amp;IF(core[[#This Row],[Other]]=TRUE,", ""other:*""",""),"")</f>
        <v>"highway:cycleway", "highway:footway", "highway:motorway", "highway:road", "natural:peak", "natural:ridge", "natural:valley", "natural:water", "waterway:river", "other:*"</v>
      </c>
      <c r="L680" t="str">
        <f t="array" ref="L68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681" spans="2:12" hidden="1" x14ac:dyDescent="0.25">
      <c r="B681" t="s">
        <v>2121</v>
      </c>
      <c r="C681" t="s">
        <v>2106</v>
      </c>
      <c r="D681" t="s">
        <v>2028</v>
      </c>
      <c r="E681" t="s">
        <v>494</v>
      </c>
      <c r="F681" t="s">
        <v>29</v>
      </c>
      <c r="G681" t="s">
        <v>1403</v>
      </c>
      <c r="H681" t="str">
        <f>IF(ISBLANK(core[[#This Row],[Type]]),"",IFERROR(LEFT(core[[#This Row],[Type]],FIND("(",core[[#This Row],[Type]])-1),core[[#This Row],[Type]]))</f>
        <v>xs:decimal</v>
      </c>
      <c r="I681" t="str">
        <f>IF(core[[#This Row],[Base type]]="xs:string",LEFT(core[[#This Row],[Type]],11)="xs:string(""","")</f>
        <v/>
      </c>
      <c r="J681" t="str">
        <f>IF(core[[#This Row],[Base type]]="xs:string",NOT(ISERROR(FIND(" or xs:string(xs:pattern=other:\w{2,})",core[[#This Row],[Type]]))),"")</f>
        <v/>
      </c>
      <c r="K681" t="str">
        <f>IFERROR(MID(core[[#This Row],[Type]],LEN(core[[#This Row],[Base type]])+2,FIND(")",core[[#This Row],[Type]],LEN(core[[#This Row],[Base type]])+2)-LEN(core[[#This Row],[Base type]])-2)&amp;IF(core[[#This Row],[Other]]=TRUE,", ""other:*""",""),"")</f>
        <v>xs:fractionDigits=6</v>
      </c>
      <c r="L681" t="str">
        <f t="array" ref="L68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682" spans="2:12" hidden="1" x14ac:dyDescent="0.25">
      <c r="B682" t="s">
        <v>2122</v>
      </c>
      <c r="C682" t="s">
        <v>914</v>
      </c>
      <c r="D682" t="s">
        <v>920</v>
      </c>
      <c r="E682" t="s">
        <v>1299</v>
      </c>
      <c r="F682" t="s">
        <v>29</v>
      </c>
      <c r="H682" t="str">
        <f>IF(ISBLANK(core[[#This Row],[Type]]),"",IFERROR(LEFT(core[[#This Row],[Type]],FIND("(",core[[#This Row],[Type]])-1),core[[#This Row],[Type]]))</f>
        <v/>
      </c>
      <c r="I682" t="str">
        <f>IF(core[[#This Row],[Base type]]="xs:string",LEFT(core[[#This Row],[Type]],11)="xs:string(""","")</f>
        <v/>
      </c>
      <c r="J682" t="str">
        <f>IF(core[[#This Row],[Base type]]="xs:string",NOT(ISERROR(FIND(" or xs:string(xs:pattern=other:\w{2,})",core[[#This Row],[Type]]))),"")</f>
        <v/>
      </c>
      <c r="K682" t="str">
        <f>IFERROR(MID(core[[#This Row],[Type]],LEN(core[[#This Row],[Base type]])+2,FIND(")",core[[#This Row],[Type]],LEN(core[[#This Row],[Base type]])+2)-LEN(core[[#This Row],[Base type]])-2)&amp;IF(core[[#This Row],[Other]]=TRUE,", ""other:*""",""),"")</f>
        <v/>
      </c>
      <c r="L682" t="str">
        <f t="array" ref="L68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83" spans="2:12" hidden="1" x14ac:dyDescent="0.25">
      <c r="B683" t="s">
        <v>2123</v>
      </c>
      <c r="C683" t="s">
        <v>980</v>
      </c>
      <c r="D683" t="s">
        <v>845</v>
      </c>
      <c r="E683" t="s">
        <v>1299</v>
      </c>
      <c r="F683" t="s">
        <v>29</v>
      </c>
      <c r="H683" t="str">
        <f>IF(ISBLANK(core[[#This Row],[Type]]),"",IFERROR(LEFT(core[[#This Row],[Type]],FIND("(",core[[#This Row],[Type]])-1),core[[#This Row],[Type]]))</f>
        <v/>
      </c>
      <c r="I683" t="str">
        <f>IF(core[[#This Row],[Base type]]="xs:string",LEFT(core[[#This Row],[Type]],11)="xs:string(""","")</f>
        <v/>
      </c>
      <c r="J683" t="str">
        <f>IF(core[[#This Row],[Base type]]="xs:string",NOT(ISERROR(FIND(" or xs:string(xs:pattern=other:\w{2,})",core[[#This Row],[Type]]))),"")</f>
        <v/>
      </c>
      <c r="K683" t="str">
        <f>IFERROR(MID(core[[#This Row],[Type]],LEN(core[[#This Row],[Base type]])+2,FIND(")",core[[#This Row],[Type]],LEN(core[[#This Row],[Base type]])+2)-LEN(core[[#This Row],[Base type]])-2)&amp;IF(core[[#This Row],[Other]]=TRUE,", ""other:*""",""),"")</f>
        <v/>
      </c>
      <c r="L683" t="str">
        <f t="array" ref="L68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84" spans="2:12" hidden="1" x14ac:dyDescent="0.25">
      <c r="B684" t="s">
        <v>2124</v>
      </c>
      <c r="C684" t="s">
        <v>1016</v>
      </c>
      <c r="D684" t="s">
        <v>423</v>
      </c>
      <c r="E684" t="s">
        <v>1299</v>
      </c>
      <c r="F684" t="s">
        <v>29</v>
      </c>
      <c r="H684" t="str">
        <f>IF(ISBLANK(core[[#This Row],[Type]]),"",IFERROR(LEFT(core[[#This Row],[Type]],FIND("(",core[[#This Row],[Type]])-1),core[[#This Row],[Type]]))</f>
        <v/>
      </c>
      <c r="I684" t="str">
        <f>IF(core[[#This Row],[Base type]]="xs:string",LEFT(core[[#This Row],[Type]],11)="xs:string(""","")</f>
        <v/>
      </c>
      <c r="J684" t="str">
        <f>IF(core[[#This Row],[Base type]]="xs:string",NOT(ISERROR(FIND(" or xs:string(xs:pattern=other:\w{2,})",core[[#This Row],[Type]]))),"")</f>
        <v/>
      </c>
      <c r="K684" t="str">
        <f>IFERROR(MID(core[[#This Row],[Type]],LEN(core[[#This Row],[Base type]])+2,FIND(")",core[[#This Row],[Type]],LEN(core[[#This Row],[Base type]])+2)-LEN(core[[#This Row],[Base type]])-2)&amp;IF(core[[#This Row],[Other]]=TRUE,", ""other:*""",""),"")</f>
        <v/>
      </c>
      <c r="L684" t="str">
        <f t="array" ref="L68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85" spans="2:12" hidden="1" x14ac:dyDescent="0.25">
      <c r="B685" t="s">
        <v>2125</v>
      </c>
      <c r="C685" t="s">
        <v>1016</v>
      </c>
      <c r="D685" t="s">
        <v>423</v>
      </c>
      <c r="E685" t="s">
        <v>34</v>
      </c>
      <c r="F685" t="s">
        <v>29</v>
      </c>
      <c r="G685" t="s">
        <v>1302</v>
      </c>
      <c r="H685" t="str">
        <f>IF(ISBLANK(core[[#This Row],[Type]]),"",IFERROR(LEFT(core[[#This Row],[Type]],FIND("(",core[[#This Row],[Type]])-1),core[[#This Row],[Type]]))</f>
        <v>xs:string</v>
      </c>
      <c r="I685" t="b">
        <f>IF(core[[#This Row],[Base type]]="xs:string",LEFT(core[[#This Row],[Type]],11)="xs:string(""","")</f>
        <v>0</v>
      </c>
      <c r="J685" t="b">
        <f>IF(core[[#This Row],[Base type]]="xs:string",NOT(ISERROR(FIND(" or xs:string(xs:pattern=other:\w{2,})",core[[#This Row],[Type]]))),"")</f>
        <v>0</v>
      </c>
      <c r="K685" t="str">
        <f>IFERROR(MID(core[[#This Row],[Type]],LEN(core[[#This Row],[Base type]])+2,FIND(")",core[[#This Row],[Type]],LEN(core[[#This Row],[Base type]])+2)-LEN(core[[#This Row],[Base type]])-2)&amp;IF(core[[#This Row],[Other]]=TRUE,", ""other:*""",""),"")</f>
        <v/>
      </c>
      <c r="L685" t="str">
        <f t="array" ref="L68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86" spans="2:12" hidden="1" x14ac:dyDescent="0.25">
      <c r="B686" t="s">
        <v>2126</v>
      </c>
      <c r="C686" t="s">
        <v>1016</v>
      </c>
      <c r="D686" t="s">
        <v>423</v>
      </c>
      <c r="E686" t="s">
        <v>28</v>
      </c>
      <c r="F686" t="s">
        <v>29</v>
      </c>
      <c r="G686" t="s">
        <v>1302</v>
      </c>
      <c r="H686" t="str">
        <f>IF(ISBLANK(core[[#This Row],[Type]]),"",IFERROR(LEFT(core[[#This Row],[Type]],FIND("(",core[[#This Row],[Type]])-1),core[[#This Row],[Type]]))</f>
        <v>xs:string</v>
      </c>
      <c r="I686" t="b">
        <f>IF(core[[#This Row],[Base type]]="xs:string",LEFT(core[[#This Row],[Type]],11)="xs:string(""","")</f>
        <v>0</v>
      </c>
      <c r="J686" t="b">
        <f>IF(core[[#This Row],[Base type]]="xs:string",NOT(ISERROR(FIND(" or xs:string(xs:pattern=other:\w{2,})",core[[#This Row],[Type]]))),"")</f>
        <v>0</v>
      </c>
      <c r="K686" t="str">
        <f>IFERROR(MID(core[[#This Row],[Type]],LEN(core[[#This Row],[Base type]])+2,FIND(")",core[[#This Row],[Type]],LEN(core[[#This Row],[Base type]])+2)-LEN(core[[#This Row],[Base type]])-2)&amp;IF(core[[#This Row],[Other]]=TRUE,", ""other:*""",""),"")</f>
        <v/>
      </c>
      <c r="L686" t="str">
        <f t="array" ref="L68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87" spans="2:12" hidden="1" x14ac:dyDescent="0.25">
      <c r="B687" t="s">
        <v>2127</v>
      </c>
      <c r="C687" t="s">
        <v>1016</v>
      </c>
      <c r="D687" t="s">
        <v>423</v>
      </c>
      <c r="E687" t="s">
        <v>1305</v>
      </c>
      <c r="F687" t="s">
        <v>29</v>
      </c>
      <c r="H687" t="str">
        <f>IF(ISBLANK(core[[#This Row],[Type]]),"",IFERROR(LEFT(core[[#This Row],[Type]],FIND("(",core[[#This Row],[Type]])-1),core[[#This Row],[Type]]))</f>
        <v/>
      </c>
      <c r="I687" t="str">
        <f>IF(core[[#This Row],[Base type]]="xs:string",LEFT(core[[#This Row],[Type]],11)="xs:string(""","")</f>
        <v/>
      </c>
      <c r="J687" t="str">
        <f>IF(core[[#This Row],[Base type]]="xs:string",NOT(ISERROR(FIND(" or xs:string(xs:pattern=other:\w{2,})",core[[#This Row],[Type]]))),"")</f>
        <v/>
      </c>
      <c r="K687" t="str">
        <f>IFERROR(MID(core[[#This Row],[Type]],LEN(core[[#This Row],[Base type]])+2,FIND(")",core[[#This Row],[Type]],LEN(core[[#This Row],[Base type]])+2)-LEN(core[[#This Row],[Base type]])-2)&amp;IF(core[[#This Row],[Other]]=TRUE,", ""other:*""",""),"")</f>
        <v/>
      </c>
      <c r="L687" t="str">
        <f t="array" ref="L68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88" spans="2:12" hidden="1" x14ac:dyDescent="0.25">
      <c r="B688" t="s">
        <v>2128</v>
      </c>
      <c r="C688" t="s">
        <v>1016</v>
      </c>
      <c r="D688" t="s">
        <v>423</v>
      </c>
      <c r="E688" t="s">
        <v>1307</v>
      </c>
      <c r="F688" t="s">
        <v>29</v>
      </c>
      <c r="H688" t="str">
        <f>IF(ISBLANK(core[[#This Row],[Type]]),"",IFERROR(LEFT(core[[#This Row],[Type]],FIND("(",core[[#This Row],[Type]])-1),core[[#This Row],[Type]]))</f>
        <v/>
      </c>
      <c r="I688" t="str">
        <f>IF(core[[#This Row],[Base type]]="xs:string",LEFT(core[[#This Row],[Type]],11)="xs:string(""","")</f>
        <v/>
      </c>
      <c r="J688" t="str">
        <f>IF(core[[#This Row],[Base type]]="xs:string",NOT(ISERROR(FIND(" or xs:string(xs:pattern=other:\w{2,})",core[[#This Row],[Type]]))),"")</f>
        <v/>
      </c>
      <c r="K688" t="str">
        <f>IFERROR(MID(core[[#This Row],[Type]],LEN(core[[#This Row],[Base type]])+2,FIND(")",core[[#This Row],[Type]],LEN(core[[#This Row],[Base type]])+2)-LEN(core[[#This Row],[Base type]])-2)&amp;IF(core[[#This Row],[Other]]=TRUE,", ""other:*""",""),"")</f>
        <v/>
      </c>
      <c r="L688" t="str">
        <f t="array" ref="L68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89" spans="2:12" hidden="1" x14ac:dyDescent="0.25">
      <c r="B689" t="s">
        <v>2129</v>
      </c>
      <c r="C689" t="s">
        <v>1016</v>
      </c>
      <c r="D689" t="s">
        <v>1309</v>
      </c>
      <c r="E689" t="s">
        <v>1299</v>
      </c>
      <c r="F689" t="s">
        <v>29</v>
      </c>
      <c r="H689" t="str">
        <f>IF(ISBLANK(core[[#This Row],[Type]]),"",IFERROR(LEFT(core[[#This Row],[Type]],FIND("(",core[[#This Row],[Type]])-1),core[[#This Row],[Type]]))</f>
        <v/>
      </c>
      <c r="I689" t="str">
        <f>IF(core[[#This Row],[Base type]]="xs:string",LEFT(core[[#This Row],[Type]],11)="xs:string(""","")</f>
        <v/>
      </c>
      <c r="J689" t="str">
        <f>IF(core[[#This Row],[Base type]]="xs:string",NOT(ISERROR(FIND(" or xs:string(xs:pattern=other:\w{2,})",core[[#This Row],[Type]]))),"")</f>
        <v/>
      </c>
      <c r="K689" t="str">
        <f>IFERROR(MID(core[[#This Row],[Type]],LEN(core[[#This Row],[Base type]])+2,FIND(")",core[[#This Row],[Type]],LEN(core[[#This Row],[Base type]])+2)-LEN(core[[#This Row],[Base type]])-2)&amp;IF(core[[#This Row],[Other]]=TRUE,", ""other:*""",""),"")</f>
        <v/>
      </c>
      <c r="L689" t="str">
        <f t="array" ref="L6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90" spans="2:12" hidden="1" x14ac:dyDescent="0.25">
      <c r="B690" t="s">
        <v>2130</v>
      </c>
      <c r="C690" t="s">
        <v>980</v>
      </c>
      <c r="D690" t="s">
        <v>845</v>
      </c>
      <c r="E690" t="s">
        <v>32</v>
      </c>
      <c r="F690" t="s">
        <v>23</v>
      </c>
      <c r="G690" t="s">
        <v>1311</v>
      </c>
      <c r="H690" t="str">
        <f>IF(ISBLANK(core[[#This Row],[Type]]),"",IFERROR(LEFT(core[[#This Row],[Type]],FIND("(",core[[#This Row],[Type]])-1),core[[#This Row],[Type]]))</f>
        <v>xs:ID</v>
      </c>
      <c r="I690" t="str">
        <f>IF(core[[#This Row],[Base type]]="xs:string",LEFT(core[[#This Row],[Type]],11)="xs:string(""","")</f>
        <v/>
      </c>
      <c r="J690" t="str">
        <f>IF(core[[#This Row],[Base type]]="xs:string",NOT(ISERROR(FIND(" or xs:string(xs:pattern=other:\w{2,})",core[[#This Row],[Type]]))),"")</f>
        <v/>
      </c>
      <c r="K690" t="str">
        <f>IFERROR(MID(core[[#This Row],[Type]],LEN(core[[#This Row],[Base type]])+2,FIND(")",core[[#This Row],[Type]],LEN(core[[#This Row],[Base type]])+2)-LEN(core[[#This Row],[Base type]])-2)&amp;IF(core[[#This Row],[Other]]=TRUE,", ""other:*""",""),"")</f>
        <v/>
      </c>
      <c r="L690" t="str">
        <f t="array" ref="L69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91" spans="2:12" hidden="1" x14ac:dyDescent="0.25">
      <c r="B691" t="s">
        <v>2131</v>
      </c>
      <c r="C691" t="s">
        <v>980</v>
      </c>
      <c r="D691" t="s">
        <v>845</v>
      </c>
      <c r="E691" t="s">
        <v>24</v>
      </c>
      <c r="F691" t="s">
        <v>29</v>
      </c>
      <c r="G691" t="s">
        <v>1302</v>
      </c>
      <c r="H691" t="str">
        <f>IF(ISBLANK(core[[#This Row],[Type]]),"",IFERROR(LEFT(core[[#This Row],[Type]],FIND("(",core[[#This Row],[Type]])-1),core[[#This Row],[Type]]))</f>
        <v>xs:string</v>
      </c>
      <c r="I691" t="b">
        <f>IF(core[[#This Row],[Base type]]="xs:string",LEFT(core[[#This Row],[Type]],11)="xs:string(""","")</f>
        <v>0</v>
      </c>
      <c r="J691" t="b">
        <f>IF(core[[#This Row],[Base type]]="xs:string",NOT(ISERROR(FIND(" or xs:string(xs:pattern=other:\w{2,})",core[[#This Row],[Type]]))),"")</f>
        <v>0</v>
      </c>
      <c r="K691" t="str">
        <f>IFERROR(MID(core[[#This Row],[Type]],LEN(core[[#This Row],[Base type]])+2,FIND(")",core[[#This Row],[Type]],LEN(core[[#This Row],[Base type]])+2)-LEN(core[[#This Row],[Base type]])-2)&amp;IF(core[[#This Row],[Other]]=TRUE,", ""other:*""",""),"")</f>
        <v/>
      </c>
      <c r="L691" t="str">
        <f t="array" ref="L69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92" spans="2:12" hidden="1" x14ac:dyDescent="0.25">
      <c r="B692" t="s">
        <v>2132</v>
      </c>
      <c r="C692" t="s">
        <v>980</v>
      </c>
      <c r="D692" t="s">
        <v>845</v>
      </c>
      <c r="E692" t="s">
        <v>34</v>
      </c>
      <c r="F692" t="s">
        <v>29</v>
      </c>
      <c r="G692" t="s">
        <v>1302</v>
      </c>
      <c r="H692" t="str">
        <f>IF(ISBLANK(core[[#This Row],[Type]]),"",IFERROR(LEFT(core[[#This Row],[Type]],FIND("(",core[[#This Row],[Type]])-1),core[[#This Row],[Type]]))</f>
        <v>xs:string</v>
      </c>
      <c r="I692" t="b">
        <f>IF(core[[#This Row],[Base type]]="xs:string",LEFT(core[[#This Row],[Type]],11)="xs:string(""","")</f>
        <v>0</v>
      </c>
      <c r="J692" t="b">
        <f>IF(core[[#This Row],[Base type]]="xs:string",NOT(ISERROR(FIND(" or xs:string(xs:pattern=other:\w{2,})",core[[#This Row],[Type]]))),"")</f>
        <v>0</v>
      </c>
      <c r="K692" t="str">
        <f>IFERROR(MID(core[[#This Row],[Type]],LEN(core[[#This Row],[Base type]])+2,FIND(")",core[[#This Row],[Type]],LEN(core[[#This Row],[Base type]])+2)-LEN(core[[#This Row],[Base type]])-2)&amp;IF(core[[#This Row],[Other]]=TRUE,", ""other:*""",""),"")</f>
        <v/>
      </c>
      <c r="L692" t="str">
        <f t="array" ref="L69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93" spans="2:12" hidden="1" x14ac:dyDescent="0.25">
      <c r="B693" t="s">
        <v>2133</v>
      </c>
      <c r="C693" t="s">
        <v>980</v>
      </c>
      <c r="D693" t="s">
        <v>845</v>
      </c>
      <c r="E693" t="s">
        <v>28</v>
      </c>
      <c r="F693" t="s">
        <v>29</v>
      </c>
      <c r="G693" t="s">
        <v>1302</v>
      </c>
      <c r="H693" t="str">
        <f>IF(ISBLANK(core[[#This Row],[Type]]),"",IFERROR(LEFT(core[[#This Row],[Type]],FIND("(",core[[#This Row],[Type]])-1),core[[#This Row],[Type]]))</f>
        <v>xs:string</v>
      </c>
      <c r="I693" t="b">
        <f>IF(core[[#This Row],[Base type]]="xs:string",LEFT(core[[#This Row],[Type]],11)="xs:string(""","")</f>
        <v>0</v>
      </c>
      <c r="J693" t="b">
        <f>IF(core[[#This Row],[Base type]]="xs:string",NOT(ISERROR(FIND(" or xs:string(xs:pattern=other:\w{2,})",core[[#This Row],[Type]]))),"")</f>
        <v>0</v>
      </c>
      <c r="K693" t="str">
        <f>IFERROR(MID(core[[#This Row],[Type]],LEN(core[[#This Row],[Base type]])+2,FIND(")",core[[#This Row],[Type]],LEN(core[[#This Row],[Base type]])+2)-LEN(core[[#This Row],[Base type]])-2)&amp;IF(core[[#This Row],[Other]]=TRUE,", ""other:*""",""),"")</f>
        <v/>
      </c>
      <c r="L693" t="str">
        <f t="array" ref="L69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694" spans="2:12" hidden="1" x14ac:dyDescent="0.25">
      <c r="B694" t="s">
        <v>2134</v>
      </c>
      <c r="C694" t="s">
        <v>980</v>
      </c>
      <c r="D694" t="s">
        <v>845</v>
      </c>
      <c r="E694" t="s">
        <v>1305</v>
      </c>
      <c r="F694" t="s">
        <v>29</v>
      </c>
      <c r="H694" t="str">
        <f>IF(ISBLANK(core[[#This Row],[Type]]),"",IFERROR(LEFT(core[[#This Row],[Type]],FIND("(",core[[#This Row],[Type]])-1),core[[#This Row],[Type]]))</f>
        <v/>
      </c>
      <c r="I694" t="str">
        <f>IF(core[[#This Row],[Base type]]="xs:string",LEFT(core[[#This Row],[Type]],11)="xs:string(""","")</f>
        <v/>
      </c>
      <c r="J694" t="str">
        <f>IF(core[[#This Row],[Base type]]="xs:string",NOT(ISERROR(FIND(" or xs:string(xs:pattern=other:\w{2,})",core[[#This Row],[Type]]))),"")</f>
        <v/>
      </c>
      <c r="K694" t="str">
        <f>IFERROR(MID(core[[#This Row],[Type]],LEN(core[[#This Row],[Base type]])+2,FIND(")",core[[#This Row],[Type]],LEN(core[[#This Row],[Base type]])+2)-LEN(core[[#This Row],[Base type]])-2)&amp;IF(core[[#This Row],[Other]]=TRUE,", ""other:*""",""),"")</f>
        <v/>
      </c>
      <c r="L694" t="str">
        <f t="array" ref="L6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95" spans="2:12" hidden="1" x14ac:dyDescent="0.25">
      <c r="B695" t="s">
        <v>2135</v>
      </c>
      <c r="C695" t="s">
        <v>980</v>
      </c>
      <c r="D695" t="s">
        <v>845</v>
      </c>
      <c r="E695" t="s">
        <v>1307</v>
      </c>
      <c r="F695" t="s">
        <v>29</v>
      </c>
      <c r="H695" t="str">
        <f>IF(ISBLANK(core[[#This Row],[Type]]),"",IFERROR(LEFT(core[[#This Row],[Type]],FIND("(",core[[#This Row],[Type]])-1),core[[#This Row],[Type]]))</f>
        <v/>
      </c>
      <c r="I695" t="str">
        <f>IF(core[[#This Row],[Base type]]="xs:string",LEFT(core[[#This Row],[Type]],11)="xs:string(""","")</f>
        <v/>
      </c>
      <c r="J695" t="str">
        <f>IF(core[[#This Row],[Base type]]="xs:string",NOT(ISERROR(FIND(" or xs:string(xs:pattern=other:\w{2,})",core[[#This Row],[Type]]))),"")</f>
        <v/>
      </c>
      <c r="K695" t="str">
        <f>IFERROR(MID(core[[#This Row],[Type]],LEN(core[[#This Row],[Base type]])+2,FIND(")",core[[#This Row],[Type]],LEN(core[[#This Row],[Base type]])+2)-LEN(core[[#This Row],[Base type]])-2)&amp;IF(core[[#This Row],[Other]]=TRUE,", ""other:*""",""),"")</f>
        <v/>
      </c>
      <c r="L695" t="str">
        <f t="array" ref="L6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96" spans="2:12" hidden="1" x14ac:dyDescent="0.25">
      <c r="B696" t="s">
        <v>2136</v>
      </c>
      <c r="C696" t="s">
        <v>1016</v>
      </c>
      <c r="D696" t="s">
        <v>300</v>
      </c>
      <c r="E696" t="s">
        <v>1299</v>
      </c>
      <c r="F696" t="s">
        <v>29</v>
      </c>
      <c r="H696" t="str">
        <f>IF(ISBLANK(core[[#This Row],[Type]]),"",IFERROR(LEFT(core[[#This Row],[Type]],FIND("(",core[[#This Row],[Type]])-1),core[[#This Row],[Type]]))</f>
        <v/>
      </c>
      <c r="I696" t="str">
        <f>IF(core[[#This Row],[Base type]]="xs:string",LEFT(core[[#This Row],[Type]],11)="xs:string(""","")</f>
        <v/>
      </c>
      <c r="J696" t="str">
        <f>IF(core[[#This Row],[Base type]]="xs:string",NOT(ISERROR(FIND(" or xs:string(xs:pattern=other:\w{2,})",core[[#This Row],[Type]]))),"")</f>
        <v/>
      </c>
      <c r="K696" t="str">
        <f>IFERROR(MID(core[[#This Row],[Type]],LEN(core[[#This Row],[Base type]])+2,FIND(")",core[[#This Row],[Type]],LEN(core[[#This Row],[Base type]])+2)-LEN(core[[#This Row],[Base type]])-2)&amp;IF(core[[#This Row],[Other]]=TRUE,", ""other:*""",""),"")</f>
        <v/>
      </c>
      <c r="L696" t="str">
        <f t="array" ref="L6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697" spans="2:12" hidden="1" x14ac:dyDescent="0.25">
      <c r="B697" t="s">
        <v>2137</v>
      </c>
      <c r="C697" t="s">
        <v>1016</v>
      </c>
      <c r="D697" t="s">
        <v>300</v>
      </c>
      <c r="E697" t="s">
        <v>301</v>
      </c>
      <c r="F697" t="s">
        <v>23</v>
      </c>
      <c r="G697" t="s">
        <v>1495</v>
      </c>
      <c r="H697" t="str">
        <f>IF(ISBLANK(core[[#This Row],[Type]]),"",IFERROR(LEFT(core[[#This Row],[Type]],FIND("(",core[[#This Row],[Type]])-1),core[[#This Row],[Type]]))</f>
        <v>xs:list</v>
      </c>
      <c r="I697" t="str">
        <f>IF(core[[#This Row],[Base type]]="xs:string",LEFT(core[[#This Row],[Type]],11)="xs:string(""","")</f>
        <v/>
      </c>
      <c r="J697" t="str">
        <f>IF(core[[#This Row],[Base type]]="xs:string",NOT(ISERROR(FIND(" or xs:string(xs:pattern=other:\w{2,})",core[[#This Row],[Type]]))),"")</f>
        <v/>
      </c>
      <c r="K697" t="str">
        <f>IFERROR(MID(core[[#This Row],[Type]],LEN(core[[#This Row],[Base type]])+2,FIND(")",core[[#This Row],[Type]],LEN(core[[#This Row],[Base type]])+2)-LEN(core[[#This Row],[Base type]])-2)&amp;IF(core[[#This Row],[Other]]=TRUE,", ""other:*""",""),"")</f>
        <v>xs:double</v>
      </c>
      <c r="L697" t="str">
        <f t="array" ref="L697">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698" spans="2:12" hidden="1" x14ac:dyDescent="0.25">
      <c r="B698" t="s">
        <v>2138</v>
      </c>
      <c r="C698" t="s">
        <v>1016</v>
      </c>
      <c r="D698" t="s">
        <v>300</v>
      </c>
      <c r="E698" t="s">
        <v>1425</v>
      </c>
      <c r="F698" t="s">
        <v>29</v>
      </c>
      <c r="G698" t="s">
        <v>1497</v>
      </c>
      <c r="H698" t="str">
        <f>IF(ISBLANK(core[[#This Row],[Type]]),"",IFERROR(LEFT(core[[#This Row],[Type]],FIND("(",core[[#This Row],[Type]])-1),core[[#This Row],[Type]]))</f>
        <v>xs:double</v>
      </c>
      <c r="I698" t="str">
        <f>IF(core[[#This Row],[Base type]]="xs:string",LEFT(core[[#This Row],[Type]],11)="xs:string(""","")</f>
        <v/>
      </c>
      <c r="J698" t="str">
        <f>IF(core[[#This Row],[Base type]]="xs:string",NOT(ISERROR(FIND(" or xs:string(xs:pattern=other:\w{2,})",core[[#This Row],[Type]]))),"")</f>
        <v/>
      </c>
      <c r="K698" t="str">
        <f>IFERROR(MID(core[[#This Row],[Type]],LEN(core[[#This Row],[Base type]])+2,FIND(")",core[[#This Row],[Type]],LEN(core[[#This Row],[Base type]])+2)-LEN(core[[#This Row],[Base type]])-2)&amp;IF(core[[#This Row],[Other]]=TRUE,", ""other:*""",""),"")</f>
        <v/>
      </c>
      <c r="L698" t="str">
        <f t="array" ref="L698">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699" spans="2:12" hidden="1" x14ac:dyDescent="0.25">
      <c r="B699" t="s">
        <v>2139</v>
      </c>
      <c r="C699" t="s">
        <v>1016</v>
      </c>
      <c r="D699" t="s">
        <v>300</v>
      </c>
      <c r="E699" t="s">
        <v>1420</v>
      </c>
      <c r="F699" t="s">
        <v>29</v>
      </c>
      <c r="G699" t="s">
        <v>1423</v>
      </c>
      <c r="H699" t="str">
        <f>IF(ISBLANK(core[[#This Row],[Type]]),"",IFERROR(LEFT(core[[#This Row],[Type]],FIND("(",core[[#This Row],[Type]])-1),core[[#This Row],[Type]]))</f>
        <v>xs:anyURI</v>
      </c>
      <c r="I699" t="str">
        <f>IF(core[[#This Row],[Base type]]="xs:string",LEFT(core[[#This Row],[Type]],11)="xs:string(""","")</f>
        <v/>
      </c>
      <c r="J699" t="str">
        <f>IF(core[[#This Row],[Base type]]="xs:string",NOT(ISERROR(FIND(" or xs:string(xs:pattern=other:\w{2,})",core[[#This Row],[Type]]))),"")</f>
        <v/>
      </c>
      <c r="K699" t="str">
        <f>IFERROR(MID(core[[#This Row],[Type]],LEN(core[[#This Row],[Base type]])+2,FIND(")",core[[#This Row],[Type]],LEN(core[[#This Row],[Base type]])+2)-LEN(core[[#This Row],[Base type]])-2)&amp;IF(core[[#This Row],[Other]]=TRUE,", ""other:*""",""),"")</f>
        <v/>
      </c>
      <c r="L699" t="str">
        <f t="array" ref="L69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700" spans="2:12" hidden="1" x14ac:dyDescent="0.25">
      <c r="B700" t="s">
        <v>2140</v>
      </c>
      <c r="C700" t="s">
        <v>1016</v>
      </c>
      <c r="D700" t="s">
        <v>300</v>
      </c>
      <c r="E700" t="s">
        <v>1500</v>
      </c>
      <c r="F700" t="s">
        <v>29</v>
      </c>
      <c r="G700" t="s">
        <v>1423</v>
      </c>
      <c r="H700" t="str">
        <f>IF(ISBLANK(core[[#This Row],[Type]]),"",IFERROR(LEFT(core[[#This Row],[Type]],FIND("(",core[[#This Row],[Type]])-1),core[[#This Row],[Type]]))</f>
        <v>xs:anyURI</v>
      </c>
      <c r="I700" t="str">
        <f>IF(core[[#This Row],[Base type]]="xs:string",LEFT(core[[#This Row],[Type]],11)="xs:string(""","")</f>
        <v/>
      </c>
      <c r="J700" t="str">
        <f>IF(core[[#This Row],[Base type]]="xs:string",NOT(ISERROR(FIND(" or xs:string(xs:pattern=other:\w{2,})",core[[#This Row],[Type]]))),"")</f>
        <v/>
      </c>
      <c r="K700" t="str">
        <f>IFERROR(MID(core[[#This Row],[Type]],LEN(core[[#This Row],[Base type]])+2,FIND(")",core[[#This Row],[Type]],LEN(core[[#This Row],[Base type]])+2)-LEN(core[[#This Row],[Base type]])-2)&amp;IF(core[[#This Row],[Other]]=TRUE,", ""other:*""",""),"")</f>
        <v/>
      </c>
      <c r="L700" t="str">
        <f t="array" ref="L70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701" spans="2:12" hidden="1" x14ac:dyDescent="0.25">
      <c r="B701" t="s">
        <v>2141</v>
      </c>
      <c r="C701" t="s">
        <v>980</v>
      </c>
      <c r="D701" t="s">
        <v>845</v>
      </c>
      <c r="E701" t="s">
        <v>494</v>
      </c>
      <c r="F701" t="s">
        <v>23</v>
      </c>
      <c r="G701" t="s">
        <v>1403</v>
      </c>
      <c r="H701" t="str">
        <f>IF(ISBLANK(core[[#This Row],[Type]]),"",IFERROR(LEFT(core[[#This Row],[Type]],FIND("(",core[[#This Row],[Type]])-1),core[[#This Row],[Type]]))</f>
        <v>xs:decimal</v>
      </c>
      <c r="I701" t="str">
        <f>IF(core[[#This Row],[Base type]]="xs:string",LEFT(core[[#This Row],[Type]],11)="xs:string(""","")</f>
        <v/>
      </c>
      <c r="J701" t="str">
        <f>IF(core[[#This Row],[Base type]]="xs:string",NOT(ISERROR(FIND(" or xs:string(xs:pattern=other:\w{2,})",core[[#This Row],[Type]]))),"")</f>
        <v/>
      </c>
      <c r="K701" t="str">
        <f>IFERROR(MID(core[[#This Row],[Type]],LEN(core[[#This Row],[Base type]])+2,FIND(")",core[[#This Row],[Type]],LEN(core[[#This Row],[Base type]])+2)-LEN(core[[#This Row],[Base type]])-2)&amp;IF(core[[#This Row],[Other]]=TRUE,", ""other:*""",""),"")</f>
        <v>xs:fractionDigits=6</v>
      </c>
      <c r="L701" t="str">
        <f t="array" ref="L70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02" spans="2:12" hidden="1" x14ac:dyDescent="0.25">
      <c r="B702" t="s">
        <v>2142</v>
      </c>
      <c r="C702" t="s">
        <v>980</v>
      </c>
      <c r="D702" t="s">
        <v>845</v>
      </c>
      <c r="E702" t="s">
        <v>478</v>
      </c>
      <c r="F702" t="s">
        <v>29</v>
      </c>
      <c r="G702" t="s">
        <v>1403</v>
      </c>
      <c r="H702" t="str">
        <f>IF(ISBLANK(core[[#This Row],[Type]]),"",IFERROR(LEFT(core[[#This Row],[Type]],FIND("(",core[[#This Row],[Type]])-1),core[[#This Row],[Type]]))</f>
        <v>xs:decimal</v>
      </c>
      <c r="I702" t="str">
        <f>IF(core[[#This Row],[Base type]]="xs:string",LEFT(core[[#This Row],[Type]],11)="xs:string(""","")</f>
        <v/>
      </c>
      <c r="J702" t="str">
        <f>IF(core[[#This Row],[Base type]]="xs:string",NOT(ISERROR(FIND(" or xs:string(xs:pattern=other:\w{2,})",core[[#This Row],[Type]]))),"")</f>
        <v/>
      </c>
      <c r="K702" t="str">
        <f>IFERROR(MID(core[[#This Row],[Type]],LEN(core[[#This Row],[Base type]])+2,FIND(")",core[[#This Row],[Type]],LEN(core[[#This Row],[Base type]])+2)-LEN(core[[#This Row],[Base type]])-2)&amp;IF(core[[#This Row],[Other]]=TRUE,", ""other:*""",""),"")</f>
        <v>xs:fractionDigits=6</v>
      </c>
      <c r="L702" t="str">
        <f t="array" ref="L70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03" spans="2:12" hidden="1" x14ac:dyDescent="0.25">
      <c r="B703" t="s">
        <v>2143</v>
      </c>
      <c r="C703" t="s">
        <v>980</v>
      </c>
      <c r="D703" t="s">
        <v>845</v>
      </c>
      <c r="E703" t="s">
        <v>1505</v>
      </c>
      <c r="F703" t="s">
        <v>29</v>
      </c>
      <c r="G703" t="s">
        <v>1403</v>
      </c>
      <c r="H703" t="str">
        <f>IF(ISBLANK(core[[#This Row],[Type]]),"",IFERROR(LEFT(core[[#This Row],[Type]],FIND("(",core[[#This Row],[Type]])-1),core[[#This Row],[Type]]))</f>
        <v>xs:decimal</v>
      </c>
      <c r="I703" t="str">
        <f>IF(core[[#This Row],[Base type]]="xs:string",LEFT(core[[#This Row],[Type]],11)="xs:string(""","")</f>
        <v/>
      </c>
      <c r="J703" t="str">
        <f>IF(core[[#This Row],[Base type]]="xs:string",NOT(ISERROR(FIND(" or xs:string(xs:pattern=other:\w{2,})",core[[#This Row],[Type]]))),"")</f>
        <v/>
      </c>
      <c r="K703" t="str">
        <f>IFERROR(MID(core[[#This Row],[Type]],LEN(core[[#This Row],[Base type]])+2,FIND(")",core[[#This Row],[Type]],LEN(core[[#This Row],[Base type]])+2)-LEN(core[[#This Row],[Base type]])-2)&amp;IF(core[[#This Row],[Other]]=TRUE,", ""other:*""",""),"")</f>
        <v>xs:fractionDigits=6</v>
      </c>
      <c r="L703" t="str">
        <f t="array" ref="L70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04" spans="2:12" hidden="1" x14ac:dyDescent="0.25">
      <c r="B704" t="s">
        <v>2144</v>
      </c>
      <c r="C704" t="s">
        <v>1016</v>
      </c>
      <c r="D704" t="s">
        <v>65</v>
      </c>
      <c r="E704" t="s">
        <v>1299</v>
      </c>
      <c r="F704" t="s">
        <v>29</v>
      </c>
      <c r="H704" t="str">
        <f>IF(ISBLANK(core[[#This Row],[Type]]),"",IFERROR(LEFT(core[[#This Row],[Type]],FIND("(",core[[#This Row],[Type]])-1),core[[#This Row],[Type]]))</f>
        <v/>
      </c>
      <c r="I704" t="str">
        <f>IF(core[[#This Row],[Base type]]="xs:string",LEFT(core[[#This Row],[Type]],11)="xs:string(""","")</f>
        <v/>
      </c>
      <c r="J704" t="str">
        <f>IF(core[[#This Row],[Base type]]="xs:string",NOT(ISERROR(FIND(" or xs:string(xs:pattern=other:\w{2,})",core[[#This Row],[Type]]))),"")</f>
        <v/>
      </c>
      <c r="K704" t="str">
        <f>IFERROR(MID(core[[#This Row],[Type]],LEN(core[[#This Row],[Base type]])+2,FIND(")",core[[#This Row],[Type]],LEN(core[[#This Row],[Base type]])+2)-LEN(core[[#This Row],[Base type]])-2)&amp;IF(core[[#This Row],[Other]]=TRUE,", ""other:*""",""),"")</f>
        <v/>
      </c>
      <c r="L704" t="str">
        <f t="array" ref="L70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05" spans="2:12" hidden="1" x14ac:dyDescent="0.25">
      <c r="B705" t="s">
        <v>2145</v>
      </c>
      <c r="C705" t="s">
        <v>1017</v>
      </c>
      <c r="D705" t="s">
        <v>123</v>
      </c>
      <c r="E705" t="s">
        <v>1299</v>
      </c>
      <c r="F705" t="s">
        <v>23</v>
      </c>
      <c r="H705" t="str">
        <f>IF(ISBLANK(core[[#This Row],[Type]]),"",IFERROR(LEFT(core[[#This Row],[Type]],FIND("(",core[[#This Row],[Type]])-1),core[[#This Row],[Type]]))</f>
        <v/>
      </c>
      <c r="I705" t="str">
        <f>IF(core[[#This Row],[Base type]]="xs:string",LEFT(core[[#This Row],[Type]],11)="xs:string(""","")</f>
        <v/>
      </c>
      <c r="J705" t="str">
        <f>IF(core[[#This Row],[Base type]]="xs:string",NOT(ISERROR(FIND(" or xs:string(xs:pattern=other:\w{2,})",core[[#This Row],[Type]]))),"")</f>
        <v/>
      </c>
      <c r="K705" t="str">
        <f>IFERROR(MID(core[[#This Row],[Type]],LEN(core[[#This Row],[Base type]])+2,FIND(")",core[[#This Row],[Type]],LEN(core[[#This Row],[Base type]])+2)-LEN(core[[#This Row],[Base type]])-2)&amp;IF(core[[#This Row],[Other]]=TRUE,", ""other:*""",""),"")</f>
        <v/>
      </c>
      <c r="L705" t="str">
        <f t="array" ref="L7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06" spans="2:12" hidden="1" x14ac:dyDescent="0.25">
      <c r="B706" t="s">
        <v>2146</v>
      </c>
      <c r="C706" t="s">
        <v>2147</v>
      </c>
      <c r="D706" t="s">
        <v>1309</v>
      </c>
      <c r="E706" t="s">
        <v>1299</v>
      </c>
      <c r="F706" t="s">
        <v>29</v>
      </c>
      <c r="H706" t="str">
        <f>IF(ISBLANK(core[[#This Row],[Type]]),"",IFERROR(LEFT(core[[#This Row],[Type]],FIND("(",core[[#This Row],[Type]])-1),core[[#This Row],[Type]]))</f>
        <v/>
      </c>
      <c r="I706" t="str">
        <f>IF(core[[#This Row],[Base type]]="xs:string",LEFT(core[[#This Row],[Type]],11)="xs:string(""","")</f>
        <v/>
      </c>
      <c r="J706" t="str">
        <f>IF(core[[#This Row],[Base type]]="xs:string",NOT(ISERROR(FIND(" or xs:string(xs:pattern=other:\w{2,})",core[[#This Row],[Type]]))),"")</f>
        <v/>
      </c>
      <c r="K706" t="str">
        <f>IFERROR(MID(core[[#This Row],[Type]],LEN(core[[#This Row],[Base type]])+2,FIND(")",core[[#This Row],[Type]],LEN(core[[#This Row],[Base type]])+2)-LEN(core[[#This Row],[Base type]])-2)&amp;IF(core[[#This Row],[Other]]=TRUE,", ""other:*""",""),"")</f>
        <v/>
      </c>
      <c r="L706" t="str">
        <f t="array" ref="L7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07" spans="2:12" hidden="1" x14ac:dyDescent="0.25">
      <c r="B707" t="s">
        <v>2148</v>
      </c>
      <c r="C707" t="s">
        <v>1017</v>
      </c>
      <c r="D707" t="s">
        <v>123</v>
      </c>
      <c r="E707" t="s">
        <v>124</v>
      </c>
      <c r="F707" t="s">
        <v>23</v>
      </c>
      <c r="G707" t="s">
        <v>1436</v>
      </c>
      <c r="H707" t="str">
        <f>IF(ISBLANK(core[[#This Row],[Type]]),"",IFERROR(LEFT(core[[#This Row],[Type]],FIND("(",core[[#This Row],[Type]])-1),core[[#This Row],[Type]]))</f>
        <v>xs:boolean</v>
      </c>
      <c r="I707" t="str">
        <f>IF(core[[#This Row],[Base type]]="xs:string",LEFT(core[[#This Row],[Type]],11)="xs:string(""","")</f>
        <v/>
      </c>
      <c r="J707" t="str">
        <f>IF(core[[#This Row],[Base type]]="xs:string",NOT(ISERROR(FIND(" or xs:string(xs:pattern=other:\w{2,})",core[[#This Row],[Type]]))),"")</f>
        <v/>
      </c>
      <c r="K707" t="str">
        <f>IFERROR(MID(core[[#This Row],[Type]],LEN(core[[#This Row],[Base type]])+2,FIND(")",core[[#This Row],[Type]],LEN(core[[#This Row],[Base type]])+2)-LEN(core[[#This Row],[Base type]])-2)&amp;IF(core[[#This Row],[Other]]=TRUE,", ""other:*""",""),"")</f>
        <v/>
      </c>
      <c r="L707" t="str">
        <f t="array" ref="L70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708" spans="2:12" hidden="1" x14ac:dyDescent="0.25">
      <c r="B708" t="s">
        <v>2149</v>
      </c>
      <c r="C708" t="s">
        <v>1017</v>
      </c>
      <c r="D708" t="s">
        <v>123</v>
      </c>
      <c r="E708" t="s">
        <v>135</v>
      </c>
      <c r="F708" t="s">
        <v>29</v>
      </c>
      <c r="G708" t="s">
        <v>1478</v>
      </c>
      <c r="H708" t="str">
        <f>IF(ISBLANK(core[[#This Row],[Type]]),"",IFERROR(LEFT(core[[#This Row],[Type]],FIND("(",core[[#This Row],[Type]])-1),core[[#This Row],[Type]]))</f>
        <v>xs:string</v>
      </c>
      <c r="I708" t="b">
        <f>IF(core[[#This Row],[Base type]]="xs:string",LEFT(core[[#This Row],[Type]],11)="xs:string(""","")</f>
        <v>1</v>
      </c>
      <c r="J708" t="b">
        <f>IF(core[[#This Row],[Base type]]="xs:string",NOT(ISERROR(FIND(" or xs:string(xs:pattern=other:\w{2,})",core[[#This Row],[Type]]))),"")</f>
        <v>1</v>
      </c>
      <c r="K708" t="str">
        <f>IFERROR(MID(core[[#This Row],[Type]],LEN(core[[#This Row],[Base type]])+2,FIND(")",core[[#This Row],[Type]],LEN(core[[#This Row],[Base type]])+2)-LEN(core[[#This Row],[Base type]])-2)&amp;IF(core[[#This Row],[Other]]=TRUE,", ""other:*""",""),"")</f>
        <v>"conceptual", "planned", "operational", "disabled", "closed", "other:*"</v>
      </c>
      <c r="L708" t="str">
        <f t="array" ref="L70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709" spans="2:12" hidden="1" x14ac:dyDescent="0.25">
      <c r="B709" t="s">
        <v>2150</v>
      </c>
      <c r="C709" t="s">
        <v>1017</v>
      </c>
      <c r="D709" t="s">
        <v>123</v>
      </c>
      <c r="E709" t="s">
        <v>133</v>
      </c>
      <c r="F709" t="s">
        <v>29</v>
      </c>
      <c r="G709" t="s">
        <v>1325</v>
      </c>
      <c r="H709" t="str">
        <f>IF(ISBLANK(core[[#This Row],[Type]]),"",IFERROR(LEFT(core[[#This Row],[Type]],FIND("(",core[[#This Row],[Type]])-1),core[[#This Row],[Type]]))</f>
        <v>xs:IDREF</v>
      </c>
      <c r="I709" t="str">
        <f>IF(core[[#This Row],[Base type]]="xs:string",LEFT(core[[#This Row],[Type]],11)="xs:string(""","")</f>
        <v/>
      </c>
      <c r="J709" t="str">
        <f>IF(core[[#This Row],[Base type]]="xs:string",NOT(ISERROR(FIND(" or xs:string(xs:pattern=other:\w{2,})",core[[#This Row],[Type]]))),"")</f>
        <v/>
      </c>
      <c r="K709" t="str">
        <f>IFERROR(MID(core[[#This Row],[Type]],LEN(core[[#This Row],[Base type]])+2,FIND(")",core[[#This Row],[Type]],LEN(core[[#This Row],[Base type]])+2)-LEN(core[[#This Row],[Base type]])-2)&amp;IF(core[[#This Row],[Other]]=TRUE,", ""other:*""",""),"")</f>
        <v/>
      </c>
      <c r="L709" t="str">
        <f t="array" ref="L70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710" spans="2:12" hidden="1" x14ac:dyDescent="0.25">
      <c r="B710" t="s">
        <v>2151</v>
      </c>
      <c r="C710" t="s">
        <v>1017</v>
      </c>
      <c r="D710" t="s">
        <v>123</v>
      </c>
      <c r="E710" t="s">
        <v>1481</v>
      </c>
      <c r="F710" t="s">
        <v>29</v>
      </c>
      <c r="G710" t="s">
        <v>1482</v>
      </c>
      <c r="H710" t="str">
        <f>IF(ISBLANK(core[[#This Row],[Type]]),"",IFERROR(LEFT(core[[#This Row],[Type]],FIND("(",core[[#This Row],[Type]])-1),core[[#This Row],[Type]]))</f>
        <v>xs:time</v>
      </c>
      <c r="I710" t="str">
        <f>IF(core[[#This Row],[Base type]]="xs:string",LEFT(core[[#This Row],[Type]],11)="xs:string(""","")</f>
        <v/>
      </c>
      <c r="J710" t="str">
        <f>IF(core[[#This Row],[Base type]]="xs:string",NOT(ISERROR(FIND(" or xs:string(xs:pattern=other:\w{2,})",core[[#This Row],[Type]]))),"")</f>
        <v/>
      </c>
      <c r="K710" t="str">
        <f>IFERROR(MID(core[[#This Row],[Type]],LEN(core[[#This Row],[Base type]])+2,FIND(")",core[[#This Row],[Type]],LEN(core[[#This Row],[Base type]])+2)-LEN(core[[#This Row],[Base type]])-2)&amp;IF(core[[#This Row],[Other]]=TRUE,", ""other:*""",""),"")</f>
        <v/>
      </c>
      <c r="L710" t="str">
        <f t="array" ref="L71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711" spans="2:12" hidden="1" x14ac:dyDescent="0.25">
      <c r="B711" t="s">
        <v>2152</v>
      </c>
      <c r="C711" t="s">
        <v>1017</v>
      </c>
      <c r="D711" t="s">
        <v>123</v>
      </c>
      <c r="E711" t="s">
        <v>1484</v>
      </c>
      <c r="F711" t="s">
        <v>29</v>
      </c>
      <c r="G711" t="s">
        <v>1482</v>
      </c>
      <c r="H711" t="str">
        <f>IF(ISBLANK(core[[#This Row],[Type]]),"",IFERROR(LEFT(core[[#This Row],[Type]],FIND("(",core[[#This Row],[Type]])-1),core[[#This Row],[Type]]))</f>
        <v>xs:time</v>
      </c>
      <c r="I711" t="str">
        <f>IF(core[[#This Row],[Base type]]="xs:string",LEFT(core[[#This Row],[Type]],11)="xs:string(""","")</f>
        <v/>
      </c>
      <c r="J711" t="str">
        <f>IF(core[[#This Row],[Base type]]="xs:string",NOT(ISERROR(FIND(" or xs:string(xs:pattern=other:\w{2,})",core[[#This Row],[Type]]))),"")</f>
        <v/>
      </c>
      <c r="K711" t="str">
        <f>IFERROR(MID(core[[#This Row],[Type]],LEN(core[[#This Row],[Base type]])+2,FIND(")",core[[#This Row],[Type]],LEN(core[[#This Row],[Base type]])+2)-LEN(core[[#This Row],[Base type]])-2)&amp;IF(core[[#This Row],[Other]]=TRUE,", ""other:*""",""),"")</f>
        <v/>
      </c>
      <c r="L711" t="str">
        <f t="array" ref="L71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712" spans="2:12" hidden="1" x14ac:dyDescent="0.25">
      <c r="B712" t="s">
        <v>2153</v>
      </c>
      <c r="C712" t="s">
        <v>1017</v>
      </c>
      <c r="D712" t="s">
        <v>123</v>
      </c>
      <c r="E712" t="s">
        <v>1486</v>
      </c>
      <c r="F712" t="s">
        <v>29</v>
      </c>
      <c r="G712" t="s">
        <v>1487</v>
      </c>
      <c r="H712" t="str">
        <f>IF(ISBLANK(core[[#This Row],[Type]]),"",IFERROR(LEFT(core[[#This Row],[Type]],FIND("(",core[[#This Row],[Type]])-1),core[[#This Row],[Type]]))</f>
        <v>xs:nonNegativeInteger</v>
      </c>
      <c r="I712" t="str">
        <f>IF(core[[#This Row],[Base type]]="xs:string",LEFT(core[[#This Row],[Type]],11)="xs:string(""","")</f>
        <v/>
      </c>
      <c r="J712" t="str">
        <f>IF(core[[#This Row],[Base type]]="xs:string",NOT(ISERROR(FIND(" or xs:string(xs:pattern=other:\w{2,})",core[[#This Row],[Type]]))),"")</f>
        <v/>
      </c>
      <c r="K712" t="str">
        <f>IFERROR(MID(core[[#This Row],[Type]],LEN(core[[#This Row],[Base type]])+2,FIND(")",core[[#This Row],[Type]],LEN(core[[#This Row],[Base type]])+2)-LEN(core[[#This Row],[Base type]])-2)&amp;IF(core[[#This Row],[Other]]=TRUE,", ""other:*""",""),"")</f>
        <v/>
      </c>
      <c r="L712" t="str">
        <f t="array" ref="L71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713" spans="2:12" hidden="1" x14ac:dyDescent="0.25">
      <c r="B713" t="s">
        <v>2154</v>
      </c>
      <c r="C713" t="s">
        <v>1017</v>
      </c>
      <c r="D713" t="s">
        <v>123</v>
      </c>
      <c r="E713" t="s">
        <v>1489</v>
      </c>
      <c r="F713" t="s">
        <v>29</v>
      </c>
      <c r="G713" t="s">
        <v>1302</v>
      </c>
      <c r="H713" t="str">
        <f>IF(ISBLANK(core[[#This Row],[Type]]),"",IFERROR(LEFT(core[[#This Row],[Type]],FIND("(",core[[#This Row],[Type]])-1),core[[#This Row],[Type]]))</f>
        <v>xs:string</v>
      </c>
      <c r="I713" t="b">
        <f>IF(core[[#This Row],[Base type]]="xs:string",LEFT(core[[#This Row],[Type]],11)="xs:string(""","")</f>
        <v>0</v>
      </c>
      <c r="J713" t="b">
        <f>IF(core[[#This Row],[Base type]]="xs:string",NOT(ISERROR(FIND(" or xs:string(xs:pattern=other:\w{2,})",core[[#This Row],[Type]]))),"")</f>
        <v>0</v>
      </c>
      <c r="K713" t="str">
        <f>IFERROR(MID(core[[#This Row],[Type]],LEN(core[[#This Row],[Base type]])+2,FIND(")",core[[#This Row],[Type]],LEN(core[[#This Row],[Base type]])+2)-LEN(core[[#This Row],[Base type]])-2)&amp;IF(core[[#This Row],[Other]]=TRUE,", ""other:*""",""),"")</f>
        <v/>
      </c>
      <c r="L713" t="str">
        <f t="array" ref="L71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14" spans="2:12" hidden="1" x14ac:dyDescent="0.25">
      <c r="B714" t="s">
        <v>2155</v>
      </c>
      <c r="C714" t="s">
        <v>1017</v>
      </c>
      <c r="D714" t="s">
        <v>123</v>
      </c>
      <c r="E714" t="s">
        <v>1307</v>
      </c>
      <c r="F714" t="s">
        <v>29</v>
      </c>
      <c r="H714" t="str">
        <f>IF(ISBLANK(core[[#This Row],[Type]]),"",IFERROR(LEFT(core[[#This Row],[Type]],FIND("(",core[[#This Row],[Type]])-1),core[[#This Row],[Type]]))</f>
        <v/>
      </c>
      <c r="I714" t="str">
        <f>IF(core[[#This Row],[Base type]]="xs:string",LEFT(core[[#This Row],[Type]],11)="xs:string(""","")</f>
        <v/>
      </c>
      <c r="J714" t="str">
        <f>IF(core[[#This Row],[Base type]]="xs:string",NOT(ISERROR(FIND(" or xs:string(xs:pattern=other:\w{2,})",core[[#This Row],[Type]]))),"")</f>
        <v/>
      </c>
      <c r="K714" t="str">
        <f>IFERROR(MID(core[[#This Row],[Type]],LEN(core[[#This Row],[Base type]])+2,FIND(")",core[[#This Row],[Type]],LEN(core[[#This Row],[Base type]])+2)-LEN(core[[#This Row],[Base type]])-2)&amp;IF(core[[#This Row],[Other]]=TRUE,", ""other:*""",""),"")</f>
        <v/>
      </c>
      <c r="L714" t="str">
        <f t="array" ref="L7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15" spans="2:12" hidden="1" x14ac:dyDescent="0.25">
      <c r="B715" t="s">
        <v>2156</v>
      </c>
      <c r="C715" t="s">
        <v>980</v>
      </c>
      <c r="D715" t="s">
        <v>845</v>
      </c>
      <c r="E715" t="s">
        <v>482</v>
      </c>
      <c r="F715" t="s">
        <v>29</v>
      </c>
      <c r="G715" t="s">
        <v>1836</v>
      </c>
      <c r="H715" t="str">
        <f>IF(ISBLANK(core[[#This Row],[Type]]),"",IFERROR(LEFT(core[[#This Row],[Type]],FIND("(",core[[#This Row],[Type]])-1),core[[#This Row],[Type]]))</f>
        <v>xs:string</v>
      </c>
      <c r="I715" t="b">
        <f>IF(core[[#This Row],[Base type]]="xs:string",LEFT(core[[#This Row],[Type]],11)="xs:string(""","")</f>
        <v>1</v>
      </c>
      <c r="J715" t="b">
        <f>IF(core[[#This Row],[Base type]]="xs:string",NOT(ISERROR(FIND(" or xs:string(xs:pattern=other:\w{2,})",core[[#This Row],[Type]]))),"")</f>
        <v>0</v>
      </c>
      <c r="K715" t="str">
        <f>IFERROR(MID(core[[#This Row],[Type]],LEN(core[[#This Row],[Base type]])+2,FIND(")",core[[#This Row],[Type]],LEN(core[[#This Row],[Base type]])+2)-LEN(core[[#This Row],[Base type]])-2)&amp;IF(core[[#This Row],[Other]]=TRUE,", ""other:*""",""),"")</f>
        <v>"up", "down", "unknown", "none", "both"</v>
      </c>
      <c r="L715" t="str">
        <f t="array" ref="L71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716" spans="2:12" hidden="1" x14ac:dyDescent="0.25">
      <c r="B716" t="s">
        <v>2157</v>
      </c>
      <c r="C716" t="s">
        <v>980</v>
      </c>
      <c r="D716" t="s">
        <v>845</v>
      </c>
      <c r="E716" t="s">
        <v>936</v>
      </c>
      <c r="F716" t="s">
        <v>29</v>
      </c>
      <c r="G716" t="s">
        <v>1403</v>
      </c>
      <c r="H716" t="str">
        <f>IF(ISBLANK(core[[#This Row],[Type]]),"",IFERROR(LEFT(core[[#This Row],[Type]],FIND("(",core[[#This Row],[Type]])-1),core[[#This Row],[Type]]))</f>
        <v>xs:decimal</v>
      </c>
      <c r="I716" t="str">
        <f>IF(core[[#This Row],[Base type]]="xs:string",LEFT(core[[#This Row],[Type]],11)="xs:string(""","")</f>
        <v/>
      </c>
      <c r="J716" t="str">
        <f>IF(core[[#This Row],[Base type]]="xs:string",NOT(ISERROR(FIND(" or xs:string(xs:pattern=other:\w{2,})",core[[#This Row],[Type]]))),"")</f>
        <v/>
      </c>
      <c r="K716" t="str">
        <f>IFERROR(MID(core[[#This Row],[Type]],LEN(core[[#This Row],[Base type]])+2,FIND(")",core[[#This Row],[Type]],LEN(core[[#This Row],[Base type]])+2)-LEN(core[[#This Row],[Base type]])-2)&amp;IF(core[[#This Row],[Other]]=TRUE,", ""other:*""",""),"")</f>
        <v>xs:fractionDigits=6</v>
      </c>
      <c r="L716" t="str">
        <f t="array" ref="L71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17" spans="2:12" hidden="1" x14ac:dyDescent="0.25">
      <c r="B717" t="s">
        <v>2158</v>
      </c>
      <c r="C717" t="s">
        <v>980</v>
      </c>
      <c r="D717" t="s">
        <v>845</v>
      </c>
      <c r="E717" t="s">
        <v>2159</v>
      </c>
      <c r="F717" t="s">
        <v>29</v>
      </c>
      <c r="G717" t="s">
        <v>2160</v>
      </c>
      <c r="H717" t="str">
        <f>IF(ISBLANK(core[[#This Row],[Type]]),"",IFERROR(LEFT(core[[#This Row],[Type]],FIND("(",core[[#This Row],[Type]])-1),core[[#This Row],[Type]]))</f>
        <v>xs:decimal</v>
      </c>
      <c r="I717" t="str">
        <f>IF(core[[#This Row],[Base type]]="xs:string",LEFT(core[[#This Row],[Type]],11)="xs:string(""","")</f>
        <v/>
      </c>
      <c r="J717" t="str">
        <f>IF(core[[#This Row],[Base type]]="xs:string",NOT(ISERROR(FIND(" or xs:string(xs:pattern=other:\w{2,})",core[[#This Row],[Type]]))),"")</f>
        <v/>
      </c>
      <c r="K717" t="str">
        <f>IFERROR(MID(core[[#This Row],[Type]],LEN(core[[#This Row],[Base type]])+2,FIND(")",core[[#This Row],[Type]],LEN(core[[#This Row],[Base type]])+2)-LEN(core[[#This Row],[Base type]])-2)&amp;IF(core[[#This Row],[Other]]=TRUE,", ""other:*""",""),"")</f>
        <v>xs:fractionDigits=3, xs:totalDigits=6, xs:minExclusive=0, xs:maxInclusive=90</v>
      </c>
      <c r="L717" t="str">
        <f t="array" ref="L71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18" spans="2:12" hidden="1" x14ac:dyDescent="0.25">
      <c r="B718" t="s">
        <v>2161</v>
      </c>
      <c r="C718" t="s">
        <v>980</v>
      </c>
      <c r="D718" t="s">
        <v>845</v>
      </c>
      <c r="E718" t="s">
        <v>991</v>
      </c>
      <c r="F718" t="s">
        <v>29</v>
      </c>
      <c r="G718" t="s">
        <v>1302</v>
      </c>
      <c r="H718" t="str">
        <f>IF(ISBLANK(core[[#This Row],[Type]]),"",IFERROR(LEFT(core[[#This Row],[Type]],FIND("(",core[[#This Row],[Type]])-1),core[[#This Row],[Type]]))</f>
        <v>xs:string</v>
      </c>
      <c r="I718" t="b">
        <f>IF(core[[#This Row],[Base type]]="xs:string",LEFT(core[[#This Row],[Type]],11)="xs:string(""","")</f>
        <v>0</v>
      </c>
      <c r="J718" t="b">
        <f>IF(core[[#This Row],[Base type]]="xs:string",NOT(ISERROR(FIND(" or xs:string(xs:pattern=other:\w{2,})",core[[#This Row],[Type]]))),"")</f>
        <v>0</v>
      </c>
      <c r="K718" t="str">
        <f>IFERROR(MID(core[[#This Row],[Type]],LEN(core[[#This Row],[Base type]])+2,FIND(")",core[[#This Row],[Type]],LEN(core[[#This Row],[Base type]])+2)-LEN(core[[#This Row],[Base type]])-2)&amp;IF(core[[#This Row],[Other]]=TRUE,", ""other:*""",""),"")</f>
        <v/>
      </c>
      <c r="L718" t="str">
        <f t="array" ref="L71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19" spans="2:12" hidden="1" x14ac:dyDescent="0.25">
      <c r="B719" t="s">
        <v>2162</v>
      </c>
      <c r="C719" t="s">
        <v>980</v>
      </c>
      <c r="D719" t="s">
        <v>845</v>
      </c>
      <c r="E719" t="s">
        <v>626</v>
      </c>
      <c r="F719" t="s">
        <v>29</v>
      </c>
      <c r="G719" t="s">
        <v>1325</v>
      </c>
      <c r="H719" t="str">
        <f>IF(ISBLANK(core[[#This Row],[Type]]),"",IFERROR(LEFT(core[[#This Row],[Type]],FIND("(",core[[#This Row],[Type]])-1),core[[#This Row],[Type]]))</f>
        <v>xs:IDREF</v>
      </c>
      <c r="I719" t="str">
        <f>IF(core[[#This Row],[Base type]]="xs:string",LEFT(core[[#This Row],[Type]],11)="xs:string(""","")</f>
        <v/>
      </c>
      <c r="J719" t="str">
        <f>IF(core[[#This Row],[Base type]]="xs:string",NOT(ISERROR(FIND(" or xs:string(xs:pattern=other:\w{2,})",core[[#This Row],[Type]]))),"")</f>
        <v/>
      </c>
      <c r="K719" t="str">
        <f>IFERROR(MID(core[[#This Row],[Type]],LEN(core[[#This Row],[Base type]])+2,FIND(")",core[[#This Row],[Type]],LEN(core[[#This Row],[Base type]])+2)-LEN(core[[#This Row],[Base type]])-2)&amp;IF(core[[#This Row],[Other]]=TRUE,", ""other:*""",""),"")</f>
        <v/>
      </c>
      <c r="L719" t="str">
        <f t="array" ref="L71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720" spans="2:12" hidden="1" x14ac:dyDescent="0.25">
      <c r="B720" t="s">
        <v>2163</v>
      </c>
      <c r="C720" t="s">
        <v>980</v>
      </c>
      <c r="D720" t="s">
        <v>845</v>
      </c>
      <c r="E720" t="s">
        <v>147</v>
      </c>
      <c r="F720" t="s">
        <v>29</v>
      </c>
      <c r="G720" t="s">
        <v>1325</v>
      </c>
      <c r="H720" t="str">
        <f>IF(ISBLANK(core[[#This Row],[Type]]),"",IFERROR(LEFT(core[[#This Row],[Type]],FIND("(",core[[#This Row],[Type]])-1),core[[#This Row],[Type]]))</f>
        <v>xs:IDREF</v>
      </c>
      <c r="I720" t="str">
        <f>IF(core[[#This Row],[Base type]]="xs:string",LEFT(core[[#This Row],[Type]],11)="xs:string(""","")</f>
        <v/>
      </c>
      <c r="J720" t="str">
        <f>IF(core[[#This Row],[Base type]]="xs:string",NOT(ISERROR(FIND(" or xs:string(xs:pattern=other:\w{2,})",core[[#This Row],[Type]]))),"")</f>
        <v/>
      </c>
      <c r="K720" t="str">
        <f>IFERROR(MID(core[[#This Row],[Type]],LEN(core[[#This Row],[Base type]])+2,FIND(")",core[[#This Row],[Type]],LEN(core[[#This Row],[Base type]])+2)-LEN(core[[#This Row],[Base type]])-2)&amp;IF(core[[#This Row],[Other]]=TRUE,", ""other:*""",""),"")</f>
        <v/>
      </c>
      <c r="L720" t="str">
        <f t="array" ref="L72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721" spans="2:12" hidden="1" x14ac:dyDescent="0.25">
      <c r="B721" t="s">
        <v>2164</v>
      </c>
      <c r="C721" t="s">
        <v>1016</v>
      </c>
      <c r="D721" t="s">
        <v>2025</v>
      </c>
      <c r="E721" t="s">
        <v>1299</v>
      </c>
      <c r="F721" t="s">
        <v>29</v>
      </c>
      <c r="H721" t="str">
        <f>IF(ISBLANK(core[[#This Row],[Type]]),"",IFERROR(LEFT(core[[#This Row],[Type]],FIND("(",core[[#This Row],[Type]])-1),core[[#This Row],[Type]]))</f>
        <v/>
      </c>
      <c r="I721" t="str">
        <f>IF(core[[#This Row],[Base type]]="xs:string",LEFT(core[[#This Row],[Type]],11)="xs:string(""","")</f>
        <v/>
      </c>
      <c r="J721" t="str">
        <f>IF(core[[#This Row],[Base type]]="xs:string",NOT(ISERROR(FIND(" or xs:string(xs:pattern=other:\w{2,})",core[[#This Row],[Type]]))),"")</f>
        <v/>
      </c>
      <c r="K721" t="str">
        <f>IFERROR(MID(core[[#This Row],[Type]],LEN(core[[#This Row],[Base type]])+2,FIND(")",core[[#This Row],[Type]],LEN(core[[#This Row],[Base type]])+2)-LEN(core[[#This Row],[Base type]])-2)&amp;IF(core[[#This Row],[Other]]=TRUE,", ""other:*""",""),"")</f>
        <v/>
      </c>
      <c r="L721" t="str">
        <f t="array" ref="L7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22" spans="2:12" hidden="1" x14ac:dyDescent="0.25">
      <c r="B722" t="s">
        <v>2165</v>
      </c>
      <c r="C722" t="s">
        <v>2166</v>
      </c>
      <c r="D722" t="s">
        <v>2028</v>
      </c>
      <c r="E722" t="s">
        <v>1299</v>
      </c>
      <c r="F722" t="s">
        <v>23</v>
      </c>
      <c r="H722" t="str">
        <f>IF(ISBLANK(core[[#This Row],[Type]]),"",IFERROR(LEFT(core[[#This Row],[Type]],FIND("(",core[[#This Row],[Type]])-1),core[[#This Row],[Type]]))</f>
        <v/>
      </c>
      <c r="I722" t="str">
        <f>IF(core[[#This Row],[Base type]]="xs:string",LEFT(core[[#This Row],[Type]],11)="xs:string(""","")</f>
        <v/>
      </c>
      <c r="J722" t="str">
        <f>IF(core[[#This Row],[Base type]]="xs:string",NOT(ISERROR(FIND(" or xs:string(xs:pattern=other:\w{2,})",core[[#This Row],[Type]]))),"")</f>
        <v/>
      </c>
      <c r="K722" t="str">
        <f>IFERROR(MID(core[[#This Row],[Type]],LEN(core[[#This Row],[Base type]])+2,FIND(")",core[[#This Row],[Type]],LEN(core[[#This Row],[Base type]])+2)-LEN(core[[#This Row],[Base type]])-2)&amp;IF(core[[#This Row],[Other]]=TRUE,", ""other:*""",""),"")</f>
        <v/>
      </c>
      <c r="L722" t="str">
        <f t="array" ref="L72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23" spans="2:12" hidden="1" x14ac:dyDescent="0.25">
      <c r="B723" t="s">
        <v>2167</v>
      </c>
      <c r="C723" t="s">
        <v>2168</v>
      </c>
      <c r="D723" t="s">
        <v>423</v>
      </c>
      <c r="E723" t="s">
        <v>1299</v>
      </c>
      <c r="F723" t="s">
        <v>29</v>
      </c>
      <c r="H723" t="str">
        <f>IF(ISBLANK(core[[#This Row],[Type]]),"",IFERROR(LEFT(core[[#This Row],[Type]],FIND("(",core[[#This Row],[Type]])-1),core[[#This Row],[Type]]))</f>
        <v/>
      </c>
      <c r="I723" t="str">
        <f>IF(core[[#This Row],[Base type]]="xs:string",LEFT(core[[#This Row],[Type]],11)="xs:string(""","")</f>
        <v/>
      </c>
      <c r="J723" t="str">
        <f>IF(core[[#This Row],[Base type]]="xs:string",NOT(ISERROR(FIND(" or xs:string(xs:pattern=other:\w{2,})",core[[#This Row],[Type]]))),"")</f>
        <v/>
      </c>
      <c r="K723" t="str">
        <f>IFERROR(MID(core[[#This Row],[Type]],LEN(core[[#This Row],[Base type]])+2,FIND(")",core[[#This Row],[Type]],LEN(core[[#This Row],[Base type]])+2)-LEN(core[[#This Row],[Base type]])-2)&amp;IF(core[[#This Row],[Other]]=TRUE,", ""other:*""",""),"")</f>
        <v/>
      </c>
      <c r="L723" t="str">
        <f t="array" ref="L7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24" spans="2:12" hidden="1" x14ac:dyDescent="0.25">
      <c r="B724" t="s">
        <v>2169</v>
      </c>
      <c r="C724" t="s">
        <v>2168</v>
      </c>
      <c r="D724" t="s">
        <v>423</v>
      </c>
      <c r="E724" t="s">
        <v>34</v>
      </c>
      <c r="F724" t="s">
        <v>29</v>
      </c>
      <c r="G724" t="s">
        <v>1302</v>
      </c>
      <c r="H724" t="str">
        <f>IF(ISBLANK(core[[#This Row],[Type]]),"",IFERROR(LEFT(core[[#This Row],[Type]],FIND("(",core[[#This Row],[Type]])-1),core[[#This Row],[Type]]))</f>
        <v>xs:string</v>
      </c>
      <c r="I724" t="b">
        <f>IF(core[[#This Row],[Base type]]="xs:string",LEFT(core[[#This Row],[Type]],11)="xs:string(""","")</f>
        <v>0</v>
      </c>
      <c r="J724" t="b">
        <f>IF(core[[#This Row],[Base type]]="xs:string",NOT(ISERROR(FIND(" or xs:string(xs:pattern=other:\w{2,})",core[[#This Row],[Type]]))),"")</f>
        <v>0</v>
      </c>
      <c r="K724" t="str">
        <f>IFERROR(MID(core[[#This Row],[Type]],LEN(core[[#This Row],[Base type]])+2,FIND(")",core[[#This Row],[Type]],LEN(core[[#This Row],[Base type]])+2)-LEN(core[[#This Row],[Base type]])-2)&amp;IF(core[[#This Row],[Other]]=TRUE,", ""other:*""",""),"")</f>
        <v/>
      </c>
      <c r="L724" t="str">
        <f t="array" ref="L72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25" spans="2:12" hidden="1" x14ac:dyDescent="0.25">
      <c r="B725" t="s">
        <v>2170</v>
      </c>
      <c r="C725" t="s">
        <v>2168</v>
      </c>
      <c r="D725" t="s">
        <v>423</v>
      </c>
      <c r="E725" t="s">
        <v>28</v>
      </c>
      <c r="F725" t="s">
        <v>29</v>
      </c>
      <c r="G725" t="s">
        <v>1302</v>
      </c>
      <c r="H725" t="str">
        <f>IF(ISBLANK(core[[#This Row],[Type]]),"",IFERROR(LEFT(core[[#This Row],[Type]],FIND("(",core[[#This Row],[Type]])-1),core[[#This Row],[Type]]))</f>
        <v>xs:string</v>
      </c>
      <c r="I725" t="b">
        <f>IF(core[[#This Row],[Base type]]="xs:string",LEFT(core[[#This Row],[Type]],11)="xs:string(""","")</f>
        <v>0</v>
      </c>
      <c r="J725" t="b">
        <f>IF(core[[#This Row],[Base type]]="xs:string",NOT(ISERROR(FIND(" or xs:string(xs:pattern=other:\w{2,})",core[[#This Row],[Type]]))),"")</f>
        <v>0</v>
      </c>
      <c r="K725" t="str">
        <f>IFERROR(MID(core[[#This Row],[Type]],LEN(core[[#This Row],[Base type]])+2,FIND(")",core[[#This Row],[Type]],LEN(core[[#This Row],[Base type]])+2)-LEN(core[[#This Row],[Base type]])-2)&amp;IF(core[[#This Row],[Other]]=TRUE,", ""other:*""",""),"")</f>
        <v/>
      </c>
      <c r="L725" t="str">
        <f t="array" ref="L72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26" spans="2:12" hidden="1" x14ac:dyDescent="0.25">
      <c r="B726" t="s">
        <v>2171</v>
      </c>
      <c r="C726" t="s">
        <v>2168</v>
      </c>
      <c r="D726" t="s">
        <v>423</v>
      </c>
      <c r="E726" t="s">
        <v>1305</v>
      </c>
      <c r="F726" t="s">
        <v>29</v>
      </c>
      <c r="H726" t="str">
        <f>IF(ISBLANK(core[[#This Row],[Type]]),"",IFERROR(LEFT(core[[#This Row],[Type]],FIND("(",core[[#This Row],[Type]])-1),core[[#This Row],[Type]]))</f>
        <v/>
      </c>
      <c r="I726" t="str">
        <f>IF(core[[#This Row],[Base type]]="xs:string",LEFT(core[[#This Row],[Type]],11)="xs:string(""","")</f>
        <v/>
      </c>
      <c r="J726" t="str">
        <f>IF(core[[#This Row],[Base type]]="xs:string",NOT(ISERROR(FIND(" or xs:string(xs:pattern=other:\w{2,})",core[[#This Row],[Type]]))),"")</f>
        <v/>
      </c>
      <c r="K726" t="str">
        <f>IFERROR(MID(core[[#This Row],[Type]],LEN(core[[#This Row],[Base type]])+2,FIND(")",core[[#This Row],[Type]],LEN(core[[#This Row],[Base type]])+2)-LEN(core[[#This Row],[Base type]])-2)&amp;IF(core[[#This Row],[Other]]=TRUE,", ""other:*""",""),"")</f>
        <v/>
      </c>
      <c r="L726" t="str">
        <f t="array" ref="L72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27" spans="2:12" hidden="1" x14ac:dyDescent="0.25">
      <c r="B727" t="s">
        <v>2172</v>
      </c>
      <c r="C727" t="s">
        <v>2168</v>
      </c>
      <c r="D727" t="s">
        <v>423</v>
      </c>
      <c r="E727" t="s">
        <v>1307</v>
      </c>
      <c r="F727" t="s">
        <v>29</v>
      </c>
      <c r="H727" t="str">
        <f>IF(ISBLANK(core[[#This Row],[Type]]),"",IFERROR(LEFT(core[[#This Row],[Type]],FIND("(",core[[#This Row],[Type]])-1),core[[#This Row],[Type]]))</f>
        <v/>
      </c>
      <c r="I727" t="str">
        <f>IF(core[[#This Row],[Base type]]="xs:string",LEFT(core[[#This Row],[Type]],11)="xs:string(""","")</f>
        <v/>
      </c>
      <c r="J727" t="str">
        <f>IF(core[[#This Row],[Base type]]="xs:string",NOT(ISERROR(FIND(" or xs:string(xs:pattern=other:\w{2,})",core[[#This Row],[Type]]))),"")</f>
        <v/>
      </c>
      <c r="K727" t="str">
        <f>IFERROR(MID(core[[#This Row],[Type]],LEN(core[[#This Row],[Base type]])+2,FIND(")",core[[#This Row],[Type]],LEN(core[[#This Row],[Base type]])+2)-LEN(core[[#This Row],[Base type]])-2)&amp;IF(core[[#This Row],[Other]]=TRUE,", ""other:*""",""),"")</f>
        <v/>
      </c>
      <c r="L727" t="str">
        <f t="array" ref="L7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28" spans="2:12" hidden="1" x14ac:dyDescent="0.25">
      <c r="B728" t="s">
        <v>2173</v>
      </c>
      <c r="C728" t="s">
        <v>2168</v>
      </c>
      <c r="D728" t="s">
        <v>1309</v>
      </c>
      <c r="E728" t="s">
        <v>1299</v>
      </c>
      <c r="F728" t="s">
        <v>29</v>
      </c>
      <c r="H728" t="str">
        <f>IF(ISBLANK(core[[#This Row],[Type]]),"",IFERROR(LEFT(core[[#This Row],[Type]],FIND("(",core[[#This Row],[Type]])-1),core[[#This Row],[Type]]))</f>
        <v/>
      </c>
      <c r="I728" t="str">
        <f>IF(core[[#This Row],[Base type]]="xs:string",LEFT(core[[#This Row],[Type]],11)="xs:string(""","")</f>
        <v/>
      </c>
      <c r="J728" t="str">
        <f>IF(core[[#This Row],[Base type]]="xs:string",NOT(ISERROR(FIND(" or xs:string(xs:pattern=other:\w{2,})",core[[#This Row],[Type]]))),"")</f>
        <v/>
      </c>
      <c r="K728" t="str">
        <f>IFERROR(MID(core[[#This Row],[Type]],LEN(core[[#This Row],[Base type]])+2,FIND(")",core[[#This Row],[Type]],LEN(core[[#This Row],[Base type]])+2)-LEN(core[[#This Row],[Base type]])-2)&amp;IF(core[[#This Row],[Other]]=TRUE,", ""other:*""",""),"")</f>
        <v/>
      </c>
      <c r="L728" t="str">
        <f t="array" ref="L72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29" spans="2:12" hidden="1" x14ac:dyDescent="0.25">
      <c r="B729" t="s">
        <v>2174</v>
      </c>
      <c r="C729" t="s">
        <v>2166</v>
      </c>
      <c r="D729" t="s">
        <v>2028</v>
      </c>
      <c r="E729" t="s">
        <v>32</v>
      </c>
      <c r="F729" t="s">
        <v>23</v>
      </c>
      <c r="G729" t="s">
        <v>1311</v>
      </c>
      <c r="H729" t="str">
        <f>IF(ISBLANK(core[[#This Row],[Type]]),"",IFERROR(LEFT(core[[#This Row],[Type]],FIND("(",core[[#This Row],[Type]])-1),core[[#This Row],[Type]]))</f>
        <v>xs:ID</v>
      </c>
      <c r="I729" t="str">
        <f>IF(core[[#This Row],[Base type]]="xs:string",LEFT(core[[#This Row],[Type]],11)="xs:string(""","")</f>
        <v/>
      </c>
      <c r="J729" t="str">
        <f>IF(core[[#This Row],[Base type]]="xs:string",NOT(ISERROR(FIND(" or xs:string(xs:pattern=other:\w{2,})",core[[#This Row],[Type]]))),"")</f>
        <v/>
      </c>
      <c r="K729" t="str">
        <f>IFERROR(MID(core[[#This Row],[Type]],LEN(core[[#This Row],[Base type]])+2,FIND(")",core[[#This Row],[Type]],LEN(core[[#This Row],[Base type]])+2)-LEN(core[[#This Row],[Base type]])-2)&amp;IF(core[[#This Row],[Other]]=TRUE,", ""other:*""",""),"")</f>
        <v/>
      </c>
      <c r="L729" t="str">
        <f t="array" ref="L72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30" spans="2:12" hidden="1" x14ac:dyDescent="0.25">
      <c r="B730" t="s">
        <v>2175</v>
      </c>
      <c r="C730" t="s">
        <v>2166</v>
      </c>
      <c r="D730" t="s">
        <v>2028</v>
      </c>
      <c r="E730" t="s">
        <v>24</v>
      </c>
      <c r="F730" t="s">
        <v>29</v>
      </c>
      <c r="G730" t="s">
        <v>1302</v>
      </c>
      <c r="H730" t="str">
        <f>IF(ISBLANK(core[[#This Row],[Type]]),"",IFERROR(LEFT(core[[#This Row],[Type]],FIND("(",core[[#This Row],[Type]])-1),core[[#This Row],[Type]]))</f>
        <v>xs:string</v>
      </c>
      <c r="I730" t="b">
        <f>IF(core[[#This Row],[Base type]]="xs:string",LEFT(core[[#This Row],[Type]],11)="xs:string(""","")</f>
        <v>0</v>
      </c>
      <c r="J730" t="b">
        <f>IF(core[[#This Row],[Base type]]="xs:string",NOT(ISERROR(FIND(" or xs:string(xs:pattern=other:\w{2,})",core[[#This Row],[Type]]))),"")</f>
        <v>0</v>
      </c>
      <c r="K730" t="str">
        <f>IFERROR(MID(core[[#This Row],[Type]],LEN(core[[#This Row],[Base type]])+2,FIND(")",core[[#This Row],[Type]],LEN(core[[#This Row],[Base type]])+2)-LEN(core[[#This Row],[Base type]])-2)&amp;IF(core[[#This Row],[Other]]=TRUE,", ""other:*""",""),"")</f>
        <v/>
      </c>
      <c r="L730" t="str">
        <f t="array" ref="L73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31" spans="2:12" hidden="1" x14ac:dyDescent="0.25">
      <c r="B731" t="s">
        <v>2176</v>
      </c>
      <c r="C731" t="s">
        <v>2166</v>
      </c>
      <c r="D731" t="s">
        <v>2028</v>
      </c>
      <c r="E731" t="s">
        <v>34</v>
      </c>
      <c r="F731" t="s">
        <v>29</v>
      </c>
      <c r="G731" t="s">
        <v>1302</v>
      </c>
      <c r="H731" t="str">
        <f>IF(ISBLANK(core[[#This Row],[Type]]),"",IFERROR(LEFT(core[[#This Row],[Type]],FIND("(",core[[#This Row],[Type]])-1),core[[#This Row],[Type]]))</f>
        <v>xs:string</v>
      </c>
      <c r="I731" t="b">
        <f>IF(core[[#This Row],[Base type]]="xs:string",LEFT(core[[#This Row],[Type]],11)="xs:string(""","")</f>
        <v>0</v>
      </c>
      <c r="J731" t="b">
        <f>IF(core[[#This Row],[Base type]]="xs:string",NOT(ISERROR(FIND(" or xs:string(xs:pattern=other:\w{2,})",core[[#This Row],[Type]]))),"")</f>
        <v>0</v>
      </c>
      <c r="K731" t="str">
        <f>IFERROR(MID(core[[#This Row],[Type]],LEN(core[[#This Row],[Base type]])+2,FIND(")",core[[#This Row],[Type]],LEN(core[[#This Row],[Base type]])+2)-LEN(core[[#This Row],[Base type]])-2)&amp;IF(core[[#This Row],[Other]]=TRUE,", ""other:*""",""),"")</f>
        <v/>
      </c>
      <c r="L731" t="str">
        <f t="array" ref="L73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32" spans="2:12" hidden="1" x14ac:dyDescent="0.25">
      <c r="B732" t="s">
        <v>2177</v>
      </c>
      <c r="C732" t="s">
        <v>2166</v>
      </c>
      <c r="D732" t="s">
        <v>2028</v>
      </c>
      <c r="E732" t="s">
        <v>28</v>
      </c>
      <c r="F732" t="s">
        <v>29</v>
      </c>
      <c r="G732" t="s">
        <v>1302</v>
      </c>
      <c r="H732" t="str">
        <f>IF(ISBLANK(core[[#This Row],[Type]]),"",IFERROR(LEFT(core[[#This Row],[Type]],FIND("(",core[[#This Row],[Type]])-1),core[[#This Row],[Type]]))</f>
        <v>xs:string</v>
      </c>
      <c r="I732" t="b">
        <f>IF(core[[#This Row],[Base type]]="xs:string",LEFT(core[[#This Row],[Type]],11)="xs:string(""","")</f>
        <v>0</v>
      </c>
      <c r="J732" t="b">
        <f>IF(core[[#This Row],[Base type]]="xs:string",NOT(ISERROR(FIND(" or xs:string(xs:pattern=other:\w{2,})",core[[#This Row],[Type]]))),"")</f>
        <v>0</v>
      </c>
      <c r="K732" t="str">
        <f>IFERROR(MID(core[[#This Row],[Type]],LEN(core[[#This Row],[Base type]])+2,FIND(")",core[[#This Row],[Type]],LEN(core[[#This Row],[Base type]])+2)-LEN(core[[#This Row],[Base type]])-2)&amp;IF(core[[#This Row],[Other]]=TRUE,", ""other:*""",""),"")</f>
        <v/>
      </c>
      <c r="L732" t="str">
        <f t="array" ref="L73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33" spans="2:12" hidden="1" x14ac:dyDescent="0.25">
      <c r="B733" t="s">
        <v>2178</v>
      </c>
      <c r="C733" t="s">
        <v>2166</v>
      </c>
      <c r="D733" t="s">
        <v>2028</v>
      </c>
      <c r="E733" t="s">
        <v>1305</v>
      </c>
      <c r="F733" t="s">
        <v>29</v>
      </c>
      <c r="H733" t="str">
        <f>IF(ISBLANK(core[[#This Row],[Type]]),"",IFERROR(LEFT(core[[#This Row],[Type]],FIND("(",core[[#This Row],[Type]])-1),core[[#This Row],[Type]]))</f>
        <v/>
      </c>
      <c r="I733" t="str">
        <f>IF(core[[#This Row],[Base type]]="xs:string",LEFT(core[[#This Row],[Type]],11)="xs:string(""","")</f>
        <v/>
      </c>
      <c r="J733" t="str">
        <f>IF(core[[#This Row],[Base type]]="xs:string",NOT(ISERROR(FIND(" or xs:string(xs:pattern=other:\w{2,})",core[[#This Row],[Type]]))),"")</f>
        <v/>
      </c>
      <c r="K733" t="str">
        <f>IFERROR(MID(core[[#This Row],[Type]],LEN(core[[#This Row],[Base type]])+2,FIND(")",core[[#This Row],[Type]],LEN(core[[#This Row],[Base type]])+2)-LEN(core[[#This Row],[Base type]])-2)&amp;IF(core[[#This Row],[Other]]=TRUE,", ""other:*""",""),"")</f>
        <v/>
      </c>
      <c r="L733" t="str">
        <f t="array" ref="L7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34" spans="2:12" hidden="1" x14ac:dyDescent="0.25">
      <c r="B734" t="s">
        <v>2179</v>
      </c>
      <c r="C734" t="s">
        <v>2166</v>
      </c>
      <c r="D734" t="s">
        <v>2028</v>
      </c>
      <c r="E734" t="s">
        <v>1307</v>
      </c>
      <c r="F734" t="s">
        <v>29</v>
      </c>
      <c r="H734" t="str">
        <f>IF(ISBLANK(core[[#This Row],[Type]]),"",IFERROR(LEFT(core[[#This Row],[Type]],FIND("(",core[[#This Row],[Type]])-1),core[[#This Row],[Type]]))</f>
        <v/>
      </c>
      <c r="I734" t="str">
        <f>IF(core[[#This Row],[Base type]]="xs:string",LEFT(core[[#This Row],[Type]],11)="xs:string(""","")</f>
        <v/>
      </c>
      <c r="J734" t="str">
        <f>IF(core[[#This Row],[Base type]]="xs:string",NOT(ISERROR(FIND(" or xs:string(xs:pattern=other:\w{2,})",core[[#This Row],[Type]]))),"")</f>
        <v/>
      </c>
      <c r="K734" t="str">
        <f>IFERROR(MID(core[[#This Row],[Type]],LEN(core[[#This Row],[Base type]])+2,FIND(")",core[[#This Row],[Type]],LEN(core[[#This Row],[Base type]])+2)-LEN(core[[#This Row],[Base type]])-2)&amp;IF(core[[#This Row],[Other]]=TRUE,", ""other:*""",""),"")</f>
        <v/>
      </c>
      <c r="L734" t="str">
        <f t="array" ref="L7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35" spans="2:12" hidden="1" x14ac:dyDescent="0.25">
      <c r="B735" t="s">
        <v>2180</v>
      </c>
      <c r="C735" t="s">
        <v>2166</v>
      </c>
      <c r="D735" t="s">
        <v>2028</v>
      </c>
      <c r="E735" t="s">
        <v>17</v>
      </c>
      <c r="F735" t="s">
        <v>23</v>
      </c>
      <c r="G735" t="s">
        <v>2043</v>
      </c>
      <c r="H735" t="str">
        <f>IF(ISBLANK(core[[#This Row],[Type]]),"",IFERROR(LEFT(core[[#This Row],[Type]],FIND("(",core[[#This Row],[Type]])-1),core[[#This Row],[Type]]))</f>
        <v>xs:string</v>
      </c>
      <c r="I735" t="b">
        <f>IF(core[[#This Row],[Base type]]="xs:string",LEFT(core[[#This Row],[Type]],11)="xs:string(""","")</f>
        <v>1</v>
      </c>
      <c r="J735" t="b">
        <f>IF(core[[#This Row],[Base type]]="xs:string",NOT(ISERROR(FIND(" or xs:string(xs:pattern=other:\w{2,})",core[[#This Row],[Type]]))),"")</f>
        <v>1</v>
      </c>
      <c r="K735" t="str">
        <f>IFERROR(MID(core[[#This Row],[Type]],LEN(core[[#This Row],[Base type]])+2,FIND(")",core[[#This Row],[Type]],LEN(core[[#This Row],[Base type]])+2)-LEN(core[[#This Row],[Base type]])-2)&amp;IF(core[[#This Row],[Other]]=TRUE,", ""other:*""",""),"")</f>
        <v>"highway:cycleway", "highway:footway", "highway:motorway", "highway:road", "natural:peak", "natural:ridge", "natural:valley", "natural:water", "waterway:river", "other:*"</v>
      </c>
      <c r="L735" t="str">
        <f t="array" ref="L73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736" spans="2:12" hidden="1" x14ac:dyDescent="0.25">
      <c r="B736" t="s">
        <v>2181</v>
      </c>
      <c r="C736" t="s">
        <v>2166</v>
      </c>
      <c r="D736" t="s">
        <v>2028</v>
      </c>
      <c r="E736" t="s">
        <v>494</v>
      </c>
      <c r="F736" t="s">
        <v>29</v>
      </c>
      <c r="G736" t="s">
        <v>1403</v>
      </c>
      <c r="H736" t="str">
        <f>IF(ISBLANK(core[[#This Row],[Type]]),"",IFERROR(LEFT(core[[#This Row],[Type]],FIND("(",core[[#This Row],[Type]])-1),core[[#This Row],[Type]]))</f>
        <v>xs:decimal</v>
      </c>
      <c r="I736" t="str">
        <f>IF(core[[#This Row],[Base type]]="xs:string",LEFT(core[[#This Row],[Type]],11)="xs:string(""","")</f>
        <v/>
      </c>
      <c r="J736" t="str">
        <f>IF(core[[#This Row],[Base type]]="xs:string",NOT(ISERROR(FIND(" or xs:string(xs:pattern=other:\w{2,})",core[[#This Row],[Type]]))),"")</f>
        <v/>
      </c>
      <c r="K736" t="str">
        <f>IFERROR(MID(core[[#This Row],[Type]],LEN(core[[#This Row],[Base type]])+2,FIND(")",core[[#This Row],[Type]],LEN(core[[#This Row],[Base type]])+2)-LEN(core[[#This Row],[Base type]])-2)&amp;IF(core[[#This Row],[Other]]=TRUE,", ""other:*""",""),"")</f>
        <v>xs:fractionDigits=6</v>
      </c>
      <c r="L736" t="str">
        <f t="array" ref="L73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37" spans="2:12" hidden="1" x14ac:dyDescent="0.25">
      <c r="B737" t="s">
        <v>2182</v>
      </c>
      <c r="C737" t="s">
        <v>914</v>
      </c>
      <c r="D737" t="s">
        <v>2183</v>
      </c>
      <c r="E737" t="s">
        <v>1299</v>
      </c>
      <c r="F737" t="s">
        <v>29</v>
      </c>
      <c r="H737" t="str">
        <f>IF(ISBLANK(core[[#This Row],[Type]]),"",IFERROR(LEFT(core[[#This Row],[Type]],FIND("(",core[[#This Row],[Type]])-1),core[[#This Row],[Type]]))</f>
        <v/>
      </c>
      <c r="I737" t="str">
        <f>IF(core[[#This Row],[Base type]]="xs:string",LEFT(core[[#This Row],[Type]],11)="xs:string(""","")</f>
        <v/>
      </c>
      <c r="J737" t="str">
        <f>IF(core[[#This Row],[Base type]]="xs:string",NOT(ISERROR(FIND(" or xs:string(xs:pattern=other:\w{2,})",core[[#This Row],[Type]]))),"")</f>
        <v/>
      </c>
      <c r="K737" t="str">
        <f>IFERROR(MID(core[[#This Row],[Type]],LEN(core[[#This Row],[Base type]])+2,FIND(")",core[[#This Row],[Type]],LEN(core[[#This Row],[Base type]])+2)-LEN(core[[#This Row],[Base type]])-2)&amp;IF(core[[#This Row],[Other]]=TRUE,", ""other:*""",""),"")</f>
        <v/>
      </c>
      <c r="L737" t="str">
        <f t="array" ref="L7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38" spans="2:12" hidden="1" x14ac:dyDescent="0.25">
      <c r="B738" t="s">
        <v>2184</v>
      </c>
      <c r="C738" t="s">
        <v>2185</v>
      </c>
      <c r="D738" t="s">
        <v>2186</v>
      </c>
      <c r="E738" t="s">
        <v>1299</v>
      </c>
      <c r="F738" t="s">
        <v>29</v>
      </c>
      <c r="H738" t="str">
        <f>IF(ISBLANK(core[[#This Row],[Type]]),"",IFERROR(LEFT(core[[#This Row],[Type]],FIND("(",core[[#This Row],[Type]])-1),core[[#This Row],[Type]]))</f>
        <v/>
      </c>
      <c r="I738" t="str">
        <f>IF(core[[#This Row],[Base type]]="xs:string",LEFT(core[[#This Row],[Type]],11)="xs:string(""","")</f>
        <v/>
      </c>
      <c r="J738" t="str">
        <f>IF(core[[#This Row],[Base type]]="xs:string",NOT(ISERROR(FIND(" or xs:string(xs:pattern=other:\w{2,})",core[[#This Row],[Type]]))),"")</f>
        <v/>
      </c>
      <c r="K738" t="str">
        <f>IFERROR(MID(core[[#This Row],[Type]],LEN(core[[#This Row],[Base type]])+2,FIND(")",core[[#This Row],[Type]],LEN(core[[#This Row],[Base type]])+2)-LEN(core[[#This Row],[Base type]])-2)&amp;IF(core[[#This Row],[Other]]=TRUE,", ""other:*""",""),"")</f>
        <v/>
      </c>
      <c r="L738" t="str">
        <f t="array" ref="L73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39" spans="2:12" hidden="1" x14ac:dyDescent="0.25">
      <c r="B739" t="s">
        <v>2187</v>
      </c>
      <c r="C739" t="s">
        <v>2188</v>
      </c>
      <c r="D739" t="s">
        <v>423</v>
      </c>
      <c r="E739" t="s">
        <v>1299</v>
      </c>
      <c r="F739" t="s">
        <v>29</v>
      </c>
      <c r="H739" t="str">
        <f>IF(ISBLANK(core[[#This Row],[Type]]),"",IFERROR(LEFT(core[[#This Row],[Type]],FIND("(",core[[#This Row],[Type]])-1),core[[#This Row],[Type]]))</f>
        <v/>
      </c>
      <c r="I739" t="str">
        <f>IF(core[[#This Row],[Base type]]="xs:string",LEFT(core[[#This Row],[Type]],11)="xs:string(""","")</f>
        <v/>
      </c>
      <c r="J739" t="str">
        <f>IF(core[[#This Row],[Base type]]="xs:string",NOT(ISERROR(FIND(" or xs:string(xs:pattern=other:\w{2,})",core[[#This Row],[Type]]))),"")</f>
        <v/>
      </c>
      <c r="K739" t="str">
        <f>IFERROR(MID(core[[#This Row],[Type]],LEN(core[[#This Row],[Base type]])+2,FIND(")",core[[#This Row],[Type]],LEN(core[[#This Row],[Base type]])+2)-LEN(core[[#This Row],[Base type]])-2)&amp;IF(core[[#This Row],[Other]]=TRUE,", ""other:*""",""),"")</f>
        <v/>
      </c>
      <c r="L739" t="str">
        <f t="array" ref="L73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40" spans="2:12" hidden="1" x14ac:dyDescent="0.25">
      <c r="B740" t="s">
        <v>2189</v>
      </c>
      <c r="C740" t="s">
        <v>2188</v>
      </c>
      <c r="D740" t="s">
        <v>423</v>
      </c>
      <c r="E740" t="s">
        <v>34</v>
      </c>
      <c r="F740" t="s">
        <v>29</v>
      </c>
      <c r="G740" t="s">
        <v>1302</v>
      </c>
      <c r="H740" t="str">
        <f>IF(ISBLANK(core[[#This Row],[Type]]),"",IFERROR(LEFT(core[[#This Row],[Type]],FIND("(",core[[#This Row],[Type]])-1),core[[#This Row],[Type]]))</f>
        <v>xs:string</v>
      </c>
      <c r="I740" t="b">
        <f>IF(core[[#This Row],[Base type]]="xs:string",LEFT(core[[#This Row],[Type]],11)="xs:string(""","")</f>
        <v>0</v>
      </c>
      <c r="J740" t="b">
        <f>IF(core[[#This Row],[Base type]]="xs:string",NOT(ISERROR(FIND(" or xs:string(xs:pattern=other:\w{2,})",core[[#This Row],[Type]]))),"")</f>
        <v>0</v>
      </c>
      <c r="K740" t="str">
        <f>IFERROR(MID(core[[#This Row],[Type]],LEN(core[[#This Row],[Base type]])+2,FIND(")",core[[#This Row],[Type]],LEN(core[[#This Row],[Base type]])+2)-LEN(core[[#This Row],[Base type]])-2)&amp;IF(core[[#This Row],[Other]]=TRUE,", ""other:*""",""),"")</f>
        <v/>
      </c>
      <c r="L740" t="str">
        <f t="array" ref="L7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41" spans="2:12" hidden="1" x14ac:dyDescent="0.25">
      <c r="B741" t="s">
        <v>2190</v>
      </c>
      <c r="C741" t="s">
        <v>2188</v>
      </c>
      <c r="D741" t="s">
        <v>423</v>
      </c>
      <c r="E741" t="s">
        <v>28</v>
      </c>
      <c r="F741" t="s">
        <v>29</v>
      </c>
      <c r="G741" t="s">
        <v>1302</v>
      </c>
      <c r="H741" t="str">
        <f>IF(ISBLANK(core[[#This Row],[Type]]),"",IFERROR(LEFT(core[[#This Row],[Type]],FIND("(",core[[#This Row],[Type]])-1),core[[#This Row],[Type]]))</f>
        <v>xs:string</v>
      </c>
      <c r="I741" t="b">
        <f>IF(core[[#This Row],[Base type]]="xs:string",LEFT(core[[#This Row],[Type]],11)="xs:string(""","")</f>
        <v>0</v>
      </c>
      <c r="J741" t="b">
        <f>IF(core[[#This Row],[Base type]]="xs:string",NOT(ISERROR(FIND(" or xs:string(xs:pattern=other:\w{2,})",core[[#This Row],[Type]]))),"")</f>
        <v>0</v>
      </c>
      <c r="K741" t="str">
        <f>IFERROR(MID(core[[#This Row],[Type]],LEN(core[[#This Row],[Base type]])+2,FIND(")",core[[#This Row],[Type]],LEN(core[[#This Row],[Base type]])+2)-LEN(core[[#This Row],[Base type]])-2)&amp;IF(core[[#This Row],[Other]]=TRUE,", ""other:*""",""),"")</f>
        <v/>
      </c>
      <c r="L741" t="str">
        <f t="array" ref="L74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42" spans="2:12" hidden="1" x14ac:dyDescent="0.25">
      <c r="B742" t="s">
        <v>2191</v>
      </c>
      <c r="C742" t="s">
        <v>2188</v>
      </c>
      <c r="D742" t="s">
        <v>423</v>
      </c>
      <c r="E742" t="s">
        <v>1305</v>
      </c>
      <c r="F742" t="s">
        <v>29</v>
      </c>
      <c r="H742" t="str">
        <f>IF(ISBLANK(core[[#This Row],[Type]]),"",IFERROR(LEFT(core[[#This Row],[Type]],FIND("(",core[[#This Row],[Type]])-1),core[[#This Row],[Type]]))</f>
        <v/>
      </c>
      <c r="I742" t="str">
        <f>IF(core[[#This Row],[Base type]]="xs:string",LEFT(core[[#This Row],[Type]],11)="xs:string(""","")</f>
        <v/>
      </c>
      <c r="J742" t="str">
        <f>IF(core[[#This Row],[Base type]]="xs:string",NOT(ISERROR(FIND(" or xs:string(xs:pattern=other:\w{2,})",core[[#This Row],[Type]]))),"")</f>
        <v/>
      </c>
      <c r="K742" t="str">
        <f>IFERROR(MID(core[[#This Row],[Type]],LEN(core[[#This Row],[Base type]])+2,FIND(")",core[[#This Row],[Type]],LEN(core[[#This Row],[Base type]])+2)-LEN(core[[#This Row],[Base type]])-2)&amp;IF(core[[#This Row],[Other]]=TRUE,", ""other:*""",""),"")</f>
        <v/>
      </c>
      <c r="L742" t="str">
        <f t="array" ref="L74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43" spans="2:12" hidden="1" x14ac:dyDescent="0.25">
      <c r="B743" t="s">
        <v>2192</v>
      </c>
      <c r="C743" t="s">
        <v>2188</v>
      </c>
      <c r="D743" t="s">
        <v>423</v>
      </c>
      <c r="E743" t="s">
        <v>1307</v>
      </c>
      <c r="F743" t="s">
        <v>29</v>
      </c>
      <c r="H743" t="str">
        <f>IF(ISBLANK(core[[#This Row],[Type]]),"",IFERROR(LEFT(core[[#This Row],[Type]],FIND("(",core[[#This Row],[Type]])-1),core[[#This Row],[Type]]))</f>
        <v/>
      </c>
      <c r="I743" t="str">
        <f>IF(core[[#This Row],[Base type]]="xs:string",LEFT(core[[#This Row],[Type]],11)="xs:string(""","")</f>
        <v/>
      </c>
      <c r="J743" t="str">
        <f>IF(core[[#This Row],[Base type]]="xs:string",NOT(ISERROR(FIND(" or xs:string(xs:pattern=other:\w{2,})",core[[#This Row],[Type]]))),"")</f>
        <v/>
      </c>
      <c r="K743" t="str">
        <f>IFERROR(MID(core[[#This Row],[Type]],LEN(core[[#This Row],[Base type]])+2,FIND(")",core[[#This Row],[Type]],LEN(core[[#This Row],[Base type]])+2)-LEN(core[[#This Row],[Base type]])-2)&amp;IF(core[[#This Row],[Other]]=TRUE,", ""other:*""",""),"")</f>
        <v/>
      </c>
      <c r="L743" t="str">
        <f t="array" ref="L7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44" spans="2:12" hidden="1" x14ac:dyDescent="0.25">
      <c r="B744" t="s">
        <v>2193</v>
      </c>
      <c r="C744" t="s">
        <v>2188</v>
      </c>
      <c r="D744" t="s">
        <v>1309</v>
      </c>
      <c r="E744" t="s">
        <v>1299</v>
      </c>
      <c r="F744" t="s">
        <v>29</v>
      </c>
      <c r="H744" t="str">
        <f>IF(ISBLANK(core[[#This Row],[Type]]),"",IFERROR(LEFT(core[[#This Row],[Type]],FIND("(",core[[#This Row],[Type]])-1),core[[#This Row],[Type]]))</f>
        <v/>
      </c>
      <c r="I744" t="str">
        <f>IF(core[[#This Row],[Base type]]="xs:string",LEFT(core[[#This Row],[Type]],11)="xs:string(""","")</f>
        <v/>
      </c>
      <c r="J744" t="str">
        <f>IF(core[[#This Row],[Base type]]="xs:string",NOT(ISERROR(FIND(" or xs:string(xs:pattern=other:\w{2,})",core[[#This Row],[Type]]))),"")</f>
        <v/>
      </c>
      <c r="K744" t="str">
        <f>IFERROR(MID(core[[#This Row],[Type]],LEN(core[[#This Row],[Base type]])+2,FIND(")",core[[#This Row],[Type]],LEN(core[[#This Row],[Base type]])+2)-LEN(core[[#This Row],[Base type]])-2)&amp;IF(core[[#This Row],[Other]]=TRUE,", ""other:*""",""),"")</f>
        <v/>
      </c>
      <c r="L744" t="str">
        <f t="array" ref="L74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45" spans="2:12" hidden="1" x14ac:dyDescent="0.25">
      <c r="B745" t="s">
        <v>2194</v>
      </c>
      <c r="C745" t="s">
        <v>2185</v>
      </c>
      <c r="D745" t="s">
        <v>2186</v>
      </c>
      <c r="E745" t="s">
        <v>32</v>
      </c>
      <c r="F745" t="s">
        <v>23</v>
      </c>
      <c r="G745" t="s">
        <v>1311</v>
      </c>
      <c r="H745" t="str">
        <f>IF(ISBLANK(core[[#This Row],[Type]]),"",IFERROR(LEFT(core[[#This Row],[Type]],FIND("(",core[[#This Row],[Type]])-1),core[[#This Row],[Type]]))</f>
        <v>xs:ID</v>
      </c>
      <c r="I745" t="str">
        <f>IF(core[[#This Row],[Base type]]="xs:string",LEFT(core[[#This Row],[Type]],11)="xs:string(""","")</f>
        <v/>
      </c>
      <c r="J745" t="str">
        <f>IF(core[[#This Row],[Base type]]="xs:string",NOT(ISERROR(FIND(" or xs:string(xs:pattern=other:\w{2,})",core[[#This Row],[Type]]))),"")</f>
        <v/>
      </c>
      <c r="K745" t="str">
        <f>IFERROR(MID(core[[#This Row],[Type]],LEN(core[[#This Row],[Base type]])+2,FIND(")",core[[#This Row],[Type]],LEN(core[[#This Row],[Base type]])+2)-LEN(core[[#This Row],[Base type]])-2)&amp;IF(core[[#This Row],[Other]]=TRUE,", ""other:*""",""),"")</f>
        <v/>
      </c>
      <c r="L745" t="str">
        <f t="array" ref="L74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46" spans="2:12" hidden="1" x14ac:dyDescent="0.25">
      <c r="B746" t="s">
        <v>2195</v>
      </c>
      <c r="C746" t="s">
        <v>2185</v>
      </c>
      <c r="D746" t="s">
        <v>2186</v>
      </c>
      <c r="E746" t="s">
        <v>24</v>
      </c>
      <c r="F746" t="s">
        <v>29</v>
      </c>
      <c r="G746" t="s">
        <v>1302</v>
      </c>
      <c r="H746" t="str">
        <f>IF(ISBLANK(core[[#This Row],[Type]]),"",IFERROR(LEFT(core[[#This Row],[Type]],FIND("(",core[[#This Row],[Type]])-1),core[[#This Row],[Type]]))</f>
        <v>xs:string</v>
      </c>
      <c r="I746" t="b">
        <f>IF(core[[#This Row],[Base type]]="xs:string",LEFT(core[[#This Row],[Type]],11)="xs:string(""","")</f>
        <v>0</v>
      </c>
      <c r="J746" t="b">
        <f>IF(core[[#This Row],[Base type]]="xs:string",NOT(ISERROR(FIND(" or xs:string(xs:pattern=other:\w{2,})",core[[#This Row],[Type]]))),"")</f>
        <v>0</v>
      </c>
      <c r="K746" t="str">
        <f>IFERROR(MID(core[[#This Row],[Type]],LEN(core[[#This Row],[Base type]])+2,FIND(")",core[[#This Row],[Type]],LEN(core[[#This Row],[Base type]])+2)-LEN(core[[#This Row],[Base type]])-2)&amp;IF(core[[#This Row],[Other]]=TRUE,", ""other:*""",""),"")</f>
        <v/>
      </c>
      <c r="L746" t="str">
        <f t="array" ref="L74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47" spans="2:12" hidden="1" x14ac:dyDescent="0.25">
      <c r="B747" t="s">
        <v>2196</v>
      </c>
      <c r="C747" t="s">
        <v>2185</v>
      </c>
      <c r="D747" t="s">
        <v>2186</v>
      </c>
      <c r="E747" t="s">
        <v>34</v>
      </c>
      <c r="F747" t="s">
        <v>29</v>
      </c>
      <c r="G747" t="s">
        <v>1302</v>
      </c>
      <c r="H747" t="str">
        <f>IF(ISBLANK(core[[#This Row],[Type]]),"",IFERROR(LEFT(core[[#This Row],[Type]],FIND("(",core[[#This Row],[Type]])-1),core[[#This Row],[Type]]))</f>
        <v>xs:string</v>
      </c>
      <c r="I747" t="b">
        <f>IF(core[[#This Row],[Base type]]="xs:string",LEFT(core[[#This Row],[Type]],11)="xs:string(""","")</f>
        <v>0</v>
      </c>
      <c r="J747" t="b">
        <f>IF(core[[#This Row],[Base type]]="xs:string",NOT(ISERROR(FIND(" or xs:string(xs:pattern=other:\w{2,})",core[[#This Row],[Type]]))),"")</f>
        <v>0</v>
      </c>
      <c r="K747" t="str">
        <f>IFERROR(MID(core[[#This Row],[Type]],LEN(core[[#This Row],[Base type]])+2,FIND(")",core[[#This Row],[Type]],LEN(core[[#This Row],[Base type]])+2)-LEN(core[[#This Row],[Base type]])-2)&amp;IF(core[[#This Row],[Other]]=TRUE,", ""other:*""",""),"")</f>
        <v/>
      </c>
      <c r="L747" t="str">
        <f t="array" ref="L74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48" spans="2:12" hidden="1" x14ac:dyDescent="0.25">
      <c r="B748" t="s">
        <v>2197</v>
      </c>
      <c r="C748" t="s">
        <v>2185</v>
      </c>
      <c r="D748" t="s">
        <v>2186</v>
      </c>
      <c r="E748" t="s">
        <v>28</v>
      </c>
      <c r="F748" t="s">
        <v>29</v>
      </c>
      <c r="G748" t="s">
        <v>1302</v>
      </c>
      <c r="H748" t="str">
        <f>IF(ISBLANK(core[[#This Row],[Type]]),"",IFERROR(LEFT(core[[#This Row],[Type]],FIND("(",core[[#This Row],[Type]])-1),core[[#This Row],[Type]]))</f>
        <v>xs:string</v>
      </c>
      <c r="I748" t="b">
        <f>IF(core[[#This Row],[Base type]]="xs:string",LEFT(core[[#This Row],[Type]],11)="xs:string(""","")</f>
        <v>0</v>
      </c>
      <c r="J748" t="b">
        <f>IF(core[[#This Row],[Base type]]="xs:string",NOT(ISERROR(FIND(" or xs:string(xs:pattern=other:\w{2,})",core[[#This Row],[Type]]))),"")</f>
        <v>0</v>
      </c>
      <c r="K748" t="str">
        <f>IFERROR(MID(core[[#This Row],[Type]],LEN(core[[#This Row],[Base type]])+2,FIND(")",core[[#This Row],[Type]],LEN(core[[#This Row],[Base type]])+2)-LEN(core[[#This Row],[Base type]])-2)&amp;IF(core[[#This Row],[Other]]=TRUE,", ""other:*""",""),"")</f>
        <v/>
      </c>
      <c r="L748" t="str">
        <f t="array" ref="L74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49" spans="2:12" hidden="1" x14ac:dyDescent="0.25">
      <c r="B749" t="s">
        <v>2198</v>
      </c>
      <c r="C749" t="s">
        <v>2185</v>
      </c>
      <c r="D749" t="s">
        <v>2186</v>
      </c>
      <c r="E749" t="s">
        <v>1305</v>
      </c>
      <c r="F749" t="s">
        <v>29</v>
      </c>
      <c r="H749" t="str">
        <f>IF(ISBLANK(core[[#This Row],[Type]]),"",IFERROR(LEFT(core[[#This Row],[Type]],FIND("(",core[[#This Row],[Type]])-1),core[[#This Row],[Type]]))</f>
        <v/>
      </c>
      <c r="I749" t="str">
        <f>IF(core[[#This Row],[Base type]]="xs:string",LEFT(core[[#This Row],[Type]],11)="xs:string(""","")</f>
        <v/>
      </c>
      <c r="J749" t="str">
        <f>IF(core[[#This Row],[Base type]]="xs:string",NOT(ISERROR(FIND(" or xs:string(xs:pattern=other:\w{2,})",core[[#This Row],[Type]]))),"")</f>
        <v/>
      </c>
      <c r="K749" t="str">
        <f>IFERROR(MID(core[[#This Row],[Type]],LEN(core[[#This Row],[Base type]])+2,FIND(")",core[[#This Row],[Type]],LEN(core[[#This Row],[Base type]])+2)-LEN(core[[#This Row],[Base type]])-2)&amp;IF(core[[#This Row],[Other]]=TRUE,", ""other:*""",""),"")</f>
        <v/>
      </c>
      <c r="L749" t="str">
        <f t="array" ref="L74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50" spans="2:12" hidden="1" x14ac:dyDescent="0.25">
      <c r="B750" t="s">
        <v>2199</v>
      </c>
      <c r="C750" t="s">
        <v>2185</v>
      </c>
      <c r="D750" t="s">
        <v>2186</v>
      </c>
      <c r="E750" t="s">
        <v>1307</v>
      </c>
      <c r="F750" t="s">
        <v>29</v>
      </c>
      <c r="H750" t="str">
        <f>IF(ISBLANK(core[[#This Row],[Type]]),"",IFERROR(LEFT(core[[#This Row],[Type]],FIND("(",core[[#This Row],[Type]])-1),core[[#This Row],[Type]]))</f>
        <v/>
      </c>
      <c r="I750" t="str">
        <f>IF(core[[#This Row],[Base type]]="xs:string",LEFT(core[[#This Row],[Type]],11)="xs:string(""","")</f>
        <v/>
      </c>
      <c r="J750" t="str">
        <f>IF(core[[#This Row],[Base type]]="xs:string",NOT(ISERROR(FIND(" or xs:string(xs:pattern=other:\w{2,})",core[[#This Row],[Type]]))),"")</f>
        <v/>
      </c>
      <c r="K750" t="str">
        <f>IFERROR(MID(core[[#This Row],[Type]],LEN(core[[#This Row],[Base type]])+2,FIND(")",core[[#This Row],[Type]],LEN(core[[#This Row],[Base type]])+2)-LEN(core[[#This Row],[Base type]])-2)&amp;IF(core[[#This Row],[Other]]=TRUE,", ""other:*""",""),"")</f>
        <v/>
      </c>
      <c r="L750" t="str">
        <f t="array" ref="L75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51" spans="2:12" hidden="1" x14ac:dyDescent="0.25">
      <c r="B751" t="s">
        <v>2200</v>
      </c>
      <c r="C751" t="s">
        <v>2188</v>
      </c>
      <c r="D751" t="s">
        <v>300</v>
      </c>
      <c r="E751" t="s">
        <v>1299</v>
      </c>
      <c r="F751" t="s">
        <v>29</v>
      </c>
      <c r="H751" t="str">
        <f>IF(ISBLANK(core[[#This Row],[Type]]),"",IFERROR(LEFT(core[[#This Row],[Type]],FIND("(",core[[#This Row],[Type]])-1),core[[#This Row],[Type]]))</f>
        <v/>
      </c>
      <c r="I751" t="str">
        <f>IF(core[[#This Row],[Base type]]="xs:string",LEFT(core[[#This Row],[Type]],11)="xs:string(""","")</f>
        <v/>
      </c>
      <c r="J751" t="str">
        <f>IF(core[[#This Row],[Base type]]="xs:string",NOT(ISERROR(FIND(" or xs:string(xs:pattern=other:\w{2,})",core[[#This Row],[Type]]))),"")</f>
        <v/>
      </c>
      <c r="K751" t="str">
        <f>IFERROR(MID(core[[#This Row],[Type]],LEN(core[[#This Row],[Base type]])+2,FIND(")",core[[#This Row],[Type]],LEN(core[[#This Row],[Base type]])+2)-LEN(core[[#This Row],[Base type]])-2)&amp;IF(core[[#This Row],[Other]]=TRUE,", ""other:*""",""),"")</f>
        <v/>
      </c>
      <c r="L751" t="str">
        <f t="array" ref="L7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52" spans="2:12" hidden="1" x14ac:dyDescent="0.25">
      <c r="B752" t="s">
        <v>2201</v>
      </c>
      <c r="C752" t="s">
        <v>2188</v>
      </c>
      <c r="D752" t="s">
        <v>300</v>
      </c>
      <c r="E752" t="s">
        <v>301</v>
      </c>
      <c r="F752" t="s">
        <v>23</v>
      </c>
      <c r="G752" t="s">
        <v>1495</v>
      </c>
      <c r="H752" t="str">
        <f>IF(ISBLANK(core[[#This Row],[Type]]),"",IFERROR(LEFT(core[[#This Row],[Type]],FIND("(",core[[#This Row],[Type]])-1),core[[#This Row],[Type]]))</f>
        <v>xs:list</v>
      </c>
      <c r="I752" t="str">
        <f>IF(core[[#This Row],[Base type]]="xs:string",LEFT(core[[#This Row],[Type]],11)="xs:string(""","")</f>
        <v/>
      </c>
      <c r="J752" t="str">
        <f>IF(core[[#This Row],[Base type]]="xs:string",NOT(ISERROR(FIND(" or xs:string(xs:pattern=other:\w{2,})",core[[#This Row],[Type]]))),"")</f>
        <v/>
      </c>
      <c r="K752" t="str">
        <f>IFERROR(MID(core[[#This Row],[Type]],LEN(core[[#This Row],[Base type]])+2,FIND(")",core[[#This Row],[Type]],LEN(core[[#This Row],[Base type]])+2)-LEN(core[[#This Row],[Base type]])-2)&amp;IF(core[[#This Row],[Other]]=TRUE,", ""other:*""",""),"")</f>
        <v>xs:double</v>
      </c>
      <c r="L752" t="str">
        <f t="array" ref="L752">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753" spans="2:12" hidden="1" x14ac:dyDescent="0.25">
      <c r="B753" t="s">
        <v>2202</v>
      </c>
      <c r="C753" t="s">
        <v>2188</v>
      </c>
      <c r="D753" t="s">
        <v>300</v>
      </c>
      <c r="E753" t="s">
        <v>1425</v>
      </c>
      <c r="F753" t="s">
        <v>29</v>
      </c>
      <c r="G753" t="s">
        <v>1497</v>
      </c>
      <c r="H753" t="str">
        <f>IF(ISBLANK(core[[#This Row],[Type]]),"",IFERROR(LEFT(core[[#This Row],[Type]],FIND("(",core[[#This Row],[Type]])-1),core[[#This Row],[Type]]))</f>
        <v>xs:double</v>
      </c>
      <c r="I753" t="str">
        <f>IF(core[[#This Row],[Base type]]="xs:string",LEFT(core[[#This Row],[Type]],11)="xs:string(""","")</f>
        <v/>
      </c>
      <c r="J753" t="str">
        <f>IF(core[[#This Row],[Base type]]="xs:string",NOT(ISERROR(FIND(" or xs:string(xs:pattern=other:\w{2,})",core[[#This Row],[Type]]))),"")</f>
        <v/>
      </c>
      <c r="K753" t="str">
        <f>IFERROR(MID(core[[#This Row],[Type]],LEN(core[[#This Row],[Base type]])+2,FIND(")",core[[#This Row],[Type]],LEN(core[[#This Row],[Base type]])+2)-LEN(core[[#This Row],[Base type]])-2)&amp;IF(core[[#This Row],[Other]]=TRUE,", ""other:*""",""),"")</f>
        <v/>
      </c>
      <c r="L753" t="str">
        <f t="array" ref="L753">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754" spans="2:12" hidden="1" x14ac:dyDescent="0.25">
      <c r="B754" t="s">
        <v>2203</v>
      </c>
      <c r="C754" t="s">
        <v>2188</v>
      </c>
      <c r="D754" t="s">
        <v>300</v>
      </c>
      <c r="E754" t="s">
        <v>1420</v>
      </c>
      <c r="F754" t="s">
        <v>29</v>
      </c>
      <c r="G754" t="s">
        <v>1423</v>
      </c>
      <c r="H754" t="str">
        <f>IF(ISBLANK(core[[#This Row],[Type]]),"",IFERROR(LEFT(core[[#This Row],[Type]],FIND("(",core[[#This Row],[Type]])-1),core[[#This Row],[Type]]))</f>
        <v>xs:anyURI</v>
      </c>
      <c r="I754" t="str">
        <f>IF(core[[#This Row],[Base type]]="xs:string",LEFT(core[[#This Row],[Type]],11)="xs:string(""","")</f>
        <v/>
      </c>
      <c r="J754" t="str">
        <f>IF(core[[#This Row],[Base type]]="xs:string",NOT(ISERROR(FIND(" or xs:string(xs:pattern=other:\w{2,})",core[[#This Row],[Type]]))),"")</f>
        <v/>
      </c>
      <c r="K754" t="str">
        <f>IFERROR(MID(core[[#This Row],[Type]],LEN(core[[#This Row],[Base type]])+2,FIND(")",core[[#This Row],[Type]],LEN(core[[#This Row],[Base type]])+2)-LEN(core[[#This Row],[Base type]])-2)&amp;IF(core[[#This Row],[Other]]=TRUE,", ""other:*""",""),"")</f>
        <v/>
      </c>
      <c r="L754" t="str">
        <f t="array" ref="L75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755" spans="2:12" hidden="1" x14ac:dyDescent="0.25">
      <c r="B755" t="s">
        <v>2204</v>
      </c>
      <c r="C755" t="s">
        <v>2188</v>
      </c>
      <c r="D755" t="s">
        <v>300</v>
      </c>
      <c r="E755" t="s">
        <v>1500</v>
      </c>
      <c r="F755" t="s">
        <v>29</v>
      </c>
      <c r="G755" t="s">
        <v>1423</v>
      </c>
      <c r="H755" t="str">
        <f>IF(ISBLANK(core[[#This Row],[Type]]),"",IFERROR(LEFT(core[[#This Row],[Type]],FIND("(",core[[#This Row],[Type]])-1),core[[#This Row],[Type]]))</f>
        <v>xs:anyURI</v>
      </c>
      <c r="I755" t="str">
        <f>IF(core[[#This Row],[Base type]]="xs:string",LEFT(core[[#This Row],[Type]],11)="xs:string(""","")</f>
        <v/>
      </c>
      <c r="J755" t="str">
        <f>IF(core[[#This Row],[Base type]]="xs:string",NOT(ISERROR(FIND(" or xs:string(xs:pattern=other:\w{2,})",core[[#This Row],[Type]]))),"")</f>
        <v/>
      </c>
      <c r="K755" t="str">
        <f>IFERROR(MID(core[[#This Row],[Type]],LEN(core[[#This Row],[Base type]])+2,FIND(")",core[[#This Row],[Type]],LEN(core[[#This Row],[Base type]])+2)-LEN(core[[#This Row],[Base type]])-2)&amp;IF(core[[#This Row],[Other]]=TRUE,", ""other:*""",""),"")</f>
        <v/>
      </c>
      <c r="L755" t="str">
        <f t="array" ref="L755">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756" spans="2:12" hidden="1" x14ac:dyDescent="0.25">
      <c r="B756" t="s">
        <v>2205</v>
      </c>
      <c r="C756" t="s">
        <v>2185</v>
      </c>
      <c r="D756" t="s">
        <v>2186</v>
      </c>
      <c r="E756" t="s">
        <v>494</v>
      </c>
      <c r="F756" t="s">
        <v>23</v>
      </c>
      <c r="G756" t="s">
        <v>1403</v>
      </c>
      <c r="H756" t="str">
        <f>IF(ISBLANK(core[[#This Row],[Type]]),"",IFERROR(LEFT(core[[#This Row],[Type]],FIND("(",core[[#This Row],[Type]])-1),core[[#This Row],[Type]]))</f>
        <v>xs:decimal</v>
      </c>
      <c r="I756" t="str">
        <f>IF(core[[#This Row],[Base type]]="xs:string",LEFT(core[[#This Row],[Type]],11)="xs:string(""","")</f>
        <v/>
      </c>
      <c r="J756" t="str">
        <f>IF(core[[#This Row],[Base type]]="xs:string",NOT(ISERROR(FIND(" or xs:string(xs:pattern=other:\w{2,})",core[[#This Row],[Type]]))),"")</f>
        <v/>
      </c>
      <c r="K756" t="str">
        <f>IFERROR(MID(core[[#This Row],[Type]],LEN(core[[#This Row],[Base type]])+2,FIND(")",core[[#This Row],[Type]],LEN(core[[#This Row],[Base type]])+2)-LEN(core[[#This Row],[Base type]])-2)&amp;IF(core[[#This Row],[Other]]=TRUE,", ""other:*""",""),"")</f>
        <v>xs:fractionDigits=6</v>
      </c>
      <c r="L756" t="str">
        <f t="array" ref="L75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57" spans="2:12" hidden="1" x14ac:dyDescent="0.25">
      <c r="B757" t="s">
        <v>2206</v>
      </c>
      <c r="C757" t="s">
        <v>2185</v>
      </c>
      <c r="D757" t="s">
        <v>2186</v>
      </c>
      <c r="E757" t="s">
        <v>478</v>
      </c>
      <c r="F757" t="s">
        <v>29</v>
      </c>
      <c r="G757" t="s">
        <v>1403</v>
      </c>
      <c r="H757" t="str">
        <f>IF(ISBLANK(core[[#This Row],[Type]]),"",IFERROR(LEFT(core[[#This Row],[Type]],FIND("(",core[[#This Row],[Type]])-1),core[[#This Row],[Type]]))</f>
        <v>xs:decimal</v>
      </c>
      <c r="I757" t="str">
        <f>IF(core[[#This Row],[Base type]]="xs:string",LEFT(core[[#This Row],[Type]],11)="xs:string(""","")</f>
        <v/>
      </c>
      <c r="J757" t="str">
        <f>IF(core[[#This Row],[Base type]]="xs:string",NOT(ISERROR(FIND(" or xs:string(xs:pattern=other:\w{2,})",core[[#This Row],[Type]]))),"")</f>
        <v/>
      </c>
      <c r="K757" t="str">
        <f>IFERROR(MID(core[[#This Row],[Type]],LEN(core[[#This Row],[Base type]])+2,FIND(")",core[[#This Row],[Type]],LEN(core[[#This Row],[Base type]])+2)-LEN(core[[#This Row],[Base type]])-2)&amp;IF(core[[#This Row],[Other]]=TRUE,", ""other:*""",""),"")</f>
        <v>xs:fractionDigits=6</v>
      </c>
      <c r="L757" t="str">
        <f t="array" ref="L75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58" spans="2:12" hidden="1" x14ac:dyDescent="0.25">
      <c r="B758" t="s">
        <v>2207</v>
      </c>
      <c r="C758" t="s">
        <v>2185</v>
      </c>
      <c r="D758" t="s">
        <v>2186</v>
      </c>
      <c r="E758" t="s">
        <v>1505</v>
      </c>
      <c r="F758" t="s">
        <v>29</v>
      </c>
      <c r="G758" t="s">
        <v>1403</v>
      </c>
      <c r="H758" t="str">
        <f>IF(ISBLANK(core[[#This Row],[Type]]),"",IFERROR(LEFT(core[[#This Row],[Type]],FIND("(",core[[#This Row],[Type]])-1),core[[#This Row],[Type]]))</f>
        <v>xs:decimal</v>
      </c>
      <c r="I758" t="str">
        <f>IF(core[[#This Row],[Base type]]="xs:string",LEFT(core[[#This Row],[Type]],11)="xs:string(""","")</f>
        <v/>
      </c>
      <c r="J758" t="str">
        <f>IF(core[[#This Row],[Base type]]="xs:string",NOT(ISERROR(FIND(" or xs:string(xs:pattern=other:\w{2,})",core[[#This Row],[Type]]))),"")</f>
        <v/>
      </c>
      <c r="K758" t="str">
        <f>IFERROR(MID(core[[#This Row],[Type]],LEN(core[[#This Row],[Base type]])+2,FIND(")",core[[#This Row],[Type]],LEN(core[[#This Row],[Base type]])+2)-LEN(core[[#This Row],[Base type]])-2)&amp;IF(core[[#This Row],[Other]]=TRUE,", ""other:*""",""),"")</f>
        <v>xs:fractionDigits=6</v>
      </c>
      <c r="L758" t="str">
        <f t="array" ref="L75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59" spans="2:12" hidden="1" x14ac:dyDescent="0.25">
      <c r="B759" t="s">
        <v>2208</v>
      </c>
      <c r="C759" t="s">
        <v>2188</v>
      </c>
      <c r="D759" t="s">
        <v>65</v>
      </c>
      <c r="E759" t="s">
        <v>1299</v>
      </c>
      <c r="F759" t="s">
        <v>29</v>
      </c>
      <c r="H759" t="str">
        <f>IF(ISBLANK(core[[#This Row],[Type]]),"",IFERROR(LEFT(core[[#This Row],[Type]],FIND("(",core[[#This Row],[Type]])-1),core[[#This Row],[Type]]))</f>
        <v/>
      </c>
      <c r="I759" t="str">
        <f>IF(core[[#This Row],[Base type]]="xs:string",LEFT(core[[#This Row],[Type]],11)="xs:string(""","")</f>
        <v/>
      </c>
      <c r="J759" t="str">
        <f>IF(core[[#This Row],[Base type]]="xs:string",NOT(ISERROR(FIND(" or xs:string(xs:pattern=other:\w{2,})",core[[#This Row],[Type]]))),"")</f>
        <v/>
      </c>
      <c r="K759" t="str">
        <f>IFERROR(MID(core[[#This Row],[Type]],LEN(core[[#This Row],[Base type]])+2,FIND(")",core[[#This Row],[Type]],LEN(core[[#This Row],[Base type]])+2)-LEN(core[[#This Row],[Base type]])-2)&amp;IF(core[[#This Row],[Other]]=TRUE,", ""other:*""",""),"")</f>
        <v/>
      </c>
      <c r="L759" t="str">
        <f t="array" ref="L7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60" spans="2:12" hidden="1" x14ac:dyDescent="0.25">
      <c r="B760" t="s">
        <v>2209</v>
      </c>
      <c r="C760" t="s">
        <v>2210</v>
      </c>
      <c r="D760" t="s">
        <v>123</v>
      </c>
      <c r="E760" t="s">
        <v>1299</v>
      </c>
      <c r="F760" t="s">
        <v>23</v>
      </c>
      <c r="H760" t="str">
        <f>IF(ISBLANK(core[[#This Row],[Type]]),"",IFERROR(LEFT(core[[#This Row],[Type]],FIND("(",core[[#This Row],[Type]])-1),core[[#This Row],[Type]]))</f>
        <v/>
      </c>
      <c r="I760" t="str">
        <f>IF(core[[#This Row],[Base type]]="xs:string",LEFT(core[[#This Row],[Type]],11)="xs:string(""","")</f>
        <v/>
      </c>
      <c r="J760" t="str">
        <f>IF(core[[#This Row],[Base type]]="xs:string",NOT(ISERROR(FIND(" or xs:string(xs:pattern=other:\w{2,})",core[[#This Row],[Type]]))),"")</f>
        <v/>
      </c>
      <c r="K760" t="str">
        <f>IFERROR(MID(core[[#This Row],[Type]],LEN(core[[#This Row],[Base type]])+2,FIND(")",core[[#This Row],[Type]],LEN(core[[#This Row],[Base type]])+2)-LEN(core[[#This Row],[Base type]])-2)&amp;IF(core[[#This Row],[Other]]=TRUE,", ""other:*""",""),"")</f>
        <v/>
      </c>
      <c r="L760" t="str">
        <f t="array" ref="L76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61" spans="2:12" hidden="1" x14ac:dyDescent="0.25">
      <c r="B761" t="s">
        <v>2211</v>
      </c>
      <c r="C761" t="s">
        <v>2212</v>
      </c>
      <c r="D761" t="s">
        <v>1309</v>
      </c>
      <c r="E761" t="s">
        <v>1299</v>
      </c>
      <c r="F761" t="s">
        <v>29</v>
      </c>
      <c r="H761" t="str">
        <f>IF(ISBLANK(core[[#This Row],[Type]]),"",IFERROR(LEFT(core[[#This Row],[Type]],FIND("(",core[[#This Row],[Type]])-1),core[[#This Row],[Type]]))</f>
        <v/>
      </c>
      <c r="I761" t="str">
        <f>IF(core[[#This Row],[Base type]]="xs:string",LEFT(core[[#This Row],[Type]],11)="xs:string(""","")</f>
        <v/>
      </c>
      <c r="J761" t="str">
        <f>IF(core[[#This Row],[Base type]]="xs:string",NOT(ISERROR(FIND(" or xs:string(xs:pattern=other:\w{2,})",core[[#This Row],[Type]]))),"")</f>
        <v/>
      </c>
      <c r="K761" t="str">
        <f>IFERROR(MID(core[[#This Row],[Type]],LEN(core[[#This Row],[Base type]])+2,FIND(")",core[[#This Row],[Type]],LEN(core[[#This Row],[Base type]])+2)-LEN(core[[#This Row],[Base type]])-2)&amp;IF(core[[#This Row],[Other]]=TRUE,", ""other:*""",""),"")</f>
        <v/>
      </c>
      <c r="L761" t="str">
        <f t="array" ref="L76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62" spans="2:12" hidden="1" x14ac:dyDescent="0.25">
      <c r="B762" t="s">
        <v>2213</v>
      </c>
      <c r="C762" t="s">
        <v>2210</v>
      </c>
      <c r="D762" t="s">
        <v>123</v>
      </c>
      <c r="E762" t="s">
        <v>124</v>
      </c>
      <c r="F762" t="s">
        <v>23</v>
      </c>
      <c r="G762" t="s">
        <v>1436</v>
      </c>
      <c r="H762" t="str">
        <f>IF(ISBLANK(core[[#This Row],[Type]]),"",IFERROR(LEFT(core[[#This Row],[Type]],FIND("(",core[[#This Row],[Type]])-1),core[[#This Row],[Type]]))</f>
        <v>xs:boolean</v>
      </c>
      <c r="I762" t="str">
        <f>IF(core[[#This Row],[Base type]]="xs:string",LEFT(core[[#This Row],[Type]],11)="xs:string(""","")</f>
        <v/>
      </c>
      <c r="J762" t="str">
        <f>IF(core[[#This Row],[Base type]]="xs:string",NOT(ISERROR(FIND(" or xs:string(xs:pattern=other:\w{2,})",core[[#This Row],[Type]]))),"")</f>
        <v/>
      </c>
      <c r="K762" t="str">
        <f>IFERROR(MID(core[[#This Row],[Type]],LEN(core[[#This Row],[Base type]])+2,FIND(")",core[[#This Row],[Type]],LEN(core[[#This Row],[Base type]])+2)-LEN(core[[#This Row],[Base type]])-2)&amp;IF(core[[#This Row],[Other]]=TRUE,", ""other:*""",""),"")</f>
        <v/>
      </c>
      <c r="L762" t="str">
        <f t="array" ref="L76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763" spans="2:12" hidden="1" x14ac:dyDescent="0.25">
      <c r="B763" t="s">
        <v>2214</v>
      </c>
      <c r="C763" t="s">
        <v>2210</v>
      </c>
      <c r="D763" t="s">
        <v>123</v>
      </c>
      <c r="E763" t="s">
        <v>135</v>
      </c>
      <c r="F763" t="s">
        <v>29</v>
      </c>
      <c r="G763" t="s">
        <v>1478</v>
      </c>
      <c r="H763" t="str">
        <f>IF(ISBLANK(core[[#This Row],[Type]]),"",IFERROR(LEFT(core[[#This Row],[Type]],FIND("(",core[[#This Row],[Type]])-1),core[[#This Row],[Type]]))</f>
        <v>xs:string</v>
      </c>
      <c r="I763" t="b">
        <f>IF(core[[#This Row],[Base type]]="xs:string",LEFT(core[[#This Row],[Type]],11)="xs:string(""","")</f>
        <v>1</v>
      </c>
      <c r="J763" t="b">
        <f>IF(core[[#This Row],[Base type]]="xs:string",NOT(ISERROR(FIND(" or xs:string(xs:pattern=other:\w{2,})",core[[#This Row],[Type]]))),"")</f>
        <v>1</v>
      </c>
      <c r="K763" t="str">
        <f>IFERROR(MID(core[[#This Row],[Type]],LEN(core[[#This Row],[Base type]])+2,FIND(")",core[[#This Row],[Type]],LEN(core[[#This Row],[Base type]])+2)-LEN(core[[#This Row],[Base type]])-2)&amp;IF(core[[#This Row],[Other]]=TRUE,", ""other:*""",""),"")</f>
        <v>"conceptual", "planned", "operational", "disabled", "closed", "other:*"</v>
      </c>
      <c r="L763" t="str">
        <f t="array" ref="L76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764" spans="2:12" hidden="1" x14ac:dyDescent="0.25">
      <c r="B764" t="s">
        <v>2215</v>
      </c>
      <c r="C764" t="s">
        <v>2210</v>
      </c>
      <c r="D764" t="s">
        <v>123</v>
      </c>
      <c r="E764" t="s">
        <v>133</v>
      </c>
      <c r="F764" t="s">
        <v>29</v>
      </c>
      <c r="G764" t="s">
        <v>1325</v>
      </c>
      <c r="H764" t="str">
        <f>IF(ISBLANK(core[[#This Row],[Type]]),"",IFERROR(LEFT(core[[#This Row],[Type]],FIND("(",core[[#This Row],[Type]])-1),core[[#This Row],[Type]]))</f>
        <v>xs:IDREF</v>
      </c>
      <c r="I764" t="str">
        <f>IF(core[[#This Row],[Base type]]="xs:string",LEFT(core[[#This Row],[Type]],11)="xs:string(""","")</f>
        <v/>
      </c>
      <c r="J764" t="str">
        <f>IF(core[[#This Row],[Base type]]="xs:string",NOT(ISERROR(FIND(" or xs:string(xs:pattern=other:\w{2,})",core[[#This Row],[Type]]))),"")</f>
        <v/>
      </c>
      <c r="K764" t="str">
        <f>IFERROR(MID(core[[#This Row],[Type]],LEN(core[[#This Row],[Base type]])+2,FIND(")",core[[#This Row],[Type]],LEN(core[[#This Row],[Base type]])+2)-LEN(core[[#This Row],[Base type]])-2)&amp;IF(core[[#This Row],[Other]]=TRUE,", ""other:*""",""),"")</f>
        <v/>
      </c>
      <c r="L764" t="str">
        <f t="array" ref="L76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765" spans="2:12" hidden="1" x14ac:dyDescent="0.25">
      <c r="B765" t="s">
        <v>2216</v>
      </c>
      <c r="C765" t="s">
        <v>2210</v>
      </c>
      <c r="D765" t="s">
        <v>123</v>
      </c>
      <c r="E765" t="s">
        <v>1481</v>
      </c>
      <c r="F765" t="s">
        <v>29</v>
      </c>
      <c r="G765" t="s">
        <v>1482</v>
      </c>
      <c r="H765" t="str">
        <f>IF(ISBLANK(core[[#This Row],[Type]]),"",IFERROR(LEFT(core[[#This Row],[Type]],FIND("(",core[[#This Row],[Type]])-1),core[[#This Row],[Type]]))</f>
        <v>xs:time</v>
      </c>
      <c r="I765" t="str">
        <f>IF(core[[#This Row],[Base type]]="xs:string",LEFT(core[[#This Row],[Type]],11)="xs:string(""","")</f>
        <v/>
      </c>
      <c r="J765" t="str">
        <f>IF(core[[#This Row],[Base type]]="xs:string",NOT(ISERROR(FIND(" or xs:string(xs:pattern=other:\w{2,})",core[[#This Row],[Type]]))),"")</f>
        <v/>
      </c>
      <c r="K765" t="str">
        <f>IFERROR(MID(core[[#This Row],[Type]],LEN(core[[#This Row],[Base type]])+2,FIND(")",core[[#This Row],[Type]],LEN(core[[#This Row],[Base type]])+2)-LEN(core[[#This Row],[Base type]])-2)&amp;IF(core[[#This Row],[Other]]=TRUE,", ""other:*""",""),"")</f>
        <v/>
      </c>
      <c r="L765" t="str">
        <f t="array" ref="L76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766" spans="2:12" hidden="1" x14ac:dyDescent="0.25">
      <c r="B766" t="s">
        <v>2217</v>
      </c>
      <c r="C766" t="s">
        <v>2210</v>
      </c>
      <c r="D766" t="s">
        <v>123</v>
      </c>
      <c r="E766" t="s">
        <v>1484</v>
      </c>
      <c r="F766" t="s">
        <v>29</v>
      </c>
      <c r="G766" t="s">
        <v>1482</v>
      </c>
      <c r="H766" t="str">
        <f>IF(ISBLANK(core[[#This Row],[Type]]),"",IFERROR(LEFT(core[[#This Row],[Type]],FIND("(",core[[#This Row],[Type]])-1),core[[#This Row],[Type]]))</f>
        <v>xs:time</v>
      </c>
      <c r="I766" t="str">
        <f>IF(core[[#This Row],[Base type]]="xs:string",LEFT(core[[#This Row],[Type]],11)="xs:string(""","")</f>
        <v/>
      </c>
      <c r="J766" t="str">
        <f>IF(core[[#This Row],[Base type]]="xs:string",NOT(ISERROR(FIND(" or xs:string(xs:pattern=other:\w{2,})",core[[#This Row],[Type]]))),"")</f>
        <v/>
      </c>
      <c r="K766" t="str">
        <f>IFERROR(MID(core[[#This Row],[Type]],LEN(core[[#This Row],[Base type]])+2,FIND(")",core[[#This Row],[Type]],LEN(core[[#This Row],[Base type]])+2)-LEN(core[[#This Row],[Base type]])-2)&amp;IF(core[[#This Row],[Other]]=TRUE,", ""other:*""",""),"")</f>
        <v/>
      </c>
      <c r="L766" t="str">
        <f t="array" ref="L766">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767" spans="2:12" hidden="1" x14ac:dyDescent="0.25">
      <c r="B767" t="s">
        <v>2218</v>
      </c>
      <c r="C767" t="s">
        <v>2210</v>
      </c>
      <c r="D767" t="s">
        <v>123</v>
      </c>
      <c r="E767" t="s">
        <v>1486</v>
      </c>
      <c r="F767" t="s">
        <v>29</v>
      </c>
      <c r="G767" t="s">
        <v>1487</v>
      </c>
      <c r="H767" t="str">
        <f>IF(ISBLANK(core[[#This Row],[Type]]),"",IFERROR(LEFT(core[[#This Row],[Type]],FIND("(",core[[#This Row],[Type]])-1),core[[#This Row],[Type]]))</f>
        <v>xs:nonNegativeInteger</v>
      </c>
      <c r="I767" t="str">
        <f>IF(core[[#This Row],[Base type]]="xs:string",LEFT(core[[#This Row],[Type]],11)="xs:string(""","")</f>
        <v/>
      </c>
      <c r="J767" t="str">
        <f>IF(core[[#This Row],[Base type]]="xs:string",NOT(ISERROR(FIND(" or xs:string(xs:pattern=other:\w{2,})",core[[#This Row],[Type]]))),"")</f>
        <v/>
      </c>
      <c r="K767" t="str">
        <f>IFERROR(MID(core[[#This Row],[Type]],LEN(core[[#This Row],[Base type]])+2,FIND(")",core[[#This Row],[Type]],LEN(core[[#This Row],[Base type]])+2)-LEN(core[[#This Row],[Base type]])-2)&amp;IF(core[[#This Row],[Other]]=TRUE,", ""other:*""",""),"")</f>
        <v/>
      </c>
      <c r="L767" t="str">
        <f t="array" ref="L767">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768" spans="2:12" hidden="1" x14ac:dyDescent="0.25">
      <c r="B768" t="s">
        <v>2219</v>
      </c>
      <c r="C768" t="s">
        <v>2210</v>
      </c>
      <c r="D768" t="s">
        <v>123</v>
      </c>
      <c r="E768" t="s">
        <v>1489</v>
      </c>
      <c r="F768" t="s">
        <v>29</v>
      </c>
      <c r="G768" t="s">
        <v>1302</v>
      </c>
      <c r="H768" t="str">
        <f>IF(ISBLANK(core[[#This Row],[Type]]),"",IFERROR(LEFT(core[[#This Row],[Type]],FIND("(",core[[#This Row],[Type]])-1),core[[#This Row],[Type]]))</f>
        <v>xs:string</v>
      </c>
      <c r="I768" t="b">
        <f>IF(core[[#This Row],[Base type]]="xs:string",LEFT(core[[#This Row],[Type]],11)="xs:string(""","")</f>
        <v>0</v>
      </c>
      <c r="J768" t="b">
        <f>IF(core[[#This Row],[Base type]]="xs:string",NOT(ISERROR(FIND(" or xs:string(xs:pattern=other:\w{2,})",core[[#This Row],[Type]]))),"")</f>
        <v>0</v>
      </c>
      <c r="K768" t="str">
        <f>IFERROR(MID(core[[#This Row],[Type]],LEN(core[[#This Row],[Base type]])+2,FIND(")",core[[#This Row],[Type]],LEN(core[[#This Row],[Base type]])+2)-LEN(core[[#This Row],[Base type]])-2)&amp;IF(core[[#This Row],[Other]]=TRUE,", ""other:*""",""),"")</f>
        <v/>
      </c>
      <c r="L768" t="str">
        <f t="array" ref="L76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69" spans="2:12" hidden="1" x14ac:dyDescent="0.25">
      <c r="B769" t="s">
        <v>2220</v>
      </c>
      <c r="C769" t="s">
        <v>2210</v>
      </c>
      <c r="D769" t="s">
        <v>123</v>
      </c>
      <c r="E769" t="s">
        <v>1307</v>
      </c>
      <c r="F769" t="s">
        <v>29</v>
      </c>
      <c r="H769" t="str">
        <f>IF(ISBLANK(core[[#This Row],[Type]]),"",IFERROR(LEFT(core[[#This Row],[Type]],FIND("(",core[[#This Row],[Type]])-1),core[[#This Row],[Type]]))</f>
        <v/>
      </c>
      <c r="I769" t="str">
        <f>IF(core[[#This Row],[Base type]]="xs:string",LEFT(core[[#This Row],[Type]],11)="xs:string(""","")</f>
        <v/>
      </c>
      <c r="J769" t="str">
        <f>IF(core[[#This Row],[Base type]]="xs:string",NOT(ISERROR(FIND(" or xs:string(xs:pattern=other:\w{2,})",core[[#This Row],[Type]]))),"")</f>
        <v/>
      </c>
      <c r="K769" t="str">
        <f>IFERROR(MID(core[[#This Row],[Type]],LEN(core[[#This Row],[Base type]])+2,FIND(")",core[[#This Row],[Type]],LEN(core[[#This Row],[Base type]])+2)-LEN(core[[#This Row],[Base type]])-2)&amp;IF(core[[#This Row],[Other]]=TRUE,", ""other:*""",""),"")</f>
        <v/>
      </c>
      <c r="L769" t="str">
        <f t="array" ref="L7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70" spans="2:12" hidden="1" x14ac:dyDescent="0.25">
      <c r="B770" t="s">
        <v>2221</v>
      </c>
      <c r="C770" t="s">
        <v>2185</v>
      </c>
      <c r="D770" t="s">
        <v>2186</v>
      </c>
      <c r="E770" t="s">
        <v>482</v>
      </c>
      <c r="F770" t="s">
        <v>29</v>
      </c>
      <c r="G770" t="s">
        <v>1649</v>
      </c>
      <c r="H770" t="str">
        <f>IF(ISBLANK(core[[#This Row],[Type]]),"",IFERROR(LEFT(core[[#This Row],[Type]],FIND("(",core[[#This Row],[Type]])-1),core[[#This Row],[Type]]))</f>
        <v>xs:string</v>
      </c>
      <c r="I770" t="b">
        <f>IF(core[[#This Row],[Base type]]="xs:string",LEFT(core[[#This Row],[Type]],11)="xs:string(""","")</f>
        <v>1</v>
      </c>
      <c r="J770" t="b">
        <f>IF(core[[#This Row],[Base type]]="xs:string",NOT(ISERROR(FIND(" or xs:string(xs:pattern=other:\w{2,})",core[[#This Row],[Type]]))),"")</f>
        <v>0</v>
      </c>
      <c r="K770" t="str">
        <f>IFERROR(MID(core[[#This Row],[Type]],LEN(core[[#This Row],[Base type]])+2,FIND(")",core[[#This Row],[Type]],LEN(core[[#This Row],[Base type]])+2)-LEN(core[[#This Row],[Base type]])-2)&amp;IF(core[[#This Row],[Other]]=TRUE,", ""other:*""",""),"")</f>
        <v>"up", "down", "unknown", "none", "both"</v>
      </c>
      <c r="L770" t="str">
        <f t="array" ref="L77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771" spans="2:12" hidden="1" x14ac:dyDescent="0.25">
      <c r="B771" t="s">
        <v>2222</v>
      </c>
      <c r="C771" t="s">
        <v>2185</v>
      </c>
      <c r="D771" t="s">
        <v>2186</v>
      </c>
      <c r="E771" t="s">
        <v>1343</v>
      </c>
      <c r="F771" t="s">
        <v>29</v>
      </c>
      <c r="G771" t="s">
        <v>1302</v>
      </c>
      <c r="H771" t="str">
        <f>IF(ISBLANK(core[[#This Row],[Type]]),"",IFERROR(LEFT(core[[#This Row],[Type]],FIND("(",core[[#This Row],[Type]])-1),core[[#This Row],[Type]]))</f>
        <v>xs:string</v>
      </c>
      <c r="I771" t="b">
        <f>IF(core[[#This Row],[Base type]]="xs:string",LEFT(core[[#This Row],[Type]],11)="xs:string(""","")</f>
        <v>0</v>
      </c>
      <c r="J771" t="b">
        <f>IF(core[[#This Row],[Base type]]="xs:string",NOT(ISERROR(FIND(" or xs:string(xs:pattern=other:\w{2,})",core[[#This Row],[Type]]))),"")</f>
        <v>0</v>
      </c>
      <c r="K771" t="str">
        <f>IFERROR(MID(core[[#This Row],[Type]],LEN(core[[#This Row],[Base type]])+2,FIND(")",core[[#This Row],[Type]],LEN(core[[#This Row],[Base type]])+2)-LEN(core[[#This Row],[Base type]])-2)&amp;IF(core[[#This Row],[Other]]=TRUE,", ""other:*""",""),"")</f>
        <v/>
      </c>
      <c r="L771" t="str">
        <f t="array" ref="L77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72" spans="2:12" hidden="1" x14ac:dyDescent="0.25">
      <c r="B772" t="s">
        <v>2223</v>
      </c>
      <c r="C772" t="s">
        <v>2185</v>
      </c>
      <c r="D772" t="s">
        <v>2186</v>
      </c>
      <c r="E772" t="s">
        <v>1345</v>
      </c>
      <c r="F772" t="s">
        <v>29</v>
      </c>
      <c r="G772" t="s">
        <v>1346</v>
      </c>
      <c r="H772" t="str">
        <f>IF(ISBLANK(core[[#This Row],[Type]]),"",IFERROR(LEFT(core[[#This Row],[Type]],FIND("(",core[[#This Row],[Type]])-1),core[[#This Row],[Type]]))</f>
        <v>xs:positiveInteger</v>
      </c>
      <c r="I772" t="str">
        <f>IF(core[[#This Row],[Base type]]="xs:string",LEFT(core[[#This Row],[Type]],11)="xs:string(""","")</f>
        <v/>
      </c>
      <c r="J772" t="str">
        <f>IF(core[[#This Row],[Base type]]="xs:string",NOT(ISERROR(FIND(" or xs:string(xs:pattern=other:\w{2,})",core[[#This Row],[Type]]))),"")</f>
        <v/>
      </c>
      <c r="K772" t="str">
        <f>IFERROR(MID(core[[#This Row],[Type]],LEN(core[[#This Row],[Base type]])+2,FIND(")",core[[#This Row],[Type]],LEN(core[[#This Row],[Base type]])+2)-LEN(core[[#This Row],[Base type]])-2)&amp;IF(core[[#This Row],[Other]]=TRUE,", ""other:*""",""),"")</f>
        <v/>
      </c>
      <c r="L772" t="str">
        <f t="array" ref="L77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773" spans="2:12" hidden="1" x14ac:dyDescent="0.25">
      <c r="B773" t="s">
        <v>2224</v>
      </c>
      <c r="C773" t="s">
        <v>2185</v>
      </c>
      <c r="D773" t="s">
        <v>2186</v>
      </c>
      <c r="E773" t="s">
        <v>1348</v>
      </c>
      <c r="F773" t="s">
        <v>29</v>
      </c>
      <c r="G773" t="s">
        <v>1325</v>
      </c>
      <c r="H773" t="str">
        <f>IF(ISBLANK(core[[#This Row],[Type]]),"",IFERROR(LEFT(core[[#This Row],[Type]],FIND("(",core[[#This Row],[Type]])-1),core[[#This Row],[Type]]))</f>
        <v>xs:IDREF</v>
      </c>
      <c r="I773" t="str">
        <f>IF(core[[#This Row],[Base type]]="xs:string",LEFT(core[[#This Row],[Type]],11)="xs:string(""","")</f>
        <v/>
      </c>
      <c r="J773" t="str">
        <f>IF(core[[#This Row],[Base type]]="xs:string",NOT(ISERROR(FIND(" or xs:string(xs:pattern=other:\w{2,})",core[[#This Row],[Type]]))),"")</f>
        <v/>
      </c>
      <c r="K773" t="str">
        <f>IFERROR(MID(core[[#This Row],[Type]],LEN(core[[#This Row],[Base type]])+2,FIND(")",core[[#This Row],[Type]],LEN(core[[#This Row],[Base type]])+2)-LEN(core[[#This Row],[Base type]])-2)&amp;IF(core[[#This Row],[Other]]=TRUE,", ""other:*""",""),"")</f>
        <v/>
      </c>
      <c r="L773" t="str">
        <f t="array" ref="L77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774" spans="2:12" hidden="1" x14ac:dyDescent="0.25">
      <c r="B774" t="s">
        <v>2225</v>
      </c>
      <c r="C774" t="s">
        <v>914</v>
      </c>
      <c r="D774" t="s">
        <v>2226</v>
      </c>
      <c r="E774" t="s">
        <v>1299</v>
      </c>
      <c r="F774" t="s">
        <v>29</v>
      </c>
      <c r="H774" t="str">
        <f>IF(ISBLANK(core[[#This Row],[Type]]),"",IFERROR(LEFT(core[[#This Row],[Type]],FIND("(",core[[#This Row],[Type]])-1),core[[#This Row],[Type]]))</f>
        <v/>
      </c>
      <c r="I774" t="str">
        <f>IF(core[[#This Row],[Base type]]="xs:string",LEFT(core[[#This Row],[Type]],11)="xs:string(""","")</f>
        <v/>
      </c>
      <c r="J774" t="str">
        <f>IF(core[[#This Row],[Base type]]="xs:string",NOT(ISERROR(FIND(" or xs:string(xs:pattern=other:\w{2,})",core[[#This Row],[Type]]))),"")</f>
        <v/>
      </c>
      <c r="K774" t="str">
        <f>IFERROR(MID(core[[#This Row],[Type]],LEN(core[[#This Row],[Base type]])+2,FIND(")",core[[#This Row],[Type]],LEN(core[[#This Row],[Base type]])+2)-LEN(core[[#This Row],[Base type]])-2)&amp;IF(core[[#This Row],[Other]]=TRUE,", ""other:*""",""),"")</f>
        <v/>
      </c>
      <c r="L774" t="str">
        <f t="array" ref="L7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75" spans="2:12" hidden="1" x14ac:dyDescent="0.25">
      <c r="B775" t="s">
        <v>2227</v>
      </c>
      <c r="C775" t="s">
        <v>2228</v>
      </c>
      <c r="D775" t="s">
        <v>2229</v>
      </c>
      <c r="E775" t="s">
        <v>1299</v>
      </c>
      <c r="F775" t="s">
        <v>29</v>
      </c>
      <c r="H775" t="str">
        <f>IF(ISBLANK(core[[#This Row],[Type]]),"",IFERROR(LEFT(core[[#This Row],[Type]],FIND("(",core[[#This Row],[Type]])-1),core[[#This Row],[Type]]))</f>
        <v/>
      </c>
      <c r="I775" t="str">
        <f>IF(core[[#This Row],[Base type]]="xs:string",LEFT(core[[#This Row],[Type]],11)="xs:string(""","")</f>
        <v/>
      </c>
      <c r="J775" t="str">
        <f>IF(core[[#This Row],[Base type]]="xs:string",NOT(ISERROR(FIND(" or xs:string(xs:pattern=other:\w{2,})",core[[#This Row],[Type]]))),"")</f>
        <v/>
      </c>
      <c r="K775" t="str">
        <f>IFERROR(MID(core[[#This Row],[Type]],LEN(core[[#This Row],[Base type]])+2,FIND(")",core[[#This Row],[Type]],LEN(core[[#This Row],[Base type]])+2)-LEN(core[[#This Row],[Base type]])-2)&amp;IF(core[[#This Row],[Other]]=TRUE,", ""other:*""",""),"")</f>
        <v/>
      </c>
      <c r="L775" t="str">
        <f t="array" ref="L7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76" spans="2:12" hidden="1" x14ac:dyDescent="0.25">
      <c r="B776" t="s">
        <v>2230</v>
      </c>
      <c r="C776" t="s">
        <v>2231</v>
      </c>
      <c r="D776" t="s">
        <v>423</v>
      </c>
      <c r="E776" t="s">
        <v>1299</v>
      </c>
      <c r="F776" t="s">
        <v>29</v>
      </c>
      <c r="H776" t="str">
        <f>IF(ISBLANK(core[[#This Row],[Type]]),"",IFERROR(LEFT(core[[#This Row],[Type]],FIND("(",core[[#This Row],[Type]])-1),core[[#This Row],[Type]]))</f>
        <v/>
      </c>
      <c r="I776" t="str">
        <f>IF(core[[#This Row],[Base type]]="xs:string",LEFT(core[[#This Row],[Type]],11)="xs:string(""","")</f>
        <v/>
      </c>
      <c r="J776" t="str">
        <f>IF(core[[#This Row],[Base type]]="xs:string",NOT(ISERROR(FIND(" or xs:string(xs:pattern=other:\w{2,})",core[[#This Row],[Type]]))),"")</f>
        <v/>
      </c>
      <c r="K776" t="str">
        <f>IFERROR(MID(core[[#This Row],[Type]],LEN(core[[#This Row],[Base type]])+2,FIND(")",core[[#This Row],[Type]],LEN(core[[#This Row],[Base type]])+2)-LEN(core[[#This Row],[Base type]])-2)&amp;IF(core[[#This Row],[Other]]=TRUE,", ""other:*""",""),"")</f>
        <v/>
      </c>
      <c r="L776" t="str">
        <f t="array" ref="L7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77" spans="2:12" hidden="1" x14ac:dyDescent="0.25">
      <c r="B777" t="s">
        <v>2232</v>
      </c>
      <c r="C777" t="s">
        <v>2231</v>
      </c>
      <c r="D777" t="s">
        <v>423</v>
      </c>
      <c r="E777" t="s">
        <v>34</v>
      </c>
      <c r="F777" t="s">
        <v>29</v>
      </c>
      <c r="G777" t="s">
        <v>1302</v>
      </c>
      <c r="H777" t="str">
        <f>IF(ISBLANK(core[[#This Row],[Type]]),"",IFERROR(LEFT(core[[#This Row],[Type]],FIND("(",core[[#This Row],[Type]])-1),core[[#This Row],[Type]]))</f>
        <v>xs:string</v>
      </c>
      <c r="I777" t="b">
        <f>IF(core[[#This Row],[Base type]]="xs:string",LEFT(core[[#This Row],[Type]],11)="xs:string(""","")</f>
        <v>0</v>
      </c>
      <c r="J777" t="b">
        <f>IF(core[[#This Row],[Base type]]="xs:string",NOT(ISERROR(FIND(" or xs:string(xs:pattern=other:\w{2,})",core[[#This Row],[Type]]))),"")</f>
        <v>0</v>
      </c>
      <c r="K777" t="str">
        <f>IFERROR(MID(core[[#This Row],[Type]],LEN(core[[#This Row],[Base type]])+2,FIND(")",core[[#This Row],[Type]],LEN(core[[#This Row],[Base type]])+2)-LEN(core[[#This Row],[Base type]])-2)&amp;IF(core[[#This Row],[Other]]=TRUE,", ""other:*""",""),"")</f>
        <v/>
      </c>
      <c r="L777" t="str">
        <f t="array" ref="L77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78" spans="2:12" hidden="1" x14ac:dyDescent="0.25">
      <c r="B778" t="s">
        <v>2233</v>
      </c>
      <c r="C778" t="s">
        <v>2231</v>
      </c>
      <c r="D778" t="s">
        <v>423</v>
      </c>
      <c r="E778" t="s">
        <v>28</v>
      </c>
      <c r="F778" t="s">
        <v>29</v>
      </c>
      <c r="G778" t="s">
        <v>1302</v>
      </c>
      <c r="H778" t="str">
        <f>IF(ISBLANK(core[[#This Row],[Type]]),"",IFERROR(LEFT(core[[#This Row],[Type]],FIND("(",core[[#This Row],[Type]])-1),core[[#This Row],[Type]]))</f>
        <v>xs:string</v>
      </c>
      <c r="I778" t="b">
        <f>IF(core[[#This Row],[Base type]]="xs:string",LEFT(core[[#This Row],[Type]],11)="xs:string(""","")</f>
        <v>0</v>
      </c>
      <c r="J778" t="b">
        <f>IF(core[[#This Row],[Base type]]="xs:string",NOT(ISERROR(FIND(" or xs:string(xs:pattern=other:\w{2,})",core[[#This Row],[Type]]))),"")</f>
        <v>0</v>
      </c>
      <c r="K778" t="str">
        <f>IFERROR(MID(core[[#This Row],[Type]],LEN(core[[#This Row],[Base type]])+2,FIND(")",core[[#This Row],[Type]],LEN(core[[#This Row],[Base type]])+2)-LEN(core[[#This Row],[Base type]])-2)&amp;IF(core[[#This Row],[Other]]=TRUE,", ""other:*""",""),"")</f>
        <v/>
      </c>
      <c r="L778" t="str">
        <f t="array" ref="L77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79" spans="2:12" hidden="1" x14ac:dyDescent="0.25">
      <c r="B779" t="s">
        <v>2234</v>
      </c>
      <c r="C779" t="s">
        <v>2231</v>
      </c>
      <c r="D779" t="s">
        <v>423</v>
      </c>
      <c r="E779" t="s">
        <v>1305</v>
      </c>
      <c r="F779" t="s">
        <v>29</v>
      </c>
      <c r="H779" t="str">
        <f>IF(ISBLANK(core[[#This Row],[Type]]),"",IFERROR(LEFT(core[[#This Row],[Type]],FIND("(",core[[#This Row],[Type]])-1),core[[#This Row],[Type]]))</f>
        <v/>
      </c>
      <c r="I779" t="str">
        <f>IF(core[[#This Row],[Base type]]="xs:string",LEFT(core[[#This Row],[Type]],11)="xs:string(""","")</f>
        <v/>
      </c>
      <c r="J779" t="str">
        <f>IF(core[[#This Row],[Base type]]="xs:string",NOT(ISERROR(FIND(" or xs:string(xs:pattern=other:\w{2,})",core[[#This Row],[Type]]))),"")</f>
        <v/>
      </c>
      <c r="K779" t="str">
        <f>IFERROR(MID(core[[#This Row],[Type]],LEN(core[[#This Row],[Base type]])+2,FIND(")",core[[#This Row],[Type]],LEN(core[[#This Row],[Base type]])+2)-LEN(core[[#This Row],[Base type]])-2)&amp;IF(core[[#This Row],[Other]]=TRUE,", ""other:*""",""),"")</f>
        <v/>
      </c>
      <c r="L779" t="str">
        <f t="array" ref="L7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80" spans="2:12" hidden="1" x14ac:dyDescent="0.25">
      <c r="B780" t="s">
        <v>2235</v>
      </c>
      <c r="C780" t="s">
        <v>2231</v>
      </c>
      <c r="D780" t="s">
        <v>423</v>
      </c>
      <c r="E780" t="s">
        <v>1307</v>
      </c>
      <c r="F780" t="s">
        <v>29</v>
      </c>
      <c r="H780" t="str">
        <f>IF(ISBLANK(core[[#This Row],[Type]]),"",IFERROR(LEFT(core[[#This Row],[Type]],FIND("(",core[[#This Row],[Type]])-1),core[[#This Row],[Type]]))</f>
        <v/>
      </c>
      <c r="I780" t="str">
        <f>IF(core[[#This Row],[Base type]]="xs:string",LEFT(core[[#This Row],[Type]],11)="xs:string(""","")</f>
        <v/>
      </c>
      <c r="J780" t="str">
        <f>IF(core[[#This Row],[Base type]]="xs:string",NOT(ISERROR(FIND(" or xs:string(xs:pattern=other:\w{2,})",core[[#This Row],[Type]]))),"")</f>
        <v/>
      </c>
      <c r="K780" t="str">
        <f>IFERROR(MID(core[[#This Row],[Type]],LEN(core[[#This Row],[Base type]])+2,FIND(")",core[[#This Row],[Type]],LEN(core[[#This Row],[Base type]])+2)-LEN(core[[#This Row],[Base type]])-2)&amp;IF(core[[#This Row],[Other]]=TRUE,", ""other:*""",""),"")</f>
        <v/>
      </c>
      <c r="L780" t="str">
        <f t="array" ref="L78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81" spans="2:12" hidden="1" x14ac:dyDescent="0.25">
      <c r="B781" t="s">
        <v>2236</v>
      </c>
      <c r="C781" t="s">
        <v>2231</v>
      </c>
      <c r="D781" t="s">
        <v>1309</v>
      </c>
      <c r="E781" t="s">
        <v>1299</v>
      </c>
      <c r="F781" t="s">
        <v>29</v>
      </c>
      <c r="H781" t="str">
        <f>IF(ISBLANK(core[[#This Row],[Type]]),"",IFERROR(LEFT(core[[#This Row],[Type]],FIND("(",core[[#This Row],[Type]])-1),core[[#This Row],[Type]]))</f>
        <v/>
      </c>
      <c r="I781" t="str">
        <f>IF(core[[#This Row],[Base type]]="xs:string",LEFT(core[[#This Row],[Type]],11)="xs:string(""","")</f>
        <v/>
      </c>
      <c r="J781" t="str">
        <f>IF(core[[#This Row],[Base type]]="xs:string",NOT(ISERROR(FIND(" or xs:string(xs:pattern=other:\w{2,})",core[[#This Row],[Type]]))),"")</f>
        <v/>
      </c>
      <c r="K781" t="str">
        <f>IFERROR(MID(core[[#This Row],[Type]],LEN(core[[#This Row],[Base type]])+2,FIND(")",core[[#This Row],[Type]],LEN(core[[#This Row],[Base type]])+2)-LEN(core[[#This Row],[Base type]])-2)&amp;IF(core[[#This Row],[Other]]=TRUE,", ""other:*""",""),"")</f>
        <v/>
      </c>
      <c r="L781" t="str">
        <f t="array" ref="L78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82" spans="2:12" hidden="1" x14ac:dyDescent="0.25">
      <c r="B782" t="s">
        <v>2237</v>
      </c>
      <c r="C782" t="s">
        <v>2228</v>
      </c>
      <c r="D782" t="s">
        <v>2229</v>
      </c>
      <c r="E782" t="s">
        <v>32</v>
      </c>
      <c r="F782" t="s">
        <v>23</v>
      </c>
      <c r="G782" t="s">
        <v>1311</v>
      </c>
      <c r="H782" t="str">
        <f>IF(ISBLANK(core[[#This Row],[Type]]),"",IFERROR(LEFT(core[[#This Row],[Type]],FIND("(",core[[#This Row],[Type]])-1),core[[#This Row],[Type]]))</f>
        <v>xs:ID</v>
      </c>
      <c r="I782" t="str">
        <f>IF(core[[#This Row],[Base type]]="xs:string",LEFT(core[[#This Row],[Type]],11)="xs:string(""","")</f>
        <v/>
      </c>
      <c r="J782" t="str">
        <f>IF(core[[#This Row],[Base type]]="xs:string",NOT(ISERROR(FIND(" or xs:string(xs:pattern=other:\w{2,})",core[[#This Row],[Type]]))),"")</f>
        <v/>
      </c>
      <c r="K782" t="str">
        <f>IFERROR(MID(core[[#This Row],[Type]],LEN(core[[#This Row],[Base type]])+2,FIND(")",core[[#This Row],[Type]],LEN(core[[#This Row],[Base type]])+2)-LEN(core[[#This Row],[Base type]])-2)&amp;IF(core[[#This Row],[Other]]=TRUE,", ""other:*""",""),"")</f>
        <v/>
      </c>
      <c r="L782" t="str">
        <f t="array" ref="L78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83" spans="2:12" hidden="1" x14ac:dyDescent="0.25">
      <c r="B783" t="s">
        <v>2238</v>
      </c>
      <c r="C783" t="s">
        <v>2228</v>
      </c>
      <c r="D783" t="s">
        <v>2229</v>
      </c>
      <c r="E783" t="s">
        <v>24</v>
      </c>
      <c r="F783" t="s">
        <v>29</v>
      </c>
      <c r="G783" t="s">
        <v>1302</v>
      </c>
      <c r="H783" t="str">
        <f>IF(ISBLANK(core[[#This Row],[Type]]),"",IFERROR(LEFT(core[[#This Row],[Type]],FIND("(",core[[#This Row],[Type]])-1),core[[#This Row],[Type]]))</f>
        <v>xs:string</v>
      </c>
      <c r="I783" t="b">
        <f>IF(core[[#This Row],[Base type]]="xs:string",LEFT(core[[#This Row],[Type]],11)="xs:string(""","")</f>
        <v>0</v>
      </c>
      <c r="J783" t="b">
        <f>IF(core[[#This Row],[Base type]]="xs:string",NOT(ISERROR(FIND(" or xs:string(xs:pattern=other:\w{2,})",core[[#This Row],[Type]]))),"")</f>
        <v>0</v>
      </c>
      <c r="K783" t="str">
        <f>IFERROR(MID(core[[#This Row],[Type]],LEN(core[[#This Row],[Base type]])+2,FIND(")",core[[#This Row],[Type]],LEN(core[[#This Row],[Base type]])+2)-LEN(core[[#This Row],[Base type]])-2)&amp;IF(core[[#This Row],[Other]]=TRUE,", ""other:*""",""),"")</f>
        <v/>
      </c>
      <c r="L783" t="str">
        <f t="array" ref="L78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84" spans="2:12" hidden="1" x14ac:dyDescent="0.25">
      <c r="B784" t="s">
        <v>2239</v>
      </c>
      <c r="C784" t="s">
        <v>2228</v>
      </c>
      <c r="D784" t="s">
        <v>2229</v>
      </c>
      <c r="E784" t="s">
        <v>34</v>
      </c>
      <c r="F784" t="s">
        <v>29</v>
      </c>
      <c r="G784" t="s">
        <v>1302</v>
      </c>
      <c r="H784" t="str">
        <f>IF(ISBLANK(core[[#This Row],[Type]]),"",IFERROR(LEFT(core[[#This Row],[Type]],FIND("(",core[[#This Row],[Type]])-1),core[[#This Row],[Type]]))</f>
        <v>xs:string</v>
      </c>
      <c r="I784" t="b">
        <f>IF(core[[#This Row],[Base type]]="xs:string",LEFT(core[[#This Row],[Type]],11)="xs:string(""","")</f>
        <v>0</v>
      </c>
      <c r="J784" t="b">
        <f>IF(core[[#This Row],[Base type]]="xs:string",NOT(ISERROR(FIND(" or xs:string(xs:pattern=other:\w{2,})",core[[#This Row],[Type]]))),"")</f>
        <v>0</v>
      </c>
      <c r="K784" t="str">
        <f>IFERROR(MID(core[[#This Row],[Type]],LEN(core[[#This Row],[Base type]])+2,FIND(")",core[[#This Row],[Type]],LEN(core[[#This Row],[Base type]])+2)-LEN(core[[#This Row],[Base type]])-2)&amp;IF(core[[#This Row],[Other]]=TRUE,", ""other:*""",""),"")</f>
        <v/>
      </c>
      <c r="L784" t="str">
        <f t="array" ref="L78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85" spans="2:12" hidden="1" x14ac:dyDescent="0.25">
      <c r="B785" t="s">
        <v>2240</v>
      </c>
      <c r="C785" t="s">
        <v>2228</v>
      </c>
      <c r="D785" t="s">
        <v>2229</v>
      </c>
      <c r="E785" t="s">
        <v>28</v>
      </c>
      <c r="F785" t="s">
        <v>29</v>
      </c>
      <c r="G785" t="s">
        <v>1302</v>
      </c>
      <c r="H785" t="str">
        <f>IF(ISBLANK(core[[#This Row],[Type]]),"",IFERROR(LEFT(core[[#This Row],[Type]],FIND("(",core[[#This Row],[Type]])-1),core[[#This Row],[Type]]))</f>
        <v>xs:string</v>
      </c>
      <c r="I785" t="b">
        <f>IF(core[[#This Row],[Base type]]="xs:string",LEFT(core[[#This Row],[Type]],11)="xs:string(""","")</f>
        <v>0</v>
      </c>
      <c r="J785" t="b">
        <f>IF(core[[#This Row],[Base type]]="xs:string",NOT(ISERROR(FIND(" or xs:string(xs:pattern=other:\w{2,})",core[[#This Row],[Type]]))),"")</f>
        <v>0</v>
      </c>
      <c r="K785" t="str">
        <f>IFERROR(MID(core[[#This Row],[Type]],LEN(core[[#This Row],[Base type]])+2,FIND(")",core[[#This Row],[Type]],LEN(core[[#This Row],[Base type]])+2)-LEN(core[[#This Row],[Base type]])-2)&amp;IF(core[[#This Row],[Other]]=TRUE,", ""other:*""",""),"")</f>
        <v/>
      </c>
      <c r="L785" t="str">
        <f t="array" ref="L78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786" spans="2:12" hidden="1" x14ac:dyDescent="0.25">
      <c r="B786" t="s">
        <v>2241</v>
      </c>
      <c r="C786" t="s">
        <v>2228</v>
      </c>
      <c r="D786" t="s">
        <v>2229</v>
      </c>
      <c r="E786" t="s">
        <v>1305</v>
      </c>
      <c r="F786" t="s">
        <v>29</v>
      </c>
      <c r="H786" t="str">
        <f>IF(ISBLANK(core[[#This Row],[Type]]),"",IFERROR(LEFT(core[[#This Row],[Type]],FIND("(",core[[#This Row],[Type]])-1),core[[#This Row],[Type]]))</f>
        <v/>
      </c>
      <c r="I786" t="str">
        <f>IF(core[[#This Row],[Base type]]="xs:string",LEFT(core[[#This Row],[Type]],11)="xs:string(""","")</f>
        <v/>
      </c>
      <c r="J786" t="str">
        <f>IF(core[[#This Row],[Base type]]="xs:string",NOT(ISERROR(FIND(" or xs:string(xs:pattern=other:\w{2,})",core[[#This Row],[Type]]))),"")</f>
        <v/>
      </c>
      <c r="K786" t="str">
        <f>IFERROR(MID(core[[#This Row],[Type]],LEN(core[[#This Row],[Base type]])+2,FIND(")",core[[#This Row],[Type]],LEN(core[[#This Row],[Base type]])+2)-LEN(core[[#This Row],[Base type]])-2)&amp;IF(core[[#This Row],[Other]]=TRUE,", ""other:*""",""),"")</f>
        <v/>
      </c>
      <c r="L786" t="str">
        <f t="array" ref="L7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87" spans="2:12" hidden="1" x14ac:dyDescent="0.25">
      <c r="B787" t="s">
        <v>2242</v>
      </c>
      <c r="C787" t="s">
        <v>2228</v>
      </c>
      <c r="D787" t="s">
        <v>2229</v>
      </c>
      <c r="E787" t="s">
        <v>1307</v>
      </c>
      <c r="F787" t="s">
        <v>29</v>
      </c>
      <c r="H787" t="str">
        <f>IF(ISBLANK(core[[#This Row],[Type]]),"",IFERROR(LEFT(core[[#This Row],[Type]],FIND("(",core[[#This Row],[Type]])-1),core[[#This Row],[Type]]))</f>
        <v/>
      </c>
      <c r="I787" t="str">
        <f>IF(core[[#This Row],[Base type]]="xs:string",LEFT(core[[#This Row],[Type]],11)="xs:string(""","")</f>
        <v/>
      </c>
      <c r="J787" t="str">
        <f>IF(core[[#This Row],[Base type]]="xs:string",NOT(ISERROR(FIND(" or xs:string(xs:pattern=other:\w{2,})",core[[#This Row],[Type]]))),"")</f>
        <v/>
      </c>
      <c r="K787" t="str">
        <f>IFERROR(MID(core[[#This Row],[Type]],LEN(core[[#This Row],[Base type]])+2,FIND(")",core[[#This Row],[Type]],LEN(core[[#This Row],[Base type]])+2)-LEN(core[[#This Row],[Base type]])-2)&amp;IF(core[[#This Row],[Other]]=TRUE,", ""other:*""",""),"")</f>
        <v/>
      </c>
      <c r="L787" t="str">
        <f t="array" ref="L78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88" spans="2:12" hidden="1" x14ac:dyDescent="0.25">
      <c r="B788" t="s">
        <v>2243</v>
      </c>
      <c r="C788" t="s">
        <v>2231</v>
      </c>
      <c r="D788" t="s">
        <v>300</v>
      </c>
      <c r="E788" t="s">
        <v>1299</v>
      </c>
      <c r="F788" t="s">
        <v>29</v>
      </c>
      <c r="H788" t="str">
        <f>IF(ISBLANK(core[[#This Row],[Type]]),"",IFERROR(LEFT(core[[#This Row],[Type]],FIND("(",core[[#This Row],[Type]])-1),core[[#This Row],[Type]]))</f>
        <v/>
      </c>
      <c r="I788" t="str">
        <f>IF(core[[#This Row],[Base type]]="xs:string",LEFT(core[[#This Row],[Type]],11)="xs:string(""","")</f>
        <v/>
      </c>
      <c r="J788" t="str">
        <f>IF(core[[#This Row],[Base type]]="xs:string",NOT(ISERROR(FIND(" or xs:string(xs:pattern=other:\w{2,})",core[[#This Row],[Type]]))),"")</f>
        <v/>
      </c>
      <c r="K788" t="str">
        <f>IFERROR(MID(core[[#This Row],[Type]],LEN(core[[#This Row],[Base type]])+2,FIND(")",core[[#This Row],[Type]],LEN(core[[#This Row],[Base type]])+2)-LEN(core[[#This Row],[Base type]])-2)&amp;IF(core[[#This Row],[Other]]=TRUE,", ""other:*""",""),"")</f>
        <v/>
      </c>
      <c r="L788" t="str">
        <f t="array" ref="L78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89" spans="2:12" hidden="1" x14ac:dyDescent="0.25">
      <c r="B789" t="s">
        <v>2244</v>
      </c>
      <c r="C789" t="s">
        <v>2231</v>
      </c>
      <c r="D789" t="s">
        <v>300</v>
      </c>
      <c r="E789" t="s">
        <v>301</v>
      </c>
      <c r="F789" t="s">
        <v>23</v>
      </c>
      <c r="G789" t="s">
        <v>1495</v>
      </c>
      <c r="H789" t="str">
        <f>IF(ISBLANK(core[[#This Row],[Type]]),"",IFERROR(LEFT(core[[#This Row],[Type]],FIND("(",core[[#This Row],[Type]])-1),core[[#This Row],[Type]]))</f>
        <v>xs:list</v>
      </c>
      <c r="I789" t="str">
        <f>IF(core[[#This Row],[Base type]]="xs:string",LEFT(core[[#This Row],[Type]],11)="xs:string(""","")</f>
        <v/>
      </c>
      <c r="J789" t="str">
        <f>IF(core[[#This Row],[Base type]]="xs:string",NOT(ISERROR(FIND(" or xs:string(xs:pattern=other:\w{2,})",core[[#This Row],[Type]]))),"")</f>
        <v/>
      </c>
      <c r="K789" t="str">
        <f>IFERROR(MID(core[[#This Row],[Type]],LEN(core[[#This Row],[Base type]])+2,FIND(")",core[[#This Row],[Type]],LEN(core[[#This Row],[Base type]])+2)-LEN(core[[#This Row],[Base type]])-2)&amp;IF(core[[#This Row],[Other]]=TRUE,", ""other:*""",""),"")</f>
        <v>xs:double</v>
      </c>
      <c r="L789" t="str">
        <f t="array" ref="L789">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790" spans="2:12" hidden="1" x14ac:dyDescent="0.25">
      <c r="B790" t="s">
        <v>2245</v>
      </c>
      <c r="C790" t="s">
        <v>2231</v>
      </c>
      <c r="D790" t="s">
        <v>300</v>
      </c>
      <c r="E790" t="s">
        <v>1425</v>
      </c>
      <c r="F790" t="s">
        <v>29</v>
      </c>
      <c r="G790" t="s">
        <v>1497</v>
      </c>
      <c r="H790" t="str">
        <f>IF(ISBLANK(core[[#This Row],[Type]]),"",IFERROR(LEFT(core[[#This Row],[Type]],FIND("(",core[[#This Row],[Type]])-1),core[[#This Row],[Type]]))</f>
        <v>xs:double</v>
      </c>
      <c r="I790" t="str">
        <f>IF(core[[#This Row],[Base type]]="xs:string",LEFT(core[[#This Row],[Type]],11)="xs:string(""","")</f>
        <v/>
      </c>
      <c r="J790" t="str">
        <f>IF(core[[#This Row],[Base type]]="xs:string",NOT(ISERROR(FIND(" or xs:string(xs:pattern=other:\w{2,})",core[[#This Row],[Type]]))),"")</f>
        <v/>
      </c>
      <c r="K790" t="str">
        <f>IFERROR(MID(core[[#This Row],[Type]],LEN(core[[#This Row],[Base type]])+2,FIND(")",core[[#This Row],[Type]],LEN(core[[#This Row],[Base type]])+2)-LEN(core[[#This Row],[Base type]])-2)&amp;IF(core[[#This Row],[Other]]=TRUE,", ""other:*""",""),"")</f>
        <v/>
      </c>
      <c r="L790" t="str">
        <f t="array" ref="L790">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791" spans="2:12" hidden="1" x14ac:dyDescent="0.25">
      <c r="B791" t="s">
        <v>2246</v>
      </c>
      <c r="C791" t="s">
        <v>2231</v>
      </c>
      <c r="D791" t="s">
        <v>300</v>
      </c>
      <c r="E791" t="s">
        <v>1420</v>
      </c>
      <c r="F791" t="s">
        <v>29</v>
      </c>
      <c r="G791" t="s">
        <v>1423</v>
      </c>
      <c r="H791" t="str">
        <f>IF(ISBLANK(core[[#This Row],[Type]]),"",IFERROR(LEFT(core[[#This Row],[Type]],FIND("(",core[[#This Row],[Type]])-1),core[[#This Row],[Type]]))</f>
        <v>xs:anyURI</v>
      </c>
      <c r="I791" t="str">
        <f>IF(core[[#This Row],[Base type]]="xs:string",LEFT(core[[#This Row],[Type]],11)="xs:string(""","")</f>
        <v/>
      </c>
      <c r="J791" t="str">
        <f>IF(core[[#This Row],[Base type]]="xs:string",NOT(ISERROR(FIND(" or xs:string(xs:pattern=other:\w{2,})",core[[#This Row],[Type]]))),"")</f>
        <v/>
      </c>
      <c r="K791" t="str">
        <f>IFERROR(MID(core[[#This Row],[Type]],LEN(core[[#This Row],[Base type]])+2,FIND(")",core[[#This Row],[Type]],LEN(core[[#This Row],[Base type]])+2)-LEN(core[[#This Row],[Base type]])-2)&amp;IF(core[[#This Row],[Other]]=TRUE,", ""other:*""",""),"")</f>
        <v/>
      </c>
      <c r="L791" t="str">
        <f t="array" ref="L79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792" spans="2:12" hidden="1" x14ac:dyDescent="0.25">
      <c r="B792" t="s">
        <v>2247</v>
      </c>
      <c r="C792" t="s">
        <v>2231</v>
      </c>
      <c r="D792" t="s">
        <v>300</v>
      </c>
      <c r="E792" t="s">
        <v>1500</v>
      </c>
      <c r="F792" t="s">
        <v>29</v>
      </c>
      <c r="G792" t="s">
        <v>1423</v>
      </c>
      <c r="H792" t="str">
        <f>IF(ISBLANK(core[[#This Row],[Type]]),"",IFERROR(LEFT(core[[#This Row],[Type]],FIND("(",core[[#This Row],[Type]])-1),core[[#This Row],[Type]]))</f>
        <v>xs:anyURI</v>
      </c>
      <c r="I792" t="str">
        <f>IF(core[[#This Row],[Base type]]="xs:string",LEFT(core[[#This Row],[Type]],11)="xs:string(""","")</f>
        <v/>
      </c>
      <c r="J792" t="str">
        <f>IF(core[[#This Row],[Base type]]="xs:string",NOT(ISERROR(FIND(" or xs:string(xs:pattern=other:\w{2,})",core[[#This Row],[Type]]))),"")</f>
        <v/>
      </c>
      <c r="K792" t="str">
        <f>IFERROR(MID(core[[#This Row],[Type]],LEN(core[[#This Row],[Base type]])+2,FIND(")",core[[#This Row],[Type]],LEN(core[[#This Row],[Base type]])+2)-LEN(core[[#This Row],[Base type]])-2)&amp;IF(core[[#This Row],[Other]]=TRUE,", ""other:*""",""),"")</f>
        <v/>
      </c>
      <c r="L792" t="str">
        <f t="array" ref="L792">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793" spans="2:12" hidden="1" x14ac:dyDescent="0.25">
      <c r="B793" t="s">
        <v>2248</v>
      </c>
      <c r="C793" t="s">
        <v>2228</v>
      </c>
      <c r="D793" t="s">
        <v>2229</v>
      </c>
      <c r="E793" t="s">
        <v>494</v>
      </c>
      <c r="F793" t="s">
        <v>23</v>
      </c>
      <c r="G793" t="s">
        <v>1403</v>
      </c>
      <c r="H793" t="str">
        <f>IF(ISBLANK(core[[#This Row],[Type]]),"",IFERROR(LEFT(core[[#This Row],[Type]],FIND("(",core[[#This Row],[Type]])-1),core[[#This Row],[Type]]))</f>
        <v>xs:decimal</v>
      </c>
      <c r="I793" t="str">
        <f>IF(core[[#This Row],[Base type]]="xs:string",LEFT(core[[#This Row],[Type]],11)="xs:string(""","")</f>
        <v/>
      </c>
      <c r="J793" t="str">
        <f>IF(core[[#This Row],[Base type]]="xs:string",NOT(ISERROR(FIND(" or xs:string(xs:pattern=other:\w{2,})",core[[#This Row],[Type]]))),"")</f>
        <v/>
      </c>
      <c r="K793" t="str">
        <f>IFERROR(MID(core[[#This Row],[Type]],LEN(core[[#This Row],[Base type]])+2,FIND(")",core[[#This Row],[Type]],LEN(core[[#This Row],[Base type]])+2)-LEN(core[[#This Row],[Base type]])-2)&amp;IF(core[[#This Row],[Other]]=TRUE,", ""other:*""",""),"")</f>
        <v>xs:fractionDigits=6</v>
      </c>
      <c r="L793" t="str">
        <f t="array" ref="L79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94" spans="2:12" hidden="1" x14ac:dyDescent="0.25">
      <c r="B794" t="s">
        <v>2249</v>
      </c>
      <c r="C794" t="s">
        <v>2228</v>
      </c>
      <c r="D794" t="s">
        <v>2229</v>
      </c>
      <c r="E794" t="s">
        <v>478</v>
      </c>
      <c r="F794" t="s">
        <v>29</v>
      </c>
      <c r="G794" t="s">
        <v>1403</v>
      </c>
      <c r="H794" t="str">
        <f>IF(ISBLANK(core[[#This Row],[Type]]),"",IFERROR(LEFT(core[[#This Row],[Type]],FIND("(",core[[#This Row],[Type]])-1),core[[#This Row],[Type]]))</f>
        <v>xs:decimal</v>
      </c>
      <c r="I794" t="str">
        <f>IF(core[[#This Row],[Base type]]="xs:string",LEFT(core[[#This Row],[Type]],11)="xs:string(""","")</f>
        <v/>
      </c>
      <c r="J794" t="str">
        <f>IF(core[[#This Row],[Base type]]="xs:string",NOT(ISERROR(FIND(" or xs:string(xs:pattern=other:\w{2,})",core[[#This Row],[Type]]))),"")</f>
        <v/>
      </c>
      <c r="K794" t="str">
        <f>IFERROR(MID(core[[#This Row],[Type]],LEN(core[[#This Row],[Base type]])+2,FIND(")",core[[#This Row],[Type]],LEN(core[[#This Row],[Base type]])+2)-LEN(core[[#This Row],[Base type]])-2)&amp;IF(core[[#This Row],[Other]]=TRUE,", ""other:*""",""),"")</f>
        <v>xs:fractionDigits=6</v>
      </c>
      <c r="L794" t="str">
        <f t="array" ref="L79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95" spans="2:12" hidden="1" x14ac:dyDescent="0.25">
      <c r="B795" t="s">
        <v>2250</v>
      </c>
      <c r="C795" t="s">
        <v>2228</v>
      </c>
      <c r="D795" t="s">
        <v>2229</v>
      </c>
      <c r="E795" t="s">
        <v>1505</v>
      </c>
      <c r="F795" t="s">
        <v>29</v>
      </c>
      <c r="G795" t="s">
        <v>1403</v>
      </c>
      <c r="H795" t="str">
        <f>IF(ISBLANK(core[[#This Row],[Type]]),"",IFERROR(LEFT(core[[#This Row],[Type]],FIND("(",core[[#This Row],[Type]])-1),core[[#This Row],[Type]]))</f>
        <v>xs:decimal</v>
      </c>
      <c r="I795" t="str">
        <f>IF(core[[#This Row],[Base type]]="xs:string",LEFT(core[[#This Row],[Type]],11)="xs:string(""","")</f>
        <v/>
      </c>
      <c r="J795" t="str">
        <f>IF(core[[#This Row],[Base type]]="xs:string",NOT(ISERROR(FIND(" or xs:string(xs:pattern=other:\w{2,})",core[[#This Row],[Type]]))),"")</f>
        <v/>
      </c>
      <c r="K795" t="str">
        <f>IFERROR(MID(core[[#This Row],[Type]],LEN(core[[#This Row],[Base type]])+2,FIND(")",core[[#This Row],[Type]],LEN(core[[#This Row],[Base type]])+2)-LEN(core[[#This Row],[Base type]])-2)&amp;IF(core[[#This Row],[Other]]=TRUE,", ""other:*""",""),"")</f>
        <v>xs:fractionDigits=6</v>
      </c>
      <c r="L795" t="str">
        <f t="array" ref="L79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796" spans="2:12" hidden="1" x14ac:dyDescent="0.25">
      <c r="B796" t="s">
        <v>2251</v>
      </c>
      <c r="C796" t="s">
        <v>2231</v>
      </c>
      <c r="D796" t="s">
        <v>65</v>
      </c>
      <c r="E796" t="s">
        <v>1299</v>
      </c>
      <c r="F796" t="s">
        <v>29</v>
      </c>
      <c r="H796" t="str">
        <f>IF(ISBLANK(core[[#This Row],[Type]]),"",IFERROR(LEFT(core[[#This Row],[Type]],FIND("(",core[[#This Row],[Type]])-1),core[[#This Row],[Type]]))</f>
        <v/>
      </c>
      <c r="I796" t="str">
        <f>IF(core[[#This Row],[Base type]]="xs:string",LEFT(core[[#This Row],[Type]],11)="xs:string(""","")</f>
        <v/>
      </c>
      <c r="J796" t="str">
        <f>IF(core[[#This Row],[Base type]]="xs:string",NOT(ISERROR(FIND(" or xs:string(xs:pattern=other:\w{2,})",core[[#This Row],[Type]]))),"")</f>
        <v/>
      </c>
      <c r="K796" t="str">
        <f>IFERROR(MID(core[[#This Row],[Type]],LEN(core[[#This Row],[Base type]])+2,FIND(")",core[[#This Row],[Type]],LEN(core[[#This Row],[Base type]])+2)-LEN(core[[#This Row],[Base type]])-2)&amp;IF(core[[#This Row],[Other]]=TRUE,", ""other:*""",""),"")</f>
        <v/>
      </c>
      <c r="L796" t="str">
        <f t="array" ref="L7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97" spans="2:12" hidden="1" x14ac:dyDescent="0.25">
      <c r="B797" t="s">
        <v>2252</v>
      </c>
      <c r="C797" t="s">
        <v>2253</v>
      </c>
      <c r="D797" t="s">
        <v>123</v>
      </c>
      <c r="E797" t="s">
        <v>1299</v>
      </c>
      <c r="F797" t="s">
        <v>23</v>
      </c>
      <c r="H797" t="str">
        <f>IF(ISBLANK(core[[#This Row],[Type]]),"",IFERROR(LEFT(core[[#This Row],[Type]],FIND("(",core[[#This Row],[Type]])-1),core[[#This Row],[Type]]))</f>
        <v/>
      </c>
      <c r="I797" t="str">
        <f>IF(core[[#This Row],[Base type]]="xs:string",LEFT(core[[#This Row],[Type]],11)="xs:string(""","")</f>
        <v/>
      </c>
      <c r="J797" t="str">
        <f>IF(core[[#This Row],[Base type]]="xs:string",NOT(ISERROR(FIND(" or xs:string(xs:pattern=other:\w{2,})",core[[#This Row],[Type]]))),"")</f>
        <v/>
      </c>
      <c r="K797" t="str">
        <f>IFERROR(MID(core[[#This Row],[Type]],LEN(core[[#This Row],[Base type]])+2,FIND(")",core[[#This Row],[Type]],LEN(core[[#This Row],[Base type]])+2)-LEN(core[[#This Row],[Base type]])-2)&amp;IF(core[[#This Row],[Other]]=TRUE,", ""other:*""",""),"")</f>
        <v/>
      </c>
      <c r="L797" t="str">
        <f t="array" ref="L7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98" spans="2:12" hidden="1" x14ac:dyDescent="0.25">
      <c r="B798" t="s">
        <v>2254</v>
      </c>
      <c r="C798" t="s">
        <v>2255</v>
      </c>
      <c r="D798" t="s">
        <v>1309</v>
      </c>
      <c r="E798" t="s">
        <v>1299</v>
      </c>
      <c r="F798" t="s">
        <v>29</v>
      </c>
      <c r="H798" t="str">
        <f>IF(ISBLANK(core[[#This Row],[Type]]),"",IFERROR(LEFT(core[[#This Row],[Type]],FIND("(",core[[#This Row],[Type]])-1),core[[#This Row],[Type]]))</f>
        <v/>
      </c>
      <c r="I798" t="str">
        <f>IF(core[[#This Row],[Base type]]="xs:string",LEFT(core[[#This Row],[Type]],11)="xs:string(""","")</f>
        <v/>
      </c>
      <c r="J798" t="str">
        <f>IF(core[[#This Row],[Base type]]="xs:string",NOT(ISERROR(FIND(" or xs:string(xs:pattern=other:\w{2,})",core[[#This Row],[Type]]))),"")</f>
        <v/>
      </c>
      <c r="K798" t="str">
        <f>IFERROR(MID(core[[#This Row],[Type]],LEN(core[[#This Row],[Base type]])+2,FIND(")",core[[#This Row],[Type]],LEN(core[[#This Row],[Base type]])+2)-LEN(core[[#This Row],[Base type]])-2)&amp;IF(core[[#This Row],[Other]]=TRUE,", ""other:*""",""),"")</f>
        <v/>
      </c>
      <c r="L798" t="str">
        <f t="array" ref="L7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799" spans="2:12" hidden="1" x14ac:dyDescent="0.25">
      <c r="B799" t="s">
        <v>2256</v>
      </c>
      <c r="C799" t="s">
        <v>2253</v>
      </c>
      <c r="D799" t="s">
        <v>123</v>
      </c>
      <c r="E799" t="s">
        <v>124</v>
      </c>
      <c r="F799" t="s">
        <v>23</v>
      </c>
      <c r="G799" t="s">
        <v>1436</v>
      </c>
      <c r="H799" t="str">
        <f>IF(ISBLANK(core[[#This Row],[Type]]),"",IFERROR(LEFT(core[[#This Row],[Type]],FIND("(",core[[#This Row],[Type]])-1),core[[#This Row],[Type]]))</f>
        <v>xs:boolean</v>
      </c>
      <c r="I799" t="str">
        <f>IF(core[[#This Row],[Base type]]="xs:string",LEFT(core[[#This Row],[Type]],11)="xs:string(""","")</f>
        <v/>
      </c>
      <c r="J799" t="str">
        <f>IF(core[[#This Row],[Base type]]="xs:string",NOT(ISERROR(FIND(" or xs:string(xs:pattern=other:\w{2,})",core[[#This Row],[Type]]))),"")</f>
        <v/>
      </c>
      <c r="K799" t="str">
        <f>IFERROR(MID(core[[#This Row],[Type]],LEN(core[[#This Row],[Base type]])+2,FIND(")",core[[#This Row],[Type]],LEN(core[[#This Row],[Base type]])+2)-LEN(core[[#This Row],[Base type]])-2)&amp;IF(core[[#This Row],[Other]]=TRUE,", ""other:*""",""),"")</f>
        <v/>
      </c>
      <c r="L799" t="str">
        <f t="array" ref="L79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800" spans="2:12" hidden="1" x14ac:dyDescent="0.25">
      <c r="B800" t="s">
        <v>2257</v>
      </c>
      <c r="C800" t="s">
        <v>2253</v>
      </c>
      <c r="D800" t="s">
        <v>123</v>
      </c>
      <c r="E800" t="s">
        <v>135</v>
      </c>
      <c r="F800" t="s">
        <v>29</v>
      </c>
      <c r="G800" t="s">
        <v>1478</v>
      </c>
      <c r="H800" t="str">
        <f>IF(ISBLANK(core[[#This Row],[Type]]),"",IFERROR(LEFT(core[[#This Row],[Type]],FIND("(",core[[#This Row],[Type]])-1),core[[#This Row],[Type]]))</f>
        <v>xs:string</v>
      </c>
      <c r="I800" t="b">
        <f>IF(core[[#This Row],[Base type]]="xs:string",LEFT(core[[#This Row],[Type]],11)="xs:string(""","")</f>
        <v>1</v>
      </c>
      <c r="J800" t="b">
        <f>IF(core[[#This Row],[Base type]]="xs:string",NOT(ISERROR(FIND(" or xs:string(xs:pattern=other:\w{2,})",core[[#This Row],[Type]]))),"")</f>
        <v>1</v>
      </c>
      <c r="K800" t="str">
        <f>IFERROR(MID(core[[#This Row],[Type]],LEN(core[[#This Row],[Base type]])+2,FIND(")",core[[#This Row],[Type]],LEN(core[[#This Row],[Base type]])+2)-LEN(core[[#This Row],[Base type]])-2)&amp;IF(core[[#This Row],[Other]]=TRUE,", ""other:*""",""),"")</f>
        <v>"conceptual", "planned", "operational", "disabled", "closed", "other:*"</v>
      </c>
      <c r="L800" t="str">
        <f t="array" ref="L80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01" spans="2:12" hidden="1" x14ac:dyDescent="0.25">
      <c r="B801" t="s">
        <v>2258</v>
      </c>
      <c r="C801" t="s">
        <v>2253</v>
      </c>
      <c r="D801" t="s">
        <v>123</v>
      </c>
      <c r="E801" t="s">
        <v>133</v>
      </c>
      <c r="F801" t="s">
        <v>29</v>
      </c>
      <c r="G801" t="s">
        <v>1325</v>
      </c>
      <c r="H801" t="str">
        <f>IF(ISBLANK(core[[#This Row],[Type]]),"",IFERROR(LEFT(core[[#This Row],[Type]],FIND("(",core[[#This Row],[Type]])-1),core[[#This Row],[Type]]))</f>
        <v>xs:IDREF</v>
      </c>
      <c r="I801" t="str">
        <f>IF(core[[#This Row],[Base type]]="xs:string",LEFT(core[[#This Row],[Type]],11)="xs:string(""","")</f>
        <v/>
      </c>
      <c r="J801" t="str">
        <f>IF(core[[#This Row],[Base type]]="xs:string",NOT(ISERROR(FIND(" or xs:string(xs:pattern=other:\w{2,})",core[[#This Row],[Type]]))),"")</f>
        <v/>
      </c>
      <c r="K801" t="str">
        <f>IFERROR(MID(core[[#This Row],[Type]],LEN(core[[#This Row],[Base type]])+2,FIND(")",core[[#This Row],[Type]],LEN(core[[#This Row],[Base type]])+2)-LEN(core[[#This Row],[Base type]])-2)&amp;IF(core[[#This Row],[Other]]=TRUE,", ""other:*""",""),"")</f>
        <v/>
      </c>
      <c r="L801" t="str">
        <f t="array" ref="L80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802" spans="2:12" hidden="1" x14ac:dyDescent="0.25">
      <c r="B802" t="s">
        <v>2259</v>
      </c>
      <c r="C802" t="s">
        <v>2253</v>
      </c>
      <c r="D802" t="s">
        <v>123</v>
      </c>
      <c r="E802" t="s">
        <v>1481</v>
      </c>
      <c r="F802" t="s">
        <v>29</v>
      </c>
      <c r="G802" t="s">
        <v>1482</v>
      </c>
      <c r="H802" t="str">
        <f>IF(ISBLANK(core[[#This Row],[Type]]),"",IFERROR(LEFT(core[[#This Row],[Type]],FIND("(",core[[#This Row],[Type]])-1),core[[#This Row],[Type]]))</f>
        <v>xs:time</v>
      </c>
      <c r="I802" t="str">
        <f>IF(core[[#This Row],[Base type]]="xs:string",LEFT(core[[#This Row],[Type]],11)="xs:string(""","")</f>
        <v/>
      </c>
      <c r="J802" t="str">
        <f>IF(core[[#This Row],[Base type]]="xs:string",NOT(ISERROR(FIND(" or xs:string(xs:pattern=other:\w{2,})",core[[#This Row],[Type]]))),"")</f>
        <v/>
      </c>
      <c r="K802" t="str">
        <f>IFERROR(MID(core[[#This Row],[Type]],LEN(core[[#This Row],[Base type]])+2,FIND(")",core[[#This Row],[Type]],LEN(core[[#This Row],[Base type]])+2)-LEN(core[[#This Row],[Base type]])-2)&amp;IF(core[[#This Row],[Other]]=TRUE,", ""other:*""",""),"")</f>
        <v/>
      </c>
      <c r="L802" t="str">
        <f t="array" ref="L80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803" spans="2:12" hidden="1" x14ac:dyDescent="0.25">
      <c r="B803" t="s">
        <v>2260</v>
      </c>
      <c r="C803" t="s">
        <v>2253</v>
      </c>
      <c r="D803" t="s">
        <v>123</v>
      </c>
      <c r="E803" t="s">
        <v>1484</v>
      </c>
      <c r="F803" t="s">
        <v>29</v>
      </c>
      <c r="G803" t="s">
        <v>1482</v>
      </c>
      <c r="H803" t="str">
        <f>IF(ISBLANK(core[[#This Row],[Type]]),"",IFERROR(LEFT(core[[#This Row],[Type]],FIND("(",core[[#This Row],[Type]])-1),core[[#This Row],[Type]]))</f>
        <v>xs:time</v>
      </c>
      <c r="I803" t="str">
        <f>IF(core[[#This Row],[Base type]]="xs:string",LEFT(core[[#This Row],[Type]],11)="xs:string(""","")</f>
        <v/>
      </c>
      <c r="J803" t="str">
        <f>IF(core[[#This Row],[Base type]]="xs:string",NOT(ISERROR(FIND(" or xs:string(xs:pattern=other:\w{2,})",core[[#This Row],[Type]]))),"")</f>
        <v/>
      </c>
      <c r="K803" t="str">
        <f>IFERROR(MID(core[[#This Row],[Type]],LEN(core[[#This Row],[Base type]])+2,FIND(")",core[[#This Row],[Type]],LEN(core[[#This Row],[Base type]])+2)-LEN(core[[#This Row],[Base type]])-2)&amp;IF(core[[#This Row],[Other]]=TRUE,", ""other:*""",""),"")</f>
        <v/>
      </c>
      <c r="L803" t="str">
        <f t="array" ref="L80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804" spans="2:12" hidden="1" x14ac:dyDescent="0.25">
      <c r="B804" t="s">
        <v>2261</v>
      </c>
      <c r="C804" t="s">
        <v>2253</v>
      </c>
      <c r="D804" t="s">
        <v>123</v>
      </c>
      <c r="E804" t="s">
        <v>1486</v>
      </c>
      <c r="F804" t="s">
        <v>29</v>
      </c>
      <c r="G804" t="s">
        <v>1487</v>
      </c>
      <c r="H804" t="str">
        <f>IF(ISBLANK(core[[#This Row],[Type]]),"",IFERROR(LEFT(core[[#This Row],[Type]],FIND("(",core[[#This Row],[Type]])-1),core[[#This Row],[Type]]))</f>
        <v>xs:nonNegativeInteger</v>
      </c>
      <c r="I804" t="str">
        <f>IF(core[[#This Row],[Base type]]="xs:string",LEFT(core[[#This Row],[Type]],11)="xs:string(""","")</f>
        <v/>
      </c>
      <c r="J804" t="str">
        <f>IF(core[[#This Row],[Base type]]="xs:string",NOT(ISERROR(FIND(" or xs:string(xs:pattern=other:\w{2,})",core[[#This Row],[Type]]))),"")</f>
        <v/>
      </c>
      <c r="K804" t="str">
        <f>IFERROR(MID(core[[#This Row],[Type]],LEN(core[[#This Row],[Base type]])+2,FIND(")",core[[#This Row],[Type]],LEN(core[[#This Row],[Base type]])+2)-LEN(core[[#This Row],[Base type]])-2)&amp;IF(core[[#This Row],[Other]]=TRUE,", ""other:*""",""),"")</f>
        <v/>
      </c>
      <c r="L804" t="str">
        <f t="array" ref="L804">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805" spans="2:12" hidden="1" x14ac:dyDescent="0.25">
      <c r="B805" t="s">
        <v>2262</v>
      </c>
      <c r="C805" t="s">
        <v>2253</v>
      </c>
      <c r="D805" t="s">
        <v>123</v>
      </c>
      <c r="E805" t="s">
        <v>1489</v>
      </c>
      <c r="F805" t="s">
        <v>29</v>
      </c>
      <c r="G805" t="s">
        <v>1302</v>
      </c>
      <c r="H805" t="str">
        <f>IF(ISBLANK(core[[#This Row],[Type]]),"",IFERROR(LEFT(core[[#This Row],[Type]],FIND("(",core[[#This Row],[Type]])-1),core[[#This Row],[Type]]))</f>
        <v>xs:string</v>
      </c>
      <c r="I805" t="b">
        <f>IF(core[[#This Row],[Base type]]="xs:string",LEFT(core[[#This Row],[Type]],11)="xs:string(""","")</f>
        <v>0</v>
      </c>
      <c r="J805" t="b">
        <f>IF(core[[#This Row],[Base type]]="xs:string",NOT(ISERROR(FIND(" or xs:string(xs:pattern=other:\w{2,})",core[[#This Row],[Type]]))),"")</f>
        <v>0</v>
      </c>
      <c r="K805" t="str">
        <f>IFERROR(MID(core[[#This Row],[Type]],LEN(core[[#This Row],[Base type]])+2,FIND(")",core[[#This Row],[Type]],LEN(core[[#This Row],[Base type]])+2)-LEN(core[[#This Row],[Base type]])-2)&amp;IF(core[[#This Row],[Other]]=TRUE,", ""other:*""",""),"")</f>
        <v/>
      </c>
      <c r="L805" t="str">
        <f t="array" ref="L80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06" spans="2:12" hidden="1" x14ac:dyDescent="0.25">
      <c r="B806" t="s">
        <v>2263</v>
      </c>
      <c r="C806" t="s">
        <v>2253</v>
      </c>
      <c r="D806" t="s">
        <v>123</v>
      </c>
      <c r="E806" t="s">
        <v>1307</v>
      </c>
      <c r="F806" t="s">
        <v>29</v>
      </c>
      <c r="H806" t="str">
        <f>IF(ISBLANK(core[[#This Row],[Type]]),"",IFERROR(LEFT(core[[#This Row],[Type]],FIND("(",core[[#This Row],[Type]])-1),core[[#This Row],[Type]]))</f>
        <v/>
      </c>
      <c r="I806" t="str">
        <f>IF(core[[#This Row],[Base type]]="xs:string",LEFT(core[[#This Row],[Type]],11)="xs:string(""","")</f>
        <v/>
      </c>
      <c r="J806" t="str">
        <f>IF(core[[#This Row],[Base type]]="xs:string",NOT(ISERROR(FIND(" or xs:string(xs:pattern=other:\w{2,})",core[[#This Row],[Type]]))),"")</f>
        <v/>
      </c>
      <c r="K806" t="str">
        <f>IFERROR(MID(core[[#This Row],[Type]],LEN(core[[#This Row],[Base type]])+2,FIND(")",core[[#This Row],[Type]],LEN(core[[#This Row],[Base type]])+2)-LEN(core[[#This Row],[Base type]])-2)&amp;IF(core[[#This Row],[Other]]=TRUE,", ""other:*""",""),"")</f>
        <v/>
      </c>
      <c r="L806" t="str">
        <f t="array" ref="L8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07" spans="2:12" hidden="1" x14ac:dyDescent="0.25">
      <c r="B807" t="s">
        <v>2264</v>
      </c>
      <c r="C807" t="s">
        <v>2228</v>
      </c>
      <c r="D807" t="s">
        <v>2229</v>
      </c>
      <c r="E807" t="s">
        <v>482</v>
      </c>
      <c r="F807" t="s">
        <v>29</v>
      </c>
      <c r="G807" t="s">
        <v>1649</v>
      </c>
      <c r="H807" t="str">
        <f>IF(ISBLANK(core[[#This Row],[Type]]),"",IFERROR(LEFT(core[[#This Row],[Type]],FIND("(",core[[#This Row],[Type]])-1),core[[#This Row],[Type]]))</f>
        <v>xs:string</v>
      </c>
      <c r="I807" t="b">
        <f>IF(core[[#This Row],[Base type]]="xs:string",LEFT(core[[#This Row],[Type]],11)="xs:string(""","")</f>
        <v>1</v>
      </c>
      <c r="J807" t="b">
        <f>IF(core[[#This Row],[Base type]]="xs:string",NOT(ISERROR(FIND(" or xs:string(xs:pattern=other:\w{2,})",core[[#This Row],[Type]]))),"")</f>
        <v>0</v>
      </c>
      <c r="K807" t="str">
        <f>IFERROR(MID(core[[#This Row],[Type]],LEN(core[[#This Row],[Base type]])+2,FIND(")",core[[#This Row],[Type]],LEN(core[[#This Row],[Base type]])+2)-LEN(core[[#This Row],[Base type]])-2)&amp;IF(core[[#This Row],[Other]]=TRUE,", ""other:*""",""),"")</f>
        <v>"up", "down", "unknown", "none", "both"</v>
      </c>
      <c r="L807" t="str">
        <f t="array" ref="L80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08" spans="2:12" hidden="1" x14ac:dyDescent="0.25">
      <c r="B808" t="s">
        <v>2265</v>
      </c>
      <c r="C808" t="s">
        <v>2228</v>
      </c>
      <c r="D808" t="s">
        <v>2229</v>
      </c>
      <c r="E808" t="s">
        <v>1352</v>
      </c>
      <c r="F808" t="s">
        <v>23</v>
      </c>
      <c r="G808" t="s">
        <v>1302</v>
      </c>
      <c r="H808" t="str">
        <f>IF(ISBLANK(core[[#This Row],[Type]]),"",IFERROR(LEFT(core[[#This Row],[Type]],FIND("(",core[[#This Row],[Type]])-1),core[[#This Row],[Type]]))</f>
        <v>xs:string</v>
      </c>
      <c r="I808" t="b">
        <f>IF(core[[#This Row],[Base type]]="xs:string",LEFT(core[[#This Row],[Type]],11)="xs:string(""","")</f>
        <v>0</v>
      </c>
      <c r="J808" t="b">
        <f>IF(core[[#This Row],[Base type]]="xs:string",NOT(ISERROR(FIND(" or xs:string(xs:pattern=other:\w{2,})",core[[#This Row],[Type]]))),"")</f>
        <v>0</v>
      </c>
      <c r="K808" t="str">
        <f>IFERROR(MID(core[[#This Row],[Type]],LEN(core[[#This Row],[Base type]])+2,FIND(")",core[[#This Row],[Type]],LEN(core[[#This Row],[Base type]])+2)-LEN(core[[#This Row],[Base type]])-2)&amp;IF(core[[#This Row],[Other]]=TRUE,", ""other:*""",""),"")</f>
        <v/>
      </c>
      <c r="L808" t="str">
        <f t="array" ref="L80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09" spans="2:12" hidden="1" x14ac:dyDescent="0.25">
      <c r="B809" t="s">
        <v>2266</v>
      </c>
      <c r="C809" t="s">
        <v>2228</v>
      </c>
      <c r="D809" t="s">
        <v>2229</v>
      </c>
      <c r="E809" t="s">
        <v>1354</v>
      </c>
      <c r="F809" t="s">
        <v>23</v>
      </c>
      <c r="G809" t="s">
        <v>1302</v>
      </c>
      <c r="H809" t="str">
        <f>IF(ISBLANK(core[[#This Row],[Type]]),"",IFERROR(LEFT(core[[#This Row],[Type]],FIND("(",core[[#This Row],[Type]])-1),core[[#This Row],[Type]]))</f>
        <v>xs:string</v>
      </c>
      <c r="I809" t="b">
        <f>IF(core[[#This Row],[Base type]]="xs:string",LEFT(core[[#This Row],[Type]],11)="xs:string(""","")</f>
        <v>0</v>
      </c>
      <c r="J809" t="b">
        <f>IF(core[[#This Row],[Base type]]="xs:string",NOT(ISERROR(FIND(" or xs:string(xs:pattern=other:\w{2,})",core[[#This Row],[Type]]))),"")</f>
        <v>0</v>
      </c>
      <c r="K809" t="str">
        <f>IFERROR(MID(core[[#This Row],[Type]],LEN(core[[#This Row],[Base type]])+2,FIND(")",core[[#This Row],[Type]],LEN(core[[#This Row],[Base type]])+2)-LEN(core[[#This Row],[Base type]])-2)&amp;IF(core[[#This Row],[Other]]=TRUE,", ""other:*""",""),"")</f>
        <v/>
      </c>
      <c r="L809" t="str">
        <f t="array" ref="L80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10" spans="2:12" hidden="1" x14ac:dyDescent="0.25">
      <c r="B810" t="s">
        <v>2267</v>
      </c>
      <c r="C810" t="s">
        <v>2228</v>
      </c>
      <c r="D810" t="s">
        <v>2229</v>
      </c>
      <c r="E810" t="s">
        <v>1356</v>
      </c>
      <c r="F810" t="s">
        <v>29</v>
      </c>
      <c r="G810" t="s">
        <v>1357</v>
      </c>
      <c r="H810" t="str">
        <f>IF(ISBLANK(core[[#This Row],[Type]]),"",IFERROR(LEFT(core[[#This Row],[Type]],FIND("(",core[[#This Row],[Type]])-1),core[[#This Row],[Type]]))</f>
        <v>xs:string</v>
      </c>
      <c r="I810" t="b">
        <f>IF(core[[#This Row],[Base type]]="xs:string",LEFT(core[[#This Row],[Type]],11)="xs:string(""","")</f>
        <v>1</v>
      </c>
      <c r="J810" t="b">
        <f>IF(core[[#This Row],[Base type]]="xs:string",NOT(ISERROR(FIND(" or xs:string(xs:pattern=other:\w{2,})",core[[#This Row],[Type]]))),"")</f>
        <v>1</v>
      </c>
      <c r="K810" t="str">
        <f>IFERROR(MID(core[[#This Row],[Type]],LEN(core[[#This Row],[Base type]])+2,FIND(")",core[[#This Row],[Type]],LEN(core[[#This Row],[Base type]])+2)-LEN(core[[#This Row],[Base type]])-2)&amp;IF(core[[#This Row],[Other]]=TRUE,", ""other:*""",""),"")</f>
        <v>"sight", "time", "blocking", "LZB-blocking", "absBrakeDist", "other:*"</v>
      </c>
      <c r="L810" t="str">
        <f t="array" ref="L81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11" spans="2:12" hidden="1" x14ac:dyDescent="0.25">
      <c r="B811" t="s">
        <v>2268</v>
      </c>
      <c r="C811" t="s">
        <v>914</v>
      </c>
      <c r="D811" t="s">
        <v>927</v>
      </c>
      <c r="E811" t="s">
        <v>1299</v>
      </c>
      <c r="F811" t="s">
        <v>29</v>
      </c>
      <c r="H811" t="str">
        <f>IF(ISBLANK(core[[#This Row],[Type]]),"",IFERROR(LEFT(core[[#This Row],[Type]],FIND("(",core[[#This Row],[Type]])-1),core[[#This Row],[Type]]))</f>
        <v/>
      </c>
      <c r="I811" t="str">
        <f>IF(core[[#This Row],[Base type]]="xs:string",LEFT(core[[#This Row],[Type]],11)="xs:string(""","")</f>
        <v/>
      </c>
      <c r="J811" t="str">
        <f>IF(core[[#This Row],[Base type]]="xs:string",NOT(ISERROR(FIND(" or xs:string(xs:pattern=other:\w{2,})",core[[#This Row],[Type]]))),"")</f>
        <v/>
      </c>
      <c r="K811" t="str">
        <f>IFERROR(MID(core[[#This Row],[Type]],LEN(core[[#This Row],[Base type]])+2,FIND(")",core[[#This Row],[Type]],LEN(core[[#This Row],[Base type]])+2)-LEN(core[[#This Row],[Base type]])-2)&amp;IF(core[[#This Row],[Other]]=TRUE,", ""other:*""",""),"")</f>
        <v/>
      </c>
      <c r="L811" t="str">
        <f t="array" ref="L8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12" spans="2:12" hidden="1" x14ac:dyDescent="0.25">
      <c r="B812" t="s">
        <v>2269</v>
      </c>
      <c r="C812" t="s">
        <v>1081</v>
      </c>
      <c r="D812" t="s">
        <v>1082</v>
      </c>
      <c r="E812" t="s">
        <v>1299</v>
      </c>
      <c r="F812" t="s">
        <v>29</v>
      </c>
      <c r="H812" t="str">
        <f>IF(ISBLANK(core[[#This Row],[Type]]),"",IFERROR(LEFT(core[[#This Row],[Type]],FIND("(",core[[#This Row],[Type]])-1),core[[#This Row],[Type]]))</f>
        <v/>
      </c>
      <c r="I812" t="str">
        <f>IF(core[[#This Row],[Base type]]="xs:string",LEFT(core[[#This Row],[Type]],11)="xs:string(""","")</f>
        <v/>
      </c>
      <c r="J812" t="str">
        <f>IF(core[[#This Row],[Base type]]="xs:string",NOT(ISERROR(FIND(" or xs:string(xs:pattern=other:\w{2,})",core[[#This Row],[Type]]))),"")</f>
        <v/>
      </c>
      <c r="K812" t="str">
        <f>IFERROR(MID(core[[#This Row],[Type]],LEN(core[[#This Row],[Base type]])+2,FIND(")",core[[#This Row],[Type]],LEN(core[[#This Row],[Base type]])+2)-LEN(core[[#This Row],[Base type]])-2)&amp;IF(core[[#This Row],[Other]]=TRUE,", ""other:*""",""),"")</f>
        <v/>
      </c>
      <c r="L812" t="str">
        <f t="array" ref="L81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13" spans="2:12" hidden="1" x14ac:dyDescent="0.25">
      <c r="B813" t="s">
        <v>2270</v>
      </c>
      <c r="C813" t="s">
        <v>1093</v>
      </c>
      <c r="D813" t="s">
        <v>423</v>
      </c>
      <c r="E813" t="s">
        <v>1299</v>
      </c>
      <c r="F813" t="s">
        <v>29</v>
      </c>
      <c r="H813" t="str">
        <f>IF(ISBLANK(core[[#This Row],[Type]]),"",IFERROR(LEFT(core[[#This Row],[Type]],FIND("(",core[[#This Row],[Type]])-1),core[[#This Row],[Type]]))</f>
        <v/>
      </c>
      <c r="I813" t="str">
        <f>IF(core[[#This Row],[Base type]]="xs:string",LEFT(core[[#This Row],[Type]],11)="xs:string(""","")</f>
        <v/>
      </c>
      <c r="J813" t="str">
        <f>IF(core[[#This Row],[Base type]]="xs:string",NOT(ISERROR(FIND(" or xs:string(xs:pattern=other:\w{2,})",core[[#This Row],[Type]]))),"")</f>
        <v/>
      </c>
      <c r="K813" t="str">
        <f>IFERROR(MID(core[[#This Row],[Type]],LEN(core[[#This Row],[Base type]])+2,FIND(")",core[[#This Row],[Type]],LEN(core[[#This Row],[Base type]])+2)-LEN(core[[#This Row],[Base type]])-2)&amp;IF(core[[#This Row],[Other]]=TRUE,", ""other:*""",""),"")</f>
        <v/>
      </c>
      <c r="L813" t="str">
        <f t="array" ref="L8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14" spans="2:12" hidden="1" x14ac:dyDescent="0.25">
      <c r="B814" t="s">
        <v>2271</v>
      </c>
      <c r="C814" t="s">
        <v>1093</v>
      </c>
      <c r="D814" t="s">
        <v>423</v>
      </c>
      <c r="E814" t="s">
        <v>34</v>
      </c>
      <c r="F814" t="s">
        <v>29</v>
      </c>
      <c r="G814" t="s">
        <v>1302</v>
      </c>
      <c r="H814" t="str">
        <f>IF(ISBLANK(core[[#This Row],[Type]]),"",IFERROR(LEFT(core[[#This Row],[Type]],FIND("(",core[[#This Row],[Type]])-1),core[[#This Row],[Type]]))</f>
        <v>xs:string</v>
      </c>
      <c r="I814" t="b">
        <f>IF(core[[#This Row],[Base type]]="xs:string",LEFT(core[[#This Row],[Type]],11)="xs:string(""","")</f>
        <v>0</v>
      </c>
      <c r="J814" t="b">
        <f>IF(core[[#This Row],[Base type]]="xs:string",NOT(ISERROR(FIND(" or xs:string(xs:pattern=other:\w{2,})",core[[#This Row],[Type]]))),"")</f>
        <v>0</v>
      </c>
      <c r="K814" t="str">
        <f>IFERROR(MID(core[[#This Row],[Type]],LEN(core[[#This Row],[Base type]])+2,FIND(")",core[[#This Row],[Type]],LEN(core[[#This Row],[Base type]])+2)-LEN(core[[#This Row],[Base type]])-2)&amp;IF(core[[#This Row],[Other]]=TRUE,", ""other:*""",""),"")</f>
        <v/>
      </c>
      <c r="L814" t="str">
        <f t="array" ref="L81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15" spans="2:12" hidden="1" x14ac:dyDescent="0.25">
      <c r="B815" t="s">
        <v>2272</v>
      </c>
      <c r="C815" t="s">
        <v>1093</v>
      </c>
      <c r="D815" t="s">
        <v>423</v>
      </c>
      <c r="E815" t="s">
        <v>28</v>
      </c>
      <c r="F815" t="s">
        <v>29</v>
      </c>
      <c r="G815" t="s">
        <v>1302</v>
      </c>
      <c r="H815" t="str">
        <f>IF(ISBLANK(core[[#This Row],[Type]]),"",IFERROR(LEFT(core[[#This Row],[Type]],FIND("(",core[[#This Row],[Type]])-1),core[[#This Row],[Type]]))</f>
        <v>xs:string</v>
      </c>
      <c r="I815" t="b">
        <f>IF(core[[#This Row],[Base type]]="xs:string",LEFT(core[[#This Row],[Type]],11)="xs:string(""","")</f>
        <v>0</v>
      </c>
      <c r="J815" t="b">
        <f>IF(core[[#This Row],[Base type]]="xs:string",NOT(ISERROR(FIND(" or xs:string(xs:pattern=other:\w{2,})",core[[#This Row],[Type]]))),"")</f>
        <v>0</v>
      </c>
      <c r="K815" t="str">
        <f>IFERROR(MID(core[[#This Row],[Type]],LEN(core[[#This Row],[Base type]])+2,FIND(")",core[[#This Row],[Type]],LEN(core[[#This Row],[Base type]])+2)-LEN(core[[#This Row],[Base type]])-2)&amp;IF(core[[#This Row],[Other]]=TRUE,", ""other:*""",""),"")</f>
        <v/>
      </c>
      <c r="L815" t="str">
        <f t="array" ref="L81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16" spans="2:12" hidden="1" x14ac:dyDescent="0.25">
      <c r="B816" t="s">
        <v>2273</v>
      </c>
      <c r="C816" t="s">
        <v>1093</v>
      </c>
      <c r="D816" t="s">
        <v>423</v>
      </c>
      <c r="E816" t="s">
        <v>1305</v>
      </c>
      <c r="F816" t="s">
        <v>29</v>
      </c>
      <c r="H816" t="str">
        <f>IF(ISBLANK(core[[#This Row],[Type]]),"",IFERROR(LEFT(core[[#This Row],[Type]],FIND("(",core[[#This Row],[Type]])-1),core[[#This Row],[Type]]))</f>
        <v/>
      </c>
      <c r="I816" t="str">
        <f>IF(core[[#This Row],[Base type]]="xs:string",LEFT(core[[#This Row],[Type]],11)="xs:string(""","")</f>
        <v/>
      </c>
      <c r="J816" t="str">
        <f>IF(core[[#This Row],[Base type]]="xs:string",NOT(ISERROR(FIND(" or xs:string(xs:pattern=other:\w{2,})",core[[#This Row],[Type]]))),"")</f>
        <v/>
      </c>
      <c r="K816" t="str">
        <f>IFERROR(MID(core[[#This Row],[Type]],LEN(core[[#This Row],[Base type]])+2,FIND(")",core[[#This Row],[Type]],LEN(core[[#This Row],[Base type]])+2)-LEN(core[[#This Row],[Base type]])-2)&amp;IF(core[[#This Row],[Other]]=TRUE,", ""other:*""",""),"")</f>
        <v/>
      </c>
      <c r="L816" t="str">
        <f t="array" ref="L81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17" spans="2:12" hidden="1" x14ac:dyDescent="0.25">
      <c r="B817" t="s">
        <v>2274</v>
      </c>
      <c r="C817" t="s">
        <v>1093</v>
      </c>
      <c r="D817" t="s">
        <v>423</v>
      </c>
      <c r="E817" t="s">
        <v>1307</v>
      </c>
      <c r="F817" t="s">
        <v>29</v>
      </c>
      <c r="H817" t="str">
        <f>IF(ISBLANK(core[[#This Row],[Type]]),"",IFERROR(LEFT(core[[#This Row],[Type]],FIND("(",core[[#This Row],[Type]])-1),core[[#This Row],[Type]]))</f>
        <v/>
      </c>
      <c r="I817" t="str">
        <f>IF(core[[#This Row],[Base type]]="xs:string",LEFT(core[[#This Row],[Type]],11)="xs:string(""","")</f>
        <v/>
      </c>
      <c r="J817" t="str">
        <f>IF(core[[#This Row],[Base type]]="xs:string",NOT(ISERROR(FIND(" or xs:string(xs:pattern=other:\w{2,})",core[[#This Row],[Type]]))),"")</f>
        <v/>
      </c>
      <c r="K817" t="str">
        <f>IFERROR(MID(core[[#This Row],[Type]],LEN(core[[#This Row],[Base type]])+2,FIND(")",core[[#This Row],[Type]],LEN(core[[#This Row],[Base type]])+2)-LEN(core[[#This Row],[Base type]])-2)&amp;IF(core[[#This Row],[Other]]=TRUE,", ""other:*""",""),"")</f>
        <v/>
      </c>
      <c r="L817" t="str">
        <f t="array" ref="L81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18" spans="2:12" hidden="1" x14ac:dyDescent="0.25">
      <c r="B818" t="s">
        <v>2275</v>
      </c>
      <c r="C818" t="s">
        <v>1093</v>
      </c>
      <c r="D818" t="s">
        <v>1309</v>
      </c>
      <c r="E818" t="s">
        <v>1299</v>
      </c>
      <c r="F818" t="s">
        <v>29</v>
      </c>
      <c r="H818" t="str">
        <f>IF(ISBLANK(core[[#This Row],[Type]]),"",IFERROR(LEFT(core[[#This Row],[Type]],FIND("(",core[[#This Row],[Type]])-1),core[[#This Row],[Type]]))</f>
        <v/>
      </c>
      <c r="I818" t="str">
        <f>IF(core[[#This Row],[Base type]]="xs:string",LEFT(core[[#This Row],[Type]],11)="xs:string(""","")</f>
        <v/>
      </c>
      <c r="J818" t="str">
        <f>IF(core[[#This Row],[Base type]]="xs:string",NOT(ISERROR(FIND(" or xs:string(xs:pattern=other:\w{2,})",core[[#This Row],[Type]]))),"")</f>
        <v/>
      </c>
      <c r="K818" t="str">
        <f>IFERROR(MID(core[[#This Row],[Type]],LEN(core[[#This Row],[Base type]])+2,FIND(")",core[[#This Row],[Type]],LEN(core[[#This Row],[Base type]])+2)-LEN(core[[#This Row],[Base type]])-2)&amp;IF(core[[#This Row],[Other]]=TRUE,", ""other:*""",""),"")</f>
        <v/>
      </c>
      <c r="L818" t="str">
        <f t="array" ref="L81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19" spans="2:12" hidden="1" x14ac:dyDescent="0.25">
      <c r="B819" t="s">
        <v>2276</v>
      </c>
      <c r="C819" t="s">
        <v>1081</v>
      </c>
      <c r="D819" t="s">
        <v>1082</v>
      </c>
      <c r="E819" t="s">
        <v>32</v>
      </c>
      <c r="F819" t="s">
        <v>23</v>
      </c>
      <c r="G819" t="s">
        <v>1311</v>
      </c>
      <c r="H819" t="str">
        <f>IF(ISBLANK(core[[#This Row],[Type]]),"",IFERROR(LEFT(core[[#This Row],[Type]],FIND("(",core[[#This Row],[Type]])-1),core[[#This Row],[Type]]))</f>
        <v>xs:ID</v>
      </c>
      <c r="I819" t="str">
        <f>IF(core[[#This Row],[Base type]]="xs:string",LEFT(core[[#This Row],[Type]],11)="xs:string(""","")</f>
        <v/>
      </c>
      <c r="J819" t="str">
        <f>IF(core[[#This Row],[Base type]]="xs:string",NOT(ISERROR(FIND(" or xs:string(xs:pattern=other:\w{2,})",core[[#This Row],[Type]]))),"")</f>
        <v/>
      </c>
      <c r="K819" t="str">
        <f>IFERROR(MID(core[[#This Row],[Type]],LEN(core[[#This Row],[Base type]])+2,FIND(")",core[[#This Row],[Type]],LEN(core[[#This Row],[Base type]])+2)-LEN(core[[#This Row],[Base type]])-2)&amp;IF(core[[#This Row],[Other]]=TRUE,", ""other:*""",""),"")</f>
        <v/>
      </c>
      <c r="L819" t="str">
        <f t="array" ref="L81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20" spans="2:12" hidden="1" x14ac:dyDescent="0.25">
      <c r="B820" t="s">
        <v>2277</v>
      </c>
      <c r="C820" t="s">
        <v>1081</v>
      </c>
      <c r="D820" t="s">
        <v>1082</v>
      </c>
      <c r="E820" t="s">
        <v>24</v>
      </c>
      <c r="F820" t="s">
        <v>29</v>
      </c>
      <c r="G820" t="s">
        <v>1302</v>
      </c>
      <c r="H820" t="str">
        <f>IF(ISBLANK(core[[#This Row],[Type]]),"",IFERROR(LEFT(core[[#This Row],[Type]],FIND("(",core[[#This Row],[Type]])-1),core[[#This Row],[Type]]))</f>
        <v>xs:string</v>
      </c>
      <c r="I820" t="b">
        <f>IF(core[[#This Row],[Base type]]="xs:string",LEFT(core[[#This Row],[Type]],11)="xs:string(""","")</f>
        <v>0</v>
      </c>
      <c r="J820" t="b">
        <f>IF(core[[#This Row],[Base type]]="xs:string",NOT(ISERROR(FIND(" or xs:string(xs:pattern=other:\w{2,})",core[[#This Row],[Type]]))),"")</f>
        <v>0</v>
      </c>
      <c r="K820" t="str">
        <f>IFERROR(MID(core[[#This Row],[Type]],LEN(core[[#This Row],[Base type]])+2,FIND(")",core[[#This Row],[Type]],LEN(core[[#This Row],[Base type]])+2)-LEN(core[[#This Row],[Base type]])-2)&amp;IF(core[[#This Row],[Other]]=TRUE,", ""other:*""",""),"")</f>
        <v/>
      </c>
      <c r="L820" t="str">
        <f t="array" ref="L82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21" spans="2:12" hidden="1" x14ac:dyDescent="0.25">
      <c r="B821" t="s">
        <v>2278</v>
      </c>
      <c r="C821" t="s">
        <v>1081</v>
      </c>
      <c r="D821" t="s">
        <v>1082</v>
      </c>
      <c r="E821" t="s">
        <v>34</v>
      </c>
      <c r="F821" t="s">
        <v>29</v>
      </c>
      <c r="G821" t="s">
        <v>1302</v>
      </c>
      <c r="H821" t="str">
        <f>IF(ISBLANK(core[[#This Row],[Type]]),"",IFERROR(LEFT(core[[#This Row],[Type]],FIND("(",core[[#This Row],[Type]])-1),core[[#This Row],[Type]]))</f>
        <v>xs:string</v>
      </c>
      <c r="I821" t="b">
        <f>IF(core[[#This Row],[Base type]]="xs:string",LEFT(core[[#This Row],[Type]],11)="xs:string(""","")</f>
        <v>0</v>
      </c>
      <c r="J821" t="b">
        <f>IF(core[[#This Row],[Base type]]="xs:string",NOT(ISERROR(FIND(" or xs:string(xs:pattern=other:\w{2,})",core[[#This Row],[Type]]))),"")</f>
        <v>0</v>
      </c>
      <c r="K821" t="str">
        <f>IFERROR(MID(core[[#This Row],[Type]],LEN(core[[#This Row],[Base type]])+2,FIND(")",core[[#This Row],[Type]],LEN(core[[#This Row],[Base type]])+2)-LEN(core[[#This Row],[Base type]])-2)&amp;IF(core[[#This Row],[Other]]=TRUE,", ""other:*""",""),"")</f>
        <v/>
      </c>
      <c r="L821" t="str">
        <f t="array" ref="L82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22" spans="2:12" hidden="1" x14ac:dyDescent="0.25">
      <c r="B822" t="s">
        <v>2279</v>
      </c>
      <c r="C822" t="s">
        <v>1081</v>
      </c>
      <c r="D822" t="s">
        <v>1082</v>
      </c>
      <c r="E822" t="s">
        <v>28</v>
      </c>
      <c r="F822" t="s">
        <v>29</v>
      </c>
      <c r="G822" t="s">
        <v>1302</v>
      </c>
      <c r="H822" t="str">
        <f>IF(ISBLANK(core[[#This Row],[Type]]),"",IFERROR(LEFT(core[[#This Row],[Type]],FIND("(",core[[#This Row],[Type]])-1),core[[#This Row],[Type]]))</f>
        <v>xs:string</v>
      </c>
      <c r="I822" t="b">
        <f>IF(core[[#This Row],[Base type]]="xs:string",LEFT(core[[#This Row],[Type]],11)="xs:string(""","")</f>
        <v>0</v>
      </c>
      <c r="J822" t="b">
        <f>IF(core[[#This Row],[Base type]]="xs:string",NOT(ISERROR(FIND(" or xs:string(xs:pattern=other:\w{2,})",core[[#This Row],[Type]]))),"")</f>
        <v>0</v>
      </c>
      <c r="K822" t="str">
        <f>IFERROR(MID(core[[#This Row],[Type]],LEN(core[[#This Row],[Base type]])+2,FIND(")",core[[#This Row],[Type]],LEN(core[[#This Row],[Base type]])+2)-LEN(core[[#This Row],[Base type]])-2)&amp;IF(core[[#This Row],[Other]]=TRUE,", ""other:*""",""),"")</f>
        <v/>
      </c>
      <c r="L822" t="str">
        <f t="array" ref="L82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23" spans="2:12" hidden="1" x14ac:dyDescent="0.25">
      <c r="B823" t="s">
        <v>2280</v>
      </c>
      <c r="C823" t="s">
        <v>1081</v>
      </c>
      <c r="D823" t="s">
        <v>1082</v>
      </c>
      <c r="E823" t="s">
        <v>1305</v>
      </c>
      <c r="F823" t="s">
        <v>29</v>
      </c>
      <c r="H823" t="str">
        <f>IF(ISBLANK(core[[#This Row],[Type]]),"",IFERROR(LEFT(core[[#This Row],[Type]],FIND("(",core[[#This Row],[Type]])-1),core[[#This Row],[Type]]))</f>
        <v/>
      </c>
      <c r="I823" t="str">
        <f>IF(core[[#This Row],[Base type]]="xs:string",LEFT(core[[#This Row],[Type]],11)="xs:string(""","")</f>
        <v/>
      </c>
      <c r="J823" t="str">
        <f>IF(core[[#This Row],[Base type]]="xs:string",NOT(ISERROR(FIND(" or xs:string(xs:pattern=other:\w{2,})",core[[#This Row],[Type]]))),"")</f>
        <v/>
      </c>
      <c r="K823" t="str">
        <f>IFERROR(MID(core[[#This Row],[Type]],LEN(core[[#This Row],[Base type]])+2,FIND(")",core[[#This Row],[Type]],LEN(core[[#This Row],[Base type]])+2)-LEN(core[[#This Row],[Base type]])-2)&amp;IF(core[[#This Row],[Other]]=TRUE,", ""other:*""",""),"")</f>
        <v/>
      </c>
      <c r="L823" t="str">
        <f t="array" ref="L8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24" spans="2:12" hidden="1" x14ac:dyDescent="0.25">
      <c r="B824" t="s">
        <v>2281</v>
      </c>
      <c r="C824" t="s">
        <v>1081</v>
      </c>
      <c r="D824" t="s">
        <v>1082</v>
      </c>
      <c r="E824" t="s">
        <v>1307</v>
      </c>
      <c r="F824" t="s">
        <v>29</v>
      </c>
      <c r="H824" t="str">
        <f>IF(ISBLANK(core[[#This Row],[Type]]),"",IFERROR(LEFT(core[[#This Row],[Type]],FIND("(",core[[#This Row],[Type]])-1),core[[#This Row],[Type]]))</f>
        <v/>
      </c>
      <c r="I824" t="str">
        <f>IF(core[[#This Row],[Base type]]="xs:string",LEFT(core[[#This Row],[Type]],11)="xs:string(""","")</f>
        <v/>
      </c>
      <c r="J824" t="str">
        <f>IF(core[[#This Row],[Base type]]="xs:string",NOT(ISERROR(FIND(" or xs:string(xs:pattern=other:\w{2,})",core[[#This Row],[Type]]))),"")</f>
        <v/>
      </c>
      <c r="K824" t="str">
        <f>IFERROR(MID(core[[#This Row],[Type]],LEN(core[[#This Row],[Base type]])+2,FIND(")",core[[#This Row],[Type]],LEN(core[[#This Row],[Base type]])+2)-LEN(core[[#This Row],[Base type]])-2)&amp;IF(core[[#This Row],[Other]]=TRUE,", ""other:*""",""),"")</f>
        <v/>
      </c>
      <c r="L824" t="str">
        <f t="array" ref="L82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25" spans="2:12" hidden="1" x14ac:dyDescent="0.25">
      <c r="B825" t="s">
        <v>2282</v>
      </c>
      <c r="C825" t="s">
        <v>1093</v>
      </c>
      <c r="D825" t="s">
        <v>300</v>
      </c>
      <c r="E825" t="s">
        <v>1299</v>
      </c>
      <c r="F825" t="s">
        <v>29</v>
      </c>
      <c r="H825" t="str">
        <f>IF(ISBLANK(core[[#This Row],[Type]]),"",IFERROR(LEFT(core[[#This Row],[Type]],FIND("(",core[[#This Row],[Type]])-1),core[[#This Row],[Type]]))</f>
        <v/>
      </c>
      <c r="I825" t="str">
        <f>IF(core[[#This Row],[Base type]]="xs:string",LEFT(core[[#This Row],[Type]],11)="xs:string(""","")</f>
        <v/>
      </c>
      <c r="J825" t="str">
        <f>IF(core[[#This Row],[Base type]]="xs:string",NOT(ISERROR(FIND(" or xs:string(xs:pattern=other:\w{2,})",core[[#This Row],[Type]]))),"")</f>
        <v/>
      </c>
      <c r="K825" t="str">
        <f>IFERROR(MID(core[[#This Row],[Type]],LEN(core[[#This Row],[Base type]])+2,FIND(")",core[[#This Row],[Type]],LEN(core[[#This Row],[Base type]])+2)-LEN(core[[#This Row],[Base type]])-2)&amp;IF(core[[#This Row],[Other]]=TRUE,", ""other:*""",""),"")</f>
        <v/>
      </c>
      <c r="L825" t="str">
        <f t="array" ref="L82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26" spans="2:12" hidden="1" x14ac:dyDescent="0.25">
      <c r="B826" t="s">
        <v>2283</v>
      </c>
      <c r="C826" t="s">
        <v>1093</v>
      </c>
      <c r="D826" t="s">
        <v>300</v>
      </c>
      <c r="E826" t="s">
        <v>301</v>
      </c>
      <c r="F826" t="s">
        <v>23</v>
      </c>
      <c r="G826" t="s">
        <v>1495</v>
      </c>
      <c r="H826" t="str">
        <f>IF(ISBLANK(core[[#This Row],[Type]]),"",IFERROR(LEFT(core[[#This Row],[Type]],FIND("(",core[[#This Row],[Type]])-1),core[[#This Row],[Type]]))</f>
        <v>xs:list</v>
      </c>
      <c r="I826" t="str">
        <f>IF(core[[#This Row],[Base type]]="xs:string",LEFT(core[[#This Row],[Type]],11)="xs:string(""","")</f>
        <v/>
      </c>
      <c r="J826" t="str">
        <f>IF(core[[#This Row],[Base type]]="xs:string",NOT(ISERROR(FIND(" or xs:string(xs:pattern=other:\w{2,})",core[[#This Row],[Type]]))),"")</f>
        <v/>
      </c>
      <c r="K826" t="str">
        <f>IFERROR(MID(core[[#This Row],[Type]],LEN(core[[#This Row],[Base type]])+2,FIND(")",core[[#This Row],[Type]],LEN(core[[#This Row],[Base type]])+2)-LEN(core[[#This Row],[Base type]])-2)&amp;IF(core[[#This Row],[Other]]=TRUE,", ""other:*""",""),"")</f>
        <v>xs:double</v>
      </c>
      <c r="L826" t="str">
        <f t="array" ref="L826">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827" spans="2:12" hidden="1" x14ac:dyDescent="0.25">
      <c r="B827" t="s">
        <v>2284</v>
      </c>
      <c r="C827" t="s">
        <v>1093</v>
      </c>
      <c r="D827" t="s">
        <v>300</v>
      </c>
      <c r="E827" t="s">
        <v>1425</v>
      </c>
      <c r="F827" t="s">
        <v>29</v>
      </c>
      <c r="G827" t="s">
        <v>1497</v>
      </c>
      <c r="H827" t="str">
        <f>IF(ISBLANK(core[[#This Row],[Type]]),"",IFERROR(LEFT(core[[#This Row],[Type]],FIND("(",core[[#This Row],[Type]])-1),core[[#This Row],[Type]]))</f>
        <v>xs:double</v>
      </c>
      <c r="I827" t="str">
        <f>IF(core[[#This Row],[Base type]]="xs:string",LEFT(core[[#This Row],[Type]],11)="xs:string(""","")</f>
        <v/>
      </c>
      <c r="J827" t="str">
        <f>IF(core[[#This Row],[Base type]]="xs:string",NOT(ISERROR(FIND(" or xs:string(xs:pattern=other:\w{2,})",core[[#This Row],[Type]]))),"")</f>
        <v/>
      </c>
      <c r="K827" t="str">
        <f>IFERROR(MID(core[[#This Row],[Type]],LEN(core[[#This Row],[Base type]])+2,FIND(")",core[[#This Row],[Type]],LEN(core[[#This Row],[Base type]])+2)-LEN(core[[#This Row],[Base type]])-2)&amp;IF(core[[#This Row],[Other]]=TRUE,", ""other:*""",""),"")</f>
        <v/>
      </c>
      <c r="L827" t="str">
        <f t="array" ref="L827">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828" spans="2:12" hidden="1" x14ac:dyDescent="0.25">
      <c r="B828" t="s">
        <v>2285</v>
      </c>
      <c r="C828" t="s">
        <v>1093</v>
      </c>
      <c r="D828" t="s">
        <v>300</v>
      </c>
      <c r="E828" t="s">
        <v>1420</v>
      </c>
      <c r="F828" t="s">
        <v>29</v>
      </c>
      <c r="G828" t="s">
        <v>1423</v>
      </c>
      <c r="H828" t="str">
        <f>IF(ISBLANK(core[[#This Row],[Type]]),"",IFERROR(LEFT(core[[#This Row],[Type]],FIND("(",core[[#This Row],[Type]])-1),core[[#This Row],[Type]]))</f>
        <v>xs:anyURI</v>
      </c>
      <c r="I828" t="str">
        <f>IF(core[[#This Row],[Base type]]="xs:string",LEFT(core[[#This Row],[Type]],11)="xs:string(""","")</f>
        <v/>
      </c>
      <c r="J828" t="str">
        <f>IF(core[[#This Row],[Base type]]="xs:string",NOT(ISERROR(FIND(" or xs:string(xs:pattern=other:\w{2,})",core[[#This Row],[Type]]))),"")</f>
        <v/>
      </c>
      <c r="K828" t="str">
        <f>IFERROR(MID(core[[#This Row],[Type]],LEN(core[[#This Row],[Base type]])+2,FIND(")",core[[#This Row],[Type]],LEN(core[[#This Row],[Base type]])+2)-LEN(core[[#This Row],[Base type]])-2)&amp;IF(core[[#This Row],[Other]]=TRUE,", ""other:*""",""),"")</f>
        <v/>
      </c>
      <c r="L828" t="str">
        <f t="array" ref="L82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829" spans="2:12" hidden="1" x14ac:dyDescent="0.25">
      <c r="B829" t="s">
        <v>2286</v>
      </c>
      <c r="C829" t="s">
        <v>1093</v>
      </c>
      <c r="D829" t="s">
        <v>300</v>
      </c>
      <c r="E829" t="s">
        <v>1500</v>
      </c>
      <c r="F829" t="s">
        <v>29</v>
      </c>
      <c r="G829" t="s">
        <v>1423</v>
      </c>
      <c r="H829" t="str">
        <f>IF(ISBLANK(core[[#This Row],[Type]]),"",IFERROR(LEFT(core[[#This Row],[Type]],FIND("(",core[[#This Row],[Type]])-1),core[[#This Row],[Type]]))</f>
        <v>xs:anyURI</v>
      </c>
      <c r="I829" t="str">
        <f>IF(core[[#This Row],[Base type]]="xs:string",LEFT(core[[#This Row],[Type]],11)="xs:string(""","")</f>
        <v/>
      </c>
      <c r="J829" t="str">
        <f>IF(core[[#This Row],[Base type]]="xs:string",NOT(ISERROR(FIND(" or xs:string(xs:pattern=other:\w{2,})",core[[#This Row],[Type]]))),"")</f>
        <v/>
      </c>
      <c r="K829" t="str">
        <f>IFERROR(MID(core[[#This Row],[Type]],LEN(core[[#This Row],[Base type]])+2,FIND(")",core[[#This Row],[Type]],LEN(core[[#This Row],[Base type]])+2)-LEN(core[[#This Row],[Base type]])-2)&amp;IF(core[[#This Row],[Other]]=TRUE,", ""other:*""",""),"")</f>
        <v/>
      </c>
      <c r="L829" t="str">
        <f t="array" ref="L82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830" spans="2:12" hidden="1" x14ac:dyDescent="0.25">
      <c r="B830" t="s">
        <v>2287</v>
      </c>
      <c r="C830" t="s">
        <v>1081</v>
      </c>
      <c r="D830" t="s">
        <v>1082</v>
      </c>
      <c r="E830" t="s">
        <v>494</v>
      </c>
      <c r="F830" t="s">
        <v>23</v>
      </c>
      <c r="G830" t="s">
        <v>1403</v>
      </c>
      <c r="H830" t="str">
        <f>IF(ISBLANK(core[[#This Row],[Type]]),"",IFERROR(LEFT(core[[#This Row],[Type]],FIND("(",core[[#This Row],[Type]])-1),core[[#This Row],[Type]]))</f>
        <v>xs:decimal</v>
      </c>
      <c r="I830" t="str">
        <f>IF(core[[#This Row],[Base type]]="xs:string",LEFT(core[[#This Row],[Type]],11)="xs:string(""","")</f>
        <v/>
      </c>
      <c r="J830" t="str">
        <f>IF(core[[#This Row],[Base type]]="xs:string",NOT(ISERROR(FIND(" or xs:string(xs:pattern=other:\w{2,})",core[[#This Row],[Type]]))),"")</f>
        <v/>
      </c>
      <c r="K830" t="str">
        <f>IFERROR(MID(core[[#This Row],[Type]],LEN(core[[#This Row],[Base type]])+2,FIND(")",core[[#This Row],[Type]],LEN(core[[#This Row],[Base type]])+2)-LEN(core[[#This Row],[Base type]])-2)&amp;IF(core[[#This Row],[Other]]=TRUE,", ""other:*""",""),"")</f>
        <v>xs:fractionDigits=6</v>
      </c>
      <c r="L830" t="str">
        <f t="array" ref="L83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31" spans="2:12" hidden="1" x14ac:dyDescent="0.25">
      <c r="B831" t="s">
        <v>2288</v>
      </c>
      <c r="C831" t="s">
        <v>1081</v>
      </c>
      <c r="D831" t="s">
        <v>1082</v>
      </c>
      <c r="E831" t="s">
        <v>478</v>
      </c>
      <c r="F831" t="s">
        <v>29</v>
      </c>
      <c r="G831" t="s">
        <v>1403</v>
      </c>
      <c r="H831" t="str">
        <f>IF(ISBLANK(core[[#This Row],[Type]]),"",IFERROR(LEFT(core[[#This Row],[Type]],FIND("(",core[[#This Row],[Type]])-1),core[[#This Row],[Type]]))</f>
        <v>xs:decimal</v>
      </c>
      <c r="I831" t="str">
        <f>IF(core[[#This Row],[Base type]]="xs:string",LEFT(core[[#This Row],[Type]],11)="xs:string(""","")</f>
        <v/>
      </c>
      <c r="J831" t="str">
        <f>IF(core[[#This Row],[Base type]]="xs:string",NOT(ISERROR(FIND(" or xs:string(xs:pattern=other:\w{2,})",core[[#This Row],[Type]]))),"")</f>
        <v/>
      </c>
      <c r="K831" t="str">
        <f>IFERROR(MID(core[[#This Row],[Type]],LEN(core[[#This Row],[Base type]])+2,FIND(")",core[[#This Row],[Type]],LEN(core[[#This Row],[Base type]])+2)-LEN(core[[#This Row],[Base type]])-2)&amp;IF(core[[#This Row],[Other]]=TRUE,", ""other:*""",""),"")</f>
        <v>xs:fractionDigits=6</v>
      </c>
      <c r="L831" t="str">
        <f t="array" ref="L83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32" spans="2:12" hidden="1" x14ac:dyDescent="0.25">
      <c r="B832" t="s">
        <v>2289</v>
      </c>
      <c r="C832" t="s">
        <v>1081</v>
      </c>
      <c r="D832" t="s">
        <v>1082</v>
      </c>
      <c r="E832" t="s">
        <v>1505</v>
      </c>
      <c r="F832" t="s">
        <v>29</v>
      </c>
      <c r="G832" t="s">
        <v>1403</v>
      </c>
      <c r="H832" t="str">
        <f>IF(ISBLANK(core[[#This Row],[Type]]),"",IFERROR(LEFT(core[[#This Row],[Type]],FIND("(",core[[#This Row],[Type]])-1),core[[#This Row],[Type]]))</f>
        <v>xs:decimal</v>
      </c>
      <c r="I832" t="str">
        <f>IF(core[[#This Row],[Base type]]="xs:string",LEFT(core[[#This Row],[Type]],11)="xs:string(""","")</f>
        <v/>
      </c>
      <c r="J832" t="str">
        <f>IF(core[[#This Row],[Base type]]="xs:string",NOT(ISERROR(FIND(" or xs:string(xs:pattern=other:\w{2,})",core[[#This Row],[Type]]))),"")</f>
        <v/>
      </c>
      <c r="K832" t="str">
        <f>IFERROR(MID(core[[#This Row],[Type]],LEN(core[[#This Row],[Base type]])+2,FIND(")",core[[#This Row],[Type]],LEN(core[[#This Row],[Base type]])+2)-LEN(core[[#This Row],[Base type]])-2)&amp;IF(core[[#This Row],[Other]]=TRUE,", ""other:*""",""),"")</f>
        <v>xs:fractionDigits=6</v>
      </c>
      <c r="L832" t="str">
        <f t="array" ref="L83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33" spans="2:12" hidden="1" x14ac:dyDescent="0.25">
      <c r="B833" t="s">
        <v>2290</v>
      </c>
      <c r="C833" t="s">
        <v>1093</v>
      </c>
      <c r="D833" t="s">
        <v>65</v>
      </c>
      <c r="E833" t="s">
        <v>1299</v>
      </c>
      <c r="F833" t="s">
        <v>29</v>
      </c>
      <c r="H833" t="str">
        <f>IF(ISBLANK(core[[#This Row],[Type]]),"",IFERROR(LEFT(core[[#This Row],[Type]],FIND("(",core[[#This Row],[Type]])-1),core[[#This Row],[Type]]))</f>
        <v/>
      </c>
      <c r="I833" t="str">
        <f>IF(core[[#This Row],[Base type]]="xs:string",LEFT(core[[#This Row],[Type]],11)="xs:string(""","")</f>
        <v/>
      </c>
      <c r="J833" t="str">
        <f>IF(core[[#This Row],[Base type]]="xs:string",NOT(ISERROR(FIND(" or xs:string(xs:pattern=other:\w{2,})",core[[#This Row],[Type]]))),"")</f>
        <v/>
      </c>
      <c r="K833" t="str">
        <f>IFERROR(MID(core[[#This Row],[Type]],LEN(core[[#This Row],[Base type]])+2,FIND(")",core[[#This Row],[Type]],LEN(core[[#This Row],[Base type]])+2)-LEN(core[[#This Row],[Base type]])-2)&amp;IF(core[[#This Row],[Other]]=TRUE,", ""other:*""",""),"")</f>
        <v/>
      </c>
      <c r="L833" t="str">
        <f t="array" ref="L8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34" spans="2:12" hidden="1" x14ac:dyDescent="0.25">
      <c r="B834" t="s">
        <v>2291</v>
      </c>
      <c r="C834" t="s">
        <v>1094</v>
      </c>
      <c r="D834" t="s">
        <v>123</v>
      </c>
      <c r="E834" t="s">
        <v>1299</v>
      </c>
      <c r="F834" t="s">
        <v>23</v>
      </c>
      <c r="H834" t="str">
        <f>IF(ISBLANK(core[[#This Row],[Type]]),"",IFERROR(LEFT(core[[#This Row],[Type]],FIND("(",core[[#This Row],[Type]])-1),core[[#This Row],[Type]]))</f>
        <v/>
      </c>
      <c r="I834" t="str">
        <f>IF(core[[#This Row],[Base type]]="xs:string",LEFT(core[[#This Row],[Type]],11)="xs:string(""","")</f>
        <v/>
      </c>
      <c r="J834" t="str">
        <f>IF(core[[#This Row],[Base type]]="xs:string",NOT(ISERROR(FIND(" or xs:string(xs:pattern=other:\w{2,})",core[[#This Row],[Type]]))),"")</f>
        <v/>
      </c>
      <c r="K834" t="str">
        <f>IFERROR(MID(core[[#This Row],[Type]],LEN(core[[#This Row],[Base type]])+2,FIND(")",core[[#This Row],[Type]],LEN(core[[#This Row],[Base type]])+2)-LEN(core[[#This Row],[Base type]])-2)&amp;IF(core[[#This Row],[Other]]=TRUE,", ""other:*""",""),"")</f>
        <v/>
      </c>
      <c r="L834" t="str">
        <f t="array" ref="L8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35" spans="2:12" hidden="1" x14ac:dyDescent="0.25">
      <c r="B835" t="s">
        <v>2292</v>
      </c>
      <c r="C835" t="s">
        <v>2293</v>
      </c>
      <c r="D835" t="s">
        <v>1309</v>
      </c>
      <c r="E835" t="s">
        <v>1299</v>
      </c>
      <c r="F835" t="s">
        <v>29</v>
      </c>
      <c r="H835" t="str">
        <f>IF(ISBLANK(core[[#This Row],[Type]]),"",IFERROR(LEFT(core[[#This Row],[Type]],FIND("(",core[[#This Row],[Type]])-1),core[[#This Row],[Type]]))</f>
        <v/>
      </c>
      <c r="I835" t="str">
        <f>IF(core[[#This Row],[Base type]]="xs:string",LEFT(core[[#This Row],[Type]],11)="xs:string(""","")</f>
        <v/>
      </c>
      <c r="J835" t="str">
        <f>IF(core[[#This Row],[Base type]]="xs:string",NOT(ISERROR(FIND(" or xs:string(xs:pattern=other:\w{2,})",core[[#This Row],[Type]]))),"")</f>
        <v/>
      </c>
      <c r="K835" t="str">
        <f>IFERROR(MID(core[[#This Row],[Type]],LEN(core[[#This Row],[Base type]])+2,FIND(")",core[[#This Row],[Type]],LEN(core[[#This Row],[Base type]])+2)-LEN(core[[#This Row],[Base type]])-2)&amp;IF(core[[#This Row],[Other]]=TRUE,", ""other:*""",""),"")</f>
        <v/>
      </c>
      <c r="L835" t="str">
        <f t="array" ref="L83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36" spans="2:12" hidden="1" x14ac:dyDescent="0.25">
      <c r="B836" t="s">
        <v>2294</v>
      </c>
      <c r="C836" t="s">
        <v>1094</v>
      </c>
      <c r="D836" t="s">
        <v>123</v>
      </c>
      <c r="E836" t="s">
        <v>124</v>
      </c>
      <c r="F836" t="s">
        <v>23</v>
      </c>
      <c r="G836" t="s">
        <v>1436</v>
      </c>
      <c r="H836" t="str">
        <f>IF(ISBLANK(core[[#This Row],[Type]]),"",IFERROR(LEFT(core[[#This Row],[Type]],FIND("(",core[[#This Row],[Type]])-1),core[[#This Row],[Type]]))</f>
        <v>xs:boolean</v>
      </c>
      <c r="I836" t="str">
        <f>IF(core[[#This Row],[Base type]]="xs:string",LEFT(core[[#This Row],[Type]],11)="xs:string(""","")</f>
        <v/>
      </c>
      <c r="J836" t="str">
        <f>IF(core[[#This Row],[Base type]]="xs:string",NOT(ISERROR(FIND(" or xs:string(xs:pattern=other:\w{2,})",core[[#This Row],[Type]]))),"")</f>
        <v/>
      </c>
      <c r="K836" t="str">
        <f>IFERROR(MID(core[[#This Row],[Type]],LEN(core[[#This Row],[Base type]])+2,FIND(")",core[[#This Row],[Type]],LEN(core[[#This Row],[Base type]])+2)-LEN(core[[#This Row],[Base type]])-2)&amp;IF(core[[#This Row],[Other]]=TRUE,", ""other:*""",""),"")</f>
        <v/>
      </c>
      <c r="L836" t="str">
        <f t="array" ref="L83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837" spans="2:12" hidden="1" x14ac:dyDescent="0.25">
      <c r="B837" t="s">
        <v>2295</v>
      </c>
      <c r="C837" t="s">
        <v>1094</v>
      </c>
      <c r="D837" t="s">
        <v>123</v>
      </c>
      <c r="E837" t="s">
        <v>135</v>
      </c>
      <c r="F837" t="s">
        <v>29</v>
      </c>
      <c r="G837" t="s">
        <v>1478</v>
      </c>
      <c r="H837" t="str">
        <f>IF(ISBLANK(core[[#This Row],[Type]]),"",IFERROR(LEFT(core[[#This Row],[Type]],FIND("(",core[[#This Row],[Type]])-1),core[[#This Row],[Type]]))</f>
        <v>xs:string</v>
      </c>
      <c r="I837" t="b">
        <f>IF(core[[#This Row],[Base type]]="xs:string",LEFT(core[[#This Row],[Type]],11)="xs:string(""","")</f>
        <v>1</v>
      </c>
      <c r="J837" t="b">
        <f>IF(core[[#This Row],[Base type]]="xs:string",NOT(ISERROR(FIND(" or xs:string(xs:pattern=other:\w{2,})",core[[#This Row],[Type]]))),"")</f>
        <v>1</v>
      </c>
      <c r="K837" t="str">
        <f>IFERROR(MID(core[[#This Row],[Type]],LEN(core[[#This Row],[Base type]])+2,FIND(")",core[[#This Row],[Type]],LEN(core[[#This Row],[Base type]])+2)-LEN(core[[#This Row],[Base type]])-2)&amp;IF(core[[#This Row],[Other]]=TRUE,", ""other:*""",""),"")</f>
        <v>"conceptual", "planned", "operational", "disabled", "closed", "other:*"</v>
      </c>
      <c r="L837" t="str">
        <f t="array" ref="L83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38" spans="2:12" hidden="1" x14ac:dyDescent="0.25">
      <c r="B838" t="s">
        <v>2296</v>
      </c>
      <c r="C838" t="s">
        <v>1094</v>
      </c>
      <c r="D838" t="s">
        <v>123</v>
      </c>
      <c r="E838" t="s">
        <v>133</v>
      </c>
      <c r="F838" t="s">
        <v>29</v>
      </c>
      <c r="G838" t="s">
        <v>1325</v>
      </c>
      <c r="H838" t="str">
        <f>IF(ISBLANK(core[[#This Row],[Type]]),"",IFERROR(LEFT(core[[#This Row],[Type]],FIND("(",core[[#This Row],[Type]])-1),core[[#This Row],[Type]]))</f>
        <v>xs:IDREF</v>
      </c>
      <c r="I838" t="str">
        <f>IF(core[[#This Row],[Base type]]="xs:string",LEFT(core[[#This Row],[Type]],11)="xs:string(""","")</f>
        <v/>
      </c>
      <c r="J838" t="str">
        <f>IF(core[[#This Row],[Base type]]="xs:string",NOT(ISERROR(FIND(" or xs:string(xs:pattern=other:\w{2,})",core[[#This Row],[Type]]))),"")</f>
        <v/>
      </c>
      <c r="K838" t="str">
        <f>IFERROR(MID(core[[#This Row],[Type]],LEN(core[[#This Row],[Base type]])+2,FIND(")",core[[#This Row],[Type]],LEN(core[[#This Row],[Base type]])+2)-LEN(core[[#This Row],[Base type]])-2)&amp;IF(core[[#This Row],[Other]]=TRUE,", ""other:*""",""),"")</f>
        <v/>
      </c>
      <c r="L838" t="str">
        <f t="array" ref="L83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839" spans="2:12" hidden="1" x14ac:dyDescent="0.25">
      <c r="B839" t="s">
        <v>2297</v>
      </c>
      <c r="C839" t="s">
        <v>1094</v>
      </c>
      <c r="D839" t="s">
        <v>123</v>
      </c>
      <c r="E839" t="s">
        <v>1481</v>
      </c>
      <c r="F839" t="s">
        <v>29</v>
      </c>
      <c r="G839" t="s">
        <v>1482</v>
      </c>
      <c r="H839" t="str">
        <f>IF(ISBLANK(core[[#This Row],[Type]]),"",IFERROR(LEFT(core[[#This Row],[Type]],FIND("(",core[[#This Row],[Type]])-1),core[[#This Row],[Type]]))</f>
        <v>xs:time</v>
      </c>
      <c r="I839" t="str">
        <f>IF(core[[#This Row],[Base type]]="xs:string",LEFT(core[[#This Row],[Type]],11)="xs:string(""","")</f>
        <v/>
      </c>
      <c r="J839" t="str">
        <f>IF(core[[#This Row],[Base type]]="xs:string",NOT(ISERROR(FIND(" or xs:string(xs:pattern=other:\w{2,})",core[[#This Row],[Type]]))),"")</f>
        <v/>
      </c>
      <c r="K839" t="str">
        <f>IFERROR(MID(core[[#This Row],[Type]],LEN(core[[#This Row],[Base type]])+2,FIND(")",core[[#This Row],[Type]],LEN(core[[#This Row],[Base type]])+2)-LEN(core[[#This Row],[Base type]])-2)&amp;IF(core[[#This Row],[Other]]=TRUE,", ""other:*""",""),"")</f>
        <v/>
      </c>
      <c r="L839" t="str">
        <f t="array" ref="L839">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840" spans="2:12" hidden="1" x14ac:dyDescent="0.25">
      <c r="B840" t="s">
        <v>2298</v>
      </c>
      <c r="C840" t="s">
        <v>1094</v>
      </c>
      <c r="D840" t="s">
        <v>123</v>
      </c>
      <c r="E840" t="s">
        <v>1484</v>
      </c>
      <c r="F840" t="s">
        <v>29</v>
      </c>
      <c r="G840" t="s">
        <v>1482</v>
      </c>
      <c r="H840" t="str">
        <f>IF(ISBLANK(core[[#This Row],[Type]]),"",IFERROR(LEFT(core[[#This Row],[Type]],FIND("(",core[[#This Row],[Type]])-1),core[[#This Row],[Type]]))</f>
        <v>xs:time</v>
      </c>
      <c r="I840" t="str">
        <f>IF(core[[#This Row],[Base type]]="xs:string",LEFT(core[[#This Row],[Type]],11)="xs:string(""","")</f>
        <v/>
      </c>
      <c r="J840" t="str">
        <f>IF(core[[#This Row],[Base type]]="xs:string",NOT(ISERROR(FIND(" or xs:string(xs:pattern=other:\w{2,})",core[[#This Row],[Type]]))),"")</f>
        <v/>
      </c>
      <c r="K840" t="str">
        <f>IFERROR(MID(core[[#This Row],[Type]],LEN(core[[#This Row],[Base type]])+2,FIND(")",core[[#This Row],[Type]],LEN(core[[#This Row],[Base type]])+2)-LEN(core[[#This Row],[Base type]])-2)&amp;IF(core[[#This Row],[Other]]=TRUE,", ""other:*""",""),"")</f>
        <v/>
      </c>
      <c r="L840" t="str">
        <f t="array" ref="L84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841" spans="2:12" hidden="1" x14ac:dyDescent="0.25">
      <c r="B841" t="s">
        <v>2299</v>
      </c>
      <c r="C841" t="s">
        <v>1094</v>
      </c>
      <c r="D841" t="s">
        <v>123</v>
      </c>
      <c r="E841" t="s">
        <v>1486</v>
      </c>
      <c r="F841" t="s">
        <v>29</v>
      </c>
      <c r="G841" t="s">
        <v>1487</v>
      </c>
      <c r="H841" t="str">
        <f>IF(ISBLANK(core[[#This Row],[Type]]),"",IFERROR(LEFT(core[[#This Row],[Type]],FIND("(",core[[#This Row],[Type]])-1),core[[#This Row],[Type]]))</f>
        <v>xs:nonNegativeInteger</v>
      </c>
      <c r="I841" t="str">
        <f>IF(core[[#This Row],[Base type]]="xs:string",LEFT(core[[#This Row],[Type]],11)="xs:string(""","")</f>
        <v/>
      </c>
      <c r="J841" t="str">
        <f>IF(core[[#This Row],[Base type]]="xs:string",NOT(ISERROR(FIND(" or xs:string(xs:pattern=other:\w{2,})",core[[#This Row],[Type]]))),"")</f>
        <v/>
      </c>
      <c r="K841" t="str">
        <f>IFERROR(MID(core[[#This Row],[Type]],LEN(core[[#This Row],[Base type]])+2,FIND(")",core[[#This Row],[Type]],LEN(core[[#This Row],[Base type]])+2)-LEN(core[[#This Row],[Base type]])-2)&amp;IF(core[[#This Row],[Other]]=TRUE,", ""other:*""",""),"")</f>
        <v/>
      </c>
      <c r="L841" t="str">
        <f t="array" ref="L841">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842" spans="2:12" hidden="1" x14ac:dyDescent="0.25">
      <c r="B842" t="s">
        <v>2300</v>
      </c>
      <c r="C842" t="s">
        <v>1094</v>
      </c>
      <c r="D842" t="s">
        <v>123</v>
      </c>
      <c r="E842" t="s">
        <v>1489</v>
      </c>
      <c r="F842" t="s">
        <v>29</v>
      </c>
      <c r="G842" t="s">
        <v>1302</v>
      </c>
      <c r="H842" t="str">
        <f>IF(ISBLANK(core[[#This Row],[Type]]),"",IFERROR(LEFT(core[[#This Row],[Type]],FIND("(",core[[#This Row],[Type]])-1),core[[#This Row],[Type]]))</f>
        <v>xs:string</v>
      </c>
      <c r="I842" t="b">
        <f>IF(core[[#This Row],[Base type]]="xs:string",LEFT(core[[#This Row],[Type]],11)="xs:string(""","")</f>
        <v>0</v>
      </c>
      <c r="J842" t="b">
        <f>IF(core[[#This Row],[Base type]]="xs:string",NOT(ISERROR(FIND(" or xs:string(xs:pattern=other:\w{2,})",core[[#This Row],[Type]]))),"")</f>
        <v>0</v>
      </c>
      <c r="K842" t="str">
        <f>IFERROR(MID(core[[#This Row],[Type]],LEN(core[[#This Row],[Base type]])+2,FIND(")",core[[#This Row],[Type]],LEN(core[[#This Row],[Base type]])+2)-LEN(core[[#This Row],[Base type]])-2)&amp;IF(core[[#This Row],[Other]]=TRUE,", ""other:*""",""),"")</f>
        <v/>
      </c>
      <c r="L842" t="str">
        <f t="array" ref="L84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43" spans="2:12" hidden="1" x14ac:dyDescent="0.25">
      <c r="B843" t="s">
        <v>2301</v>
      </c>
      <c r="C843" t="s">
        <v>1094</v>
      </c>
      <c r="D843" t="s">
        <v>123</v>
      </c>
      <c r="E843" t="s">
        <v>1307</v>
      </c>
      <c r="F843" t="s">
        <v>29</v>
      </c>
      <c r="H843" t="str">
        <f>IF(ISBLANK(core[[#This Row],[Type]]),"",IFERROR(LEFT(core[[#This Row],[Type]],FIND("(",core[[#This Row],[Type]])-1),core[[#This Row],[Type]]))</f>
        <v/>
      </c>
      <c r="I843" t="str">
        <f>IF(core[[#This Row],[Base type]]="xs:string",LEFT(core[[#This Row],[Type]],11)="xs:string(""","")</f>
        <v/>
      </c>
      <c r="J843" t="str">
        <f>IF(core[[#This Row],[Base type]]="xs:string",NOT(ISERROR(FIND(" or xs:string(xs:pattern=other:\w{2,})",core[[#This Row],[Type]]))),"")</f>
        <v/>
      </c>
      <c r="K843" t="str">
        <f>IFERROR(MID(core[[#This Row],[Type]],LEN(core[[#This Row],[Base type]])+2,FIND(")",core[[#This Row],[Type]],LEN(core[[#This Row],[Base type]])+2)-LEN(core[[#This Row],[Base type]])-2)&amp;IF(core[[#This Row],[Other]]=TRUE,", ""other:*""",""),"")</f>
        <v/>
      </c>
      <c r="L843" t="str">
        <f t="array" ref="L8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44" spans="2:12" hidden="1" x14ac:dyDescent="0.25">
      <c r="B844" t="s">
        <v>2302</v>
      </c>
      <c r="C844" t="s">
        <v>1081</v>
      </c>
      <c r="D844" t="s">
        <v>1082</v>
      </c>
      <c r="E844" t="s">
        <v>482</v>
      </c>
      <c r="F844" t="s">
        <v>29</v>
      </c>
      <c r="G844" t="s">
        <v>1649</v>
      </c>
      <c r="H844" t="str">
        <f>IF(ISBLANK(core[[#This Row],[Type]]),"",IFERROR(LEFT(core[[#This Row],[Type]],FIND("(",core[[#This Row],[Type]])-1),core[[#This Row],[Type]]))</f>
        <v>xs:string</v>
      </c>
      <c r="I844" t="b">
        <f>IF(core[[#This Row],[Base type]]="xs:string",LEFT(core[[#This Row],[Type]],11)="xs:string(""","")</f>
        <v>1</v>
      </c>
      <c r="J844" t="b">
        <f>IF(core[[#This Row],[Base type]]="xs:string",NOT(ISERROR(FIND(" or xs:string(xs:pattern=other:\w{2,})",core[[#This Row],[Type]]))),"")</f>
        <v>0</v>
      </c>
      <c r="K844" t="str">
        <f>IFERROR(MID(core[[#This Row],[Type]],LEN(core[[#This Row],[Base type]])+2,FIND(")",core[[#This Row],[Type]],LEN(core[[#This Row],[Base type]])+2)-LEN(core[[#This Row],[Base type]])-2)&amp;IF(core[[#This Row],[Other]]=TRUE,", ""other:*""",""),"")</f>
        <v>"up", "down", "unknown", "none", "both"</v>
      </c>
      <c r="L844" t="str">
        <f t="array" ref="L84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45" spans="2:12" hidden="1" x14ac:dyDescent="0.25">
      <c r="B845" t="s">
        <v>2303</v>
      </c>
      <c r="C845" t="s">
        <v>1081</v>
      </c>
      <c r="D845" t="s">
        <v>1082</v>
      </c>
      <c r="E845" t="s">
        <v>1361</v>
      </c>
      <c r="F845" t="s">
        <v>29</v>
      </c>
      <c r="G845" t="s">
        <v>1362</v>
      </c>
      <c r="H845" t="str">
        <f>IF(ISBLANK(core[[#This Row],[Type]]),"",IFERROR(LEFT(core[[#This Row],[Type]],FIND("(",core[[#This Row],[Type]])-1),core[[#This Row],[Type]]))</f>
        <v>xs:string</v>
      </c>
      <c r="I845" t="b">
        <f>IF(core[[#This Row],[Base type]]="xs:string",LEFT(core[[#This Row],[Type]],11)="xs:string(""","")</f>
        <v>1</v>
      </c>
      <c r="J845" t="b">
        <f>IF(core[[#This Row],[Base type]]="xs:string",NOT(ISERROR(FIND(" or xs:string(xs:pattern=other:\w{2,})",core[[#This Row],[Type]]))),"")</f>
        <v>0</v>
      </c>
      <c r="K845" t="str">
        <f>IFERROR(MID(core[[#This Row],[Type]],LEN(core[[#This Row],[Base type]])+2,FIND(")",core[[#This Row],[Type]],LEN(core[[#This Row],[Base type]])+2)-LEN(core[[#This Row],[Base type]])-2)&amp;IF(core[[#This Row],[Other]]=TRUE,", ""other:*""",""),"")</f>
        <v>"none", "intermittent", "continuous"</v>
      </c>
      <c r="L845" t="str">
        <f t="array" ref="L84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46" spans="2:12" hidden="1" x14ac:dyDescent="0.25">
      <c r="B846" t="s">
        <v>2304</v>
      </c>
      <c r="C846" t="s">
        <v>1081</v>
      </c>
      <c r="D846" t="s">
        <v>1082</v>
      </c>
      <c r="E846" t="s">
        <v>1364</v>
      </c>
      <c r="F846" t="s">
        <v>29</v>
      </c>
      <c r="G846" t="s">
        <v>1365</v>
      </c>
      <c r="H846" t="str">
        <f>IF(ISBLANK(core[[#This Row],[Type]]),"",IFERROR(LEFT(core[[#This Row],[Type]],FIND("(",core[[#This Row],[Type]])-1),core[[#This Row],[Type]]))</f>
        <v>xs:string</v>
      </c>
      <c r="I846" t="b">
        <f>IF(core[[#This Row],[Base type]]="xs:string",LEFT(core[[#This Row],[Type]],11)="xs:string(""","")</f>
        <v>1</v>
      </c>
      <c r="J846" t="b">
        <f>IF(core[[#This Row],[Base type]]="xs:string",NOT(ISERROR(FIND(" or xs:string(xs:pattern=other:\w{2,})",core[[#This Row],[Type]]))),"")</f>
        <v>0</v>
      </c>
      <c r="K846" t="str">
        <f>IFERROR(MID(core[[#This Row],[Type]],LEN(core[[#This Row],[Base type]])+2,FIND(")",core[[#This Row],[Type]],LEN(core[[#This Row],[Base type]])+2)-LEN(core[[#This Row],[Base type]])-2)&amp;IF(core[[#This Row],[Other]]=TRUE,", ""other:*""",""),"")</f>
        <v>"none", "mechanical", "electric", "inductive", "magnetic", "optical", "radio", "rail", "cable"</v>
      </c>
      <c r="L846" t="str">
        <f t="array" ref="L84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47" spans="2:12" hidden="1" x14ac:dyDescent="0.25">
      <c r="B847" t="s">
        <v>2305</v>
      </c>
      <c r="C847" t="s">
        <v>914</v>
      </c>
      <c r="D847" t="s">
        <v>916</v>
      </c>
      <c r="E847" t="s">
        <v>1299</v>
      </c>
      <c r="F847" t="s">
        <v>29</v>
      </c>
      <c r="H847" t="str">
        <f>IF(ISBLANK(core[[#This Row],[Type]]),"",IFERROR(LEFT(core[[#This Row],[Type]],FIND("(",core[[#This Row],[Type]])-1),core[[#This Row],[Type]]))</f>
        <v/>
      </c>
      <c r="I847" t="str">
        <f>IF(core[[#This Row],[Base type]]="xs:string",LEFT(core[[#This Row],[Type]],11)="xs:string(""","")</f>
        <v/>
      </c>
      <c r="J847" t="str">
        <f>IF(core[[#This Row],[Base type]]="xs:string",NOT(ISERROR(FIND(" or xs:string(xs:pattern=other:\w{2,})",core[[#This Row],[Type]]))),"")</f>
        <v/>
      </c>
      <c r="K847" t="str">
        <f>IFERROR(MID(core[[#This Row],[Type]],LEN(core[[#This Row],[Base type]])+2,FIND(")",core[[#This Row],[Type]],LEN(core[[#This Row],[Base type]])+2)-LEN(core[[#This Row],[Base type]])-2)&amp;IF(core[[#This Row],[Other]]=TRUE,", ""other:*""",""),"")</f>
        <v/>
      </c>
      <c r="L847" t="str">
        <f t="array" ref="L8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48" spans="2:12" hidden="1" x14ac:dyDescent="0.25">
      <c r="B848" t="s">
        <v>2306</v>
      </c>
      <c r="C848" t="s">
        <v>946</v>
      </c>
      <c r="D848" t="s">
        <v>947</v>
      </c>
      <c r="E848" t="s">
        <v>1299</v>
      </c>
      <c r="F848" t="s">
        <v>29</v>
      </c>
      <c r="H848" t="str">
        <f>IF(ISBLANK(core[[#This Row],[Type]]),"",IFERROR(LEFT(core[[#This Row],[Type]],FIND("(",core[[#This Row],[Type]])-1),core[[#This Row],[Type]]))</f>
        <v/>
      </c>
      <c r="I848" t="str">
        <f>IF(core[[#This Row],[Base type]]="xs:string",LEFT(core[[#This Row],[Type]],11)="xs:string(""","")</f>
        <v/>
      </c>
      <c r="J848" t="str">
        <f>IF(core[[#This Row],[Base type]]="xs:string",NOT(ISERROR(FIND(" or xs:string(xs:pattern=other:\w{2,})",core[[#This Row],[Type]]))),"")</f>
        <v/>
      </c>
      <c r="K848" t="str">
        <f>IFERROR(MID(core[[#This Row],[Type]],LEN(core[[#This Row],[Base type]])+2,FIND(")",core[[#This Row],[Type]],LEN(core[[#This Row],[Base type]])+2)-LEN(core[[#This Row],[Base type]])-2)&amp;IF(core[[#This Row],[Other]]=TRUE,", ""other:*""",""),"")</f>
        <v/>
      </c>
      <c r="L848" t="str">
        <f t="array" ref="L84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49" spans="2:12" hidden="1" x14ac:dyDescent="0.25">
      <c r="B849" t="s">
        <v>2307</v>
      </c>
      <c r="C849" t="s">
        <v>957</v>
      </c>
      <c r="D849" t="s">
        <v>423</v>
      </c>
      <c r="E849" t="s">
        <v>1299</v>
      </c>
      <c r="F849" t="s">
        <v>29</v>
      </c>
      <c r="H849" t="str">
        <f>IF(ISBLANK(core[[#This Row],[Type]]),"",IFERROR(LEFT(core[[#This Row],[Type]],FIND("(",core[[#This Row],[Type]])-1),core[[#This Row],[Type]]))</f>
        <v/>
      </c>
      <c r="I849" t="str">
        <f>IF(core[[#This Row],[Base type]]="xs:string",LEFT(core[[#This Row],[Type]],11)="xs:string(""","")</f>
        <v/>
      </c>
      <c r="J849" t="str">
        <f>IF(core[[#This Row],[Base type]]="xs:string",NOT(ISERROR(FIND(" or xs:string(xs:pattern=other:\w{2,})",core[[#This Row],[Type]]))),"")</f>
        <v/>
      </c>
      <c r="K849" t="str">
        <f>IFERROR(MID(core[[#This Row],[Type]],LEN(core[[#This Row],[Base type]])+2,FIND(")",core[[#This Row],[Type]],LEN(core[[#This Row],[Base type]])+2)-LEN(core[[#This Row],[Base type]])-2)&amp;IF(core[[#This Row],[Other]]=TRUE,", ""other:*""",""),"")</f>
        <v/>
      </c>
      <c r="L849" t="str">
        <f t="array" ref="L84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50" spans="2:12" hidden="1" x14ac:dyDescent="0.25">
      <c r="B850" t="s">
        <v>2308</v>
      </c>
      <c r="C850" t="s">
        <v>957</v>
      </c>
      <c r="D850" t="s">
        <v>423</v>
      </c>
      <c r="E850" t="s">
        <v>34</v>
      </c>
      <c r="F850" t="s">
        <v>29</v>
      </c>
      <c r="G850" t="s">
        <v>1302</v>
      </c>
      <c r="H850" t="str">
        <f>IF(ISBLANK(core[[#This Row],[Type]]),"",IFERROR(LEFT(core[[#This Row],[Type]],FIND("(",core[[#This Row],[Type]])-1),core[[#This Row],[Type]]))</f>
        <v>xs:string</v>
      </c>
      <c r="I850" t="b">
        <f>IF(core[[#This Row],[Base type]]="xs:string",LEFT(core[[#This Row],[Type]],11)="xs:string(""","")</f>
        <v>0</v>
      </c>
      <c r="J850" t="b">
        <f>IF(core[[#This Row],[Base type]]="xs:string",NOT(ISERROR(FIND(" or xs:string(xs:pattern=other:\w{2,})",core[[#This Row],[Type]]))),"")</f>
        <v>0</v>
      </c>
      <c r="K850" t="str">
        <f>IFERROR(MID(core[[#This Row],[Type]],LEN(core[[#This Row],[Base type]])+2,FIND(")",core[[#This Row],[Type]],LEN(core[[#This Row],[Base type]])+2)-LEN(core[[#This Row],[Base type]])-2)&amp;IF(core[[#This Row],[Other]]=TRUE,", ""other:*""",""),"")</f>
        <v/>
      </c>
      <c r="L850" t="str">
        <f t="array" ref="L85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51" spans="2:12" hidden="1" x14ac:dyDescent="0.25">
      <c r="B851" t="s">
        <v>2309</v>
      </c>
      <c r="C851" t="s">
        <v>957</v>
      </c>
      <c r="D851" t="s">
        <v>423</v>
      </c>
      <c r="E851" t="s">
        <v>28</v>
      </c>
      <c r="F851" t="s">
        <v>29</v>
      </c>
      <c r="G851" t="s">
        <v>1302</v>
      </c>
      <c r="H851" t="str">
        <f>IF(ISBLANK(core[[#This Row],[Type]]),"",IFERROR(LEFT(core[[#This Row],[Type]],FIND("(",core[[#This Row],[Type]])-1),core[[#This Row],[Type]]))</f>
        <v>xs:string</v>
      </c>
      <c r="I851" t="b">
        <f>IF(core[[#This Row],[Base type]]="xs:string",LEFT(core[[#This Row],[Type]],11)="xs:string(""","")</f>
        <v>0</v>
      </c>
      <c r="J851" t="b">
        <f>IF(core[[#This Row],[Base type]]="xs:string",NOT(ISERROR(FIND(" or xs:string(xs:pattern=other:\w{2,})",core[[#This Row],[Type]]))),"")</f>
        <v>0</v>
      </c>
      <c r="K851" t="str">
        <f>IFERROR(MID(core[[#This Row],[Type]],LEN(core[[#This Row],[Base type]])+2,FIND(")",core[[#This Row],[Type]],LEN(core[[#This Row],[Base type]])+2)-LEN(core[[#This Row],[Base type]])-2)&amp;IF(core[[#This Row],[Other]]=TRUE,", ""other:*""",""),"")</f>
        <v/>
      </c>
      <c r="L851" t="str">
        <f t="array" ref="L85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52" spans="2:12" hidden="1" x14ac:dyDescent="0.25">
      <c r="B852" t="s">
        <v>2310</v>
      </c>
      <c r="C852" t="s">
        <v>957</v>
      </c>
      <c r="D852" t="s">
        <v>423</v>
      </c>
      <c r="E852" t="s">
        <v>1305</v>
      </c>
      <c r="F852" t="s">
        <v>29</v>
      </c>
      <c r="H852" t="str">
        <f>IF(ISBLANK(core[[#This Row],[Type]]),"",IFERROR(LEFT(core[[#This Row],[Type]],FIND("(",core[[#This Row],[Type]])-1),core[[#This Row],[Type]]))</f>
        <v/>
      </c>
      <c r="I852" t="str">
        <f>IF(core[[#This Row],[Base type]]="xs:string",LEFT(core[[#This Row],[Type]],11)="xs:string(""","")</f>
        <v/>
      </c>
      <c r="J852" t="str">
        <f>IF(core[[#This Row],[Base type]]="xs:string",NOT(ISERROR(FIND(" or xs:string(xs:pattern=other:\w{2,})",core[[#This Row],[Type]]))),"")</f>
        <v/>
      </c>
      <c r="K852" t="str">
        <f>IFERROR(MID(core[[#This Row],[Type]],LEN(core[[#This Row],[Base type]])+2,FIND(")",core[[#This Row],[Type]],LEN(core[[#This Row],[Base type]])+2)-LEN(core[[#This Row],[Base type]])-2)&amp;IF(core[[#This Row],[Other]]=TRUE,", ""other:*""",""),"")</f>
        <v/>
      </c>
      <c r="L852" t="str">
        <f t="array" ref="L8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53" spans="2:12" hidden="1" x14ac:dyDescent="0.25">
      <c r="B853" t="s">
        <v>2311</v>
      </c>
      <c r="C853" t="s">
        <v>957</v>
      </c>
      <c r="D853" t="s">
        <v>423</v>
      </c>
      <c r="E853" t="s">
        <v>1307</v>
      </c>
      <c r="F853" t="s">
        <v>29</v>
      </c>
      <c r="H853" t="str">
        <f>IF(ISBLANK(core[[#This Row],[Type]]),"",IFERROR(LEFT(core[[#This Row],[Type]],FIND("(",core[[#This Row],[Type]])-1),core[[#This Row],[Type]]))</f>
        <v/>
      </c>
      <c r="I853" t="str">
        <f>IF(core[[#This Row],[Base type]]="xs:string",LEFT(core[[#This Row],[Type]],11)="xs:string(""","")</f>
        <v/>
      </c>
      <c r="J853" t="str">
        <f>IF(core[[#This Row],[Base type]]="xs:string",NOT(ISERROR(FIND(" or xs:string(xs:pattern=other:\w{2,})",core[[#This Row],[Type]]))),"")</f>
        <v/>
      </c>
      <c r="K853" t="str">
        <f>IFERROR(MID(core[[#This Row],[Type]],LEN(core[[#This Row],[Base type]])+2,FIND(")",core[[#This Row],[Type]],LEN(core[[#This Row],[Base type]])+2)-LEN(core[[#This Row],[Base type]])-2)&amp;IF(core[[#This Row],[Other]]=TRUE,", ""other:*""",""),"")</f>
        <v/>
      </c>
      <c r="L853" t="str">
        <f t="array" ref="L85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54" spans="2:12" hidden="1" x14ac:dyDescent="0.25">
      <c r="B854" t="s">
        <v>2312</v>
      </c>
      <c r="C854" t="s">
        <v>957</v>
      </c>
      <c r="D854" t="s">
        <v>1309</v>
      </c>
      <c r="E854" t="s">
        <v>1299</v>
      </c>
      <c r="F854" t="s">
        <v>29</v>
      </c>
      <c r="H854" t="str">
        <f>IF(ISBLANK(core[[#This Row],[Type]]),"",IFERROR(LEFT(core[[#This Row],[Type]],FIND("(",core[[#This Row],[Type]])-1),core[[#This Row],[Type]]))</f>
        <v/>
      </c>
      <c r="I854" t="str">
        <f>IF(core[[#This Row],[Base type]]="xs:string",LEFT(core[[#This Row],[Type]],11)="xs:string(""","")</f>
        <v/>
      </c>
      <c r="J854" t="str">
        <f>IF(core[[#This Row],[Base type]]="xs:string",NOT(ISERROR(FIND(" or xs:string(xs:pattern=other:\w{2,})",core[[#This Row],[Type]]))),"")</f>
        <v/>
      </c>
      <c r="K854" t="str">
        <f>IFERROR(MID(core[[#This Row],[Type]],LEN(core[[#This Row],[Base type]])+2,FIND(")",core[[#This Row],[Type]],LEN(core[[#This Row],[Base type]])+2)-LEN(core[[#This Row],[Base type]])-2)&amp;IF(core[[#This Row],[Other]]=TRUE,", ""other:*""",""),"")</f>
        <v/>
      </c>
      <c r="L854" t="str">
        <f t="array" ref="L85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55" spans="2:12" hidden="1" x14ac:dyDescent="0.25">
      <c r="B855" t="s">
        <v>2313</v>
      </c>
      <c r="C855" t="s">
        <v>946</v>
      </c>
      <c r="D855" t="s">
        <v>947</v>
      </c>
      <c r="E855" t="s">
        <v>32</v>
      </c>
      <c r="F855" t="s">
        <v>23</v>
      </c>
      <c r="G855" t="s">
        <v>1311</v>
      </c>
      <c r="H855" t="str">
        <f>IF(ISBLANK(core[[#This Row],[Type]]),"",IFERROR(LEFT(core[[#This Row],[Type]],FIND("(",core[[#This Row],[Type]])-1),core[[#This Row],[Type]]))</f>
        <v>xs:ID</v>
      </c>
      <c r="I855" t="str">
        <f>IF(core[[#This Row],[Base type]]="xs:string",LEFT(core[[#This Row],[Type]],11)="xs:string(""","")</f>
        <v/>
      </c>
      <c r="J855" t="str">
        <f>IF(core[[#This Row],[Base type]]="xs:string",NOT(ISERROR(FIND(" or xs:string(xs:pattern=other:\w{2,})",core[[#This Row],[Type]]))),"")</f>
        <v/>
      </c>
      <c r="K855" t="str">
        <f>IFERROR(MID(core[[#This Row],[Type]],LEN(core[[#This Row],[Base type]])+2,FIND(")",core[[#This Row],[Type]],LEN(core[[#This Row],[Base type]])+2)-LEN(core[[#This Row],[Base type]])-2)&amp;IF(core[[#This Row],[Other]]=TRUE,", ""other:*""",""),"")</f>
        <v/>
      </c>
      <c r="L855" t="str">
        <f t="array" ref="L85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56" spans="2:12" hidden="1" x14ac:dyDescent="0.25">
      <c r="B856" t="s">
        <v>2314</v>
      </c>
      <c r="C856" t="s">
        <v>946</v>
      </c>
      <c r="D856" t="s">
        <v>947</v>
      </c>
      <c r="E856" t="s">
        <v>24</v>
      </c>
      <c r="F856" t="s">
        <v>29</v>
      </c>
      <c r="G856" t="s">
        <v>1302</v>
      </c>
      <c r="H856" t="str">
        <f>IF(ISBLANK(core[[#This Row],[Type]]),"",IFERROR(LEFT(core[[#This Row],[Type]],FIND("(",core[[#This Row],[Type]])-1),core[[#This Row],[Type]]))</f>
        <v>xs:string</v>
      </c>
      <c r="I856" t="b">
        <f>IF(core[[#This Row],[Base type]]="xs:string",LEFT(core[[#This Row],[Type]],11)="xs:string(""","")</f>
        <v>0</v>
      </c>
      <c r="J856" t="b">
        <f>IF(core[[#This Row],[Base type]]="xs:string",NOT(ISERROR(FIND(" or xs:string(xs:pattern=other:\w{2,})",core[[#This Row],[Type]]))),"")</f>
        <v>0</v>
      </c>
      <c r="K856" t="str">
        <f>IFERROR(MID(core[[#This Row],[Type]],LEN(core[[#This Row],[Base type]])+2,FIND(")",core[[#This Row],[Type]],LEN(core[[#This Row],[Base type]])+2)-LEN(core[[#This Row],[Base type]])-2)&amp;IF(core[[#This Row],[Other]]=TRUE,", ""other:*""",""),"")</f>
        <v/>
      </c>
      <c r="L856" t="str">
        <f t="array" ref="L85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57" spans="2:12" hidden="1" x14ac:dyDescent="0.25">
      <c r="B857" t="s">
        <v>2315</v>
      </c>
      <c r="C857" t="s">
        <v>946</v>
      </c>
      <c r="D857" t="s">
        <v>947</v>
      </c>
      <c r="E857" t="s">
        <v>34</v>
      </c>
      <c r="F857" t="s">
        <v>29</v>
      </c>
      <c r="G857" t="s">
        <v>1302</v>
      </c>
      <c r="H857" t="str">
        <f>IF(ISBLANK(core[[#This Row],[Type]]),"",IFERROR(LEFT(core[[#This Row],[Type]],FIND("(",core[[#This Row],[Type]])-1),core[[#This Row],[Type]]))</f>
        <v>xs:string</v>
      </c>
      <c r="I857" t="b">
        <f>IF(core[[#This Row],[Base type]]="xs:string",LEFT(core[[#This Row],[Type]],11)="xs:string(""","")</f>
        <v>0</v>
      </c>
      <c r="J857" t="b">
        <f>IF(core[[#This Row],[Base type]]="xs:string",NOT(ISERROR(FIND(" or xs:string(xs:pattern=other:\w{2,})",core[[#This Row],[Type]]))),"")</f>
        <v>0</v>
      </c>
      <c r="K857" t="str">
        <f>IFERROR(MID(core[[#This Row],[Type]],LEN(core[[#This Row],[Base type]])+2,FIND(")",core[[#This Row],[Type]],LEN(core[[#This Row],[Base type]])+2)-LEN(core[[#This Row],[Base type]])-2)&amp;IF(core[[#This Row],[Other]]=TRUE,", ""other:*""",""),"")</f>
        <v/>
      </c>
      <c r="L857" t="str">
        <f t="array" ref="L85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58" spans="2:12" hidden="1" x14ac:dyDescent="0.25">
      <c r="B858" t="s">
        <v>2316</v>
      </c>
      <c r="C858" t="s">
        <v>946</v>
      </c>
      <c r="D858" t="s">
        <v>947</v>
      </c>
      <c r="E858" t="s">
        <v>28</v>
      </c>
      <c r="F858" t="s">
        <v>29</v>
      </c>
      <c r="G858" t="s">
        <v>1302</v>
      </c>
      <c r="H858" t="str">
        <f>IF(ISBLANK(core[[#This Row],[Type]]),"",IFERROR(LEFT(core[[#This Row],[Type]],FIND("(",core[[#This Row],[Type]])-1),core[[#This Row],[Type]]))</f>
        <v>xs:string</v>
      </c>
      <c r="I858" t="b">
        <f>IF(core[[#This Row],[Base type]]="xs:string",LEFT(core[[#This Row],[Type]],11)="xs:string(""","")</f>
        <v>0</v>
      </c>
      <c r="J858" t="b">
        <f>IF(core[[#This Row],[Base type]]="xs:string",NOT(ISERROR(FIND(" or xs:string(xs:pattern=other:\w{2,})",core[[#This Row],[Type]]))),"")</f>
        <v>0</v>
      </c>
      <c r="K858" t="str">
        <f>IFERROR(MID(core[[#This Row],[Type]],LEN(core[[#This Row],[Base type]])+2,FIND(")",core[[#This Row],[Type]],LEN(core[[#This Row],[Base type]])+2)-LEN(core[[#This Row],[Base type]])-2)&amp;IF(core[[#This Row],[Other]]=TRUE,", ""other:*""",""),"")</f>
        <v/>
      </c>
      <c r="L858" t="str">
        <f t="array" ref="L85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59" spans="2:12" hidden="1" x14ac:dyDescent="0.25">
      <c r="B859" t="s">
        <v>2317</v>
      </c>
      <c r="C859" t="s">
        <v>946</v>
      </c>
      <c r="D859" t="s">
        <v>947</v>
      </c>
      <c r="E859" t="s">
        <v>1305</v>
      </c>
      <c r="F859" t="s">
        <v>29</v>
      </c>
      <c r="H859" t="str">
        <f>IF(ISBLANK(core[[#This Row],[Type]]),"",IFERROR(LEFT(core[[#This Row],[Type]],FIND("(",core[[#This Row],[Type]])-1),core[[#This Row],[Type]]))</f>
        <v/>
      </c>
      <c r="I859" t="str">
        <f>IF(core[[#This Row],[Base type]]="xs:string",LEFT(core[[#This Row],[Type]],11)="xs:string(""","")</f>
        <v/>
      </c>
      <c r="J859" t="str">
        <f>IF(core[[#This Row],[Base type]]="xs:string",NOT(ISERROR(FIND(" or xs:string(xs:pattern=other:\w{2,})",core[[#This Row],[Type]]))),"")</f>
        <v/>
      </c>
      <c r="K859" t="str">
        <f>IFERROR(MID(core[[#This Row],[Type]],LEN(core[[#This Row],[Base type]])+2,FIND(")",core[[#This Row],[Type]],LEN(core[[#This Row],[Base type]])+2)-LEN(core[[#This Row],[Base type]])-2)&amp;IF(core[[#This Row],[Other]]=TRUE,", ""other:*""",""),"")</f>
        <v/>
      </c>
      <c r="L859" t="str">
        <f t="array" ref="L8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60" spans="2:12" hidden="1" x14ac:dyDescent="0.25">
      <c r="B860" t="s">
        <v>2318</v>
      </c>
      <c r="C860" t="s">
        <v>946</v>
      </c>
      <c r="D860" t="s">
        <v>947</v>
      </c>
      <c r="E860" t="s">
        <v>1307</v>
      </c>
      <c r="F860" t="s">
        <v>29</v>
      </c>
      <c r="H860" t="str">
        <f>IF(ISBLANK(core[[#This Row],[Type]]),"",IFERROR(LEFT(core[[#This Row],[Type]],FIND("(",core[[#This Row],[Type]])-1),core[[#This Row],[Type]]))</f>
        <v/>
      </c>
      <c r="I860" t="str">
        <f>IF(core[[#This Row],[Base type]]="xs:string",LEFT(core[[#This Row],[Type]],11)="xs:string(""","")</f>
        <v/>
      </c>
      <c r="J860" t="str">
        <f>IF(core[[#This Row],[Base type]]="xs:string",NOT(ISERROR(FIND(" or xs:string(xs:pattern=other:\w{2,})",core[[#This Row],[Type]]))),"")</f>
        <v/>
      </c>
      <c r="K860" t="str">
        <f>IFERROR(MID(core[[#This Row],[Type]],LEN(core[[#This Row],[Base type]])+2,FIND(")",core[[#This Row],[Type]],LEN(core[[#This Row],[Base type]])+2)-LEN(core[[#This Row],[Base type]])-2)&amp;IF(core[[#This Row],[Other]]=TRUE,", ""other:*""",""),"")</f>
        <v/>
      </c>
      <c r="L860" t="str">
        <f t="array" ref="L86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61" spans="2:12" hidden="1" x14ac:dyDescent="0.25">
      <c r="B861" t="s">
        <v>2319</v>
      </c>
      <c r="C861" t="s">
        <v>957</v>
      </c>
      <c r="D861" t="s">
        <v>300</v>
      </c>
      <c r="E861" t="s">
        <v>1299</v>
      </c>
      <c r="F861" t="s">
        <v>29</v>
      </c>
      <c r="H861" t="str">
        <f>IF(ISBLANK(core[[#This Row],[Type]]),"",IFERROR(LEFT(core[[#This Row],[Type]],FIND("(",core[[#This Row],[Type]])-1),core[[#This Row],[Type]]))</f>
        <v/>
      </c>
      <c r="I861" t="str">
        <f>IF(core[[#This Row],[Base type]]="xs:string",LEFT(core[[#This Row],[Type]],11)="xs:string(""","")</f>
        <v/>
      </c>
      <c r="J861" t="str">
        <f>IF(core[[#This Row],[Base type]]="xs:string",NOT(ISERROR(FIND(" or xs:string(xs:pattern=other:\w{2,})",core[[#This Row],[Type]]))),"")</f>
        <v/>
      </c>
      <c r="K861" t="str">
        <f>IFERROR(MID(core[[#This Row],[Type]],LEN(core[[#This Row],[Base type]])+2,FIND(")",core[[#This Row],[Type]],LEN(core[[#This Row],[Base type]])+2)-LEN(core[[#This Row],[Base type]])-2)&amp;IF(core[[#This Row],[Other]]=TRUE,", ""other:*""",""),"")</f>
        <v/>
      </c>
      <c r="L861" t="str">
        <f t="array" ref="L86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62" spans="2:12" hidden="1" x14ac:dyDescent="0.25">
      <c r="B862" t="s">
        <v>2320</v>
      </c>
      <c r="C862" t="s">
        <v>957</v>
      </c>
      <c r="D862" t="s">
        <v>300</v>
      </c>
      <c r="E862" t="s">
        <v>301</v>
      </c>
      <c r="F862" t="s">
        <v>23</v>
      </c>
      <c r="G862" t="s">
        <v>1495</v>
      </c>
      <c r="H862" t="str">
        <f>IF(ISBLANK(core[[#This Row],[Type]]),"",IFERROR(LEFT(core[[#This Row],[Type]],FIND("(",core[[#This Row],[Type]])-1),core[[#This Row],[Type]]))</f>
        <v>xs:list</v>
      </c>
      <c r="I862" t="str">
        <f>IF(core[[#This Row],[Base type]]="xs:string",LEFT(core[[#This Row],[Type]],11)="xs:string(""","")</f>
        <v/>
      </c>
      <c r="J862" t="str">
        <f>IF(core[[#This Row],[Base type]]="xs:string",NOT(ISERROR(FIND(" or xs:string(xs:pattern=other:\w{2,})",core[[#This Row],[Type]]))),"")</f>
        <v/>
      </c>
      <c r="K862" t="str">
        <f>IFERROR(MID(core[[#This Row],[Type]],LEN(core[[#This Row],[Base type]])+2,FIND(")",core[[#This Row],[Type]],LEN(core[[#This Row],[Base type]])+2)-LEN(core[[#This Row],[Base type]])-2)&amp;IF(core[[#This Row],[Other]]=TRUE,", ""other:*""",""),"")</f>
        <v>xs:double</v>
      </c>
      <c r="L862" t="str">
        <f t="array" ref="L862">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863" spans="2:12" hidden="1" x14ac:dyDescent="0.25">
      <c r="B863" t="s">
        <v>2321</v>
      </c>
      <c r="C863" t="s">
        <v>957</v>
      </c>
      <c r="D863" t="s">
        <v>300</v>
      </c>
      <c r="E863" t="s">
        <v>1425</v>
      </c>
      <c r="F863" t="s">
        <v>29</v>
      </c>
      <c r="G863" t="s">
        <v>1497</v>
      </c>
      <c r="H863" t="str">
        <f>IF(ISBLANK(core[[#This Row],[Type]]),"",IFERROR(LEFT(core[[#This Row],[Type]],FIND("(",core[[#This Row],[Type]])-1),core[[#This Row],[Type]]))</f>
        <v>xs:double</v>
      </c>
      <c r="I863" t="str">
        <f>IF(core[[#This Row],[Base type]]="xs:string",LEFT(core[[#This Row],[Type]],11)="xs:string(""","")</f>
        <v/>
      </c>
      <c r="J863" t="str">
        <f>IF(core[[#This Row],[Base type]]="xs:string",NOT(ISERROR(FIND(" or xs:string(xs:pattern=other:\w{2,})",core[[#This Row],[Type]]))),"")</f>
        <v/>
      </c>
      <c r="K863" t="str">
        <f>IFERROR(MID(core[[#This Row],[Type]],LEN(core[[#This Row],[Base type]])+2,FIND(")",core[[#This Row],[Type]],LEN(core[[#This Row],[Base type]])+2)-LEN(core[[#This Row],[Base type]])-2)&amp;IF(core[[#This Row],[Other]]=TRUE,", ""other:*""",""),"")</f>
        <v/>
      </c>
      <c r="L863" t="str">
        <f t="array" ref="L863">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864" spans="2:12" hidden="1" x14ac:dyDescent="0.25">
      <c r="B864" t="s">
        <v>2322</v>
      </c>
      <c r="C864" t="s">
        <v>957</v>
      </c>
      <c r="D864" t="s">
        <v>300</v>
      </c>
      <c r="E864" t="s">
        <v>1420</v>
      </c>
      <c r="F864" t="s">
        <v>29</v>
      </c>
      <c r="G864" t="s">
        <v>1423</v>
      </c>
      <c r="H864" t="str">
        <f>IF(ISBLANK(core[[#This Row],[Type]]),"",IFERROR(LEFT(core[[#This Row],[Type]],FIND("(",core[[#This Row],[Type]])-1),core[[#This Row],[Type]]))</f>
        <v>xs:anyURI</v>
      </c>
      <c r="I864" t="str">
        <f>IF(core[[#This Row],[Base type]]="xs:string",LEFT(core[[#This Row],[Type]],11)="xs:string(""","")</f>
        <v/>
      </c>
      <c r="J864" t="str">
        <f>IF(core[[#This Row],[Base type]]="xs:string",NOT(ISERROR(FIND(" or xs:string(xs:pattern=other:\w{2,})",core[[#This Row],[Type]]))),"")</f>
        <v/>
      </c>
      <c r="K864" t="str">
        <f>IFERROR(MID(core[[#This Row],[Type]],LEN(core[[#This Row],[Base type]])+2,FIND(")",core[[#This Row],[Type]],LEN(core[[#This Row],[Base type]])+2)-LEN(core[[#This Row],[Base type]])-2)&amp;IF(core[[#This Row],[Other]]=TRUE,", ""other:*""",""),"")</f>
        <v/>
      </c>
      <c r="L864" t="str">
        <f t="array" ref="L86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865" spans="2:12" hidden="1" x14ac:dyDescent="0.25">
      <c r="B865" t="s">
        <v>2323</v>
      </c>
      <c r="C865" t="s">
        <v>957</v>
      </c>
      <c r="D865" t="s">
        <v>300</v>
      </c>
      <c r="E865" t="s">
        <v>1500</v>
      </c>
      <c r="F865" t="s">
        <v>29</v>
      </c>
      <c r="G865" t="s">
        <v>1423</v>
      </c>
      <c r="H865" t="str">
        <f>IF(ISBLANK(core[[#This Row],[Type]]),"",IFERROR(LEFT(core[[#This Row],[Type]],FIND("(",core[[#This Row],[Type]])-1),core[[#This Row],[Type]]))</f>
        <v>xs:anyURI</v>
      </c>
      <c r="I865" t="str">
        <f>IF(core[[#This Row],[Base type]]="xs:string",LEFT(core[[#This Row],[Type]],11)="xs:string(""","")</f>
        <v/>
      </c>
      <c r="J865" t="str">
        <f>IF(core[[#This Row],[Base type]]="xs:string",NOT(ISERROR(FIND(" or xs:string(xs:pattern=other:\w{2,})",core[[#This Row],[Type]]))),"")</f>
        <v/>
      </c>
      <c r="K865" t="str">
        <f>IFERROR(MID(core[[#This Row],[Type]],LEN(core[[#This Row],[Base type]])+2,FIND(")",core[[#This Row],[Type]],LEN(core[[#This Row],[Base type]])+2)-LEN(core[[#This Row],[Base type]])-2)&amp;IF(core[[#This Row],[Other]]=TRUE,", ""other:*""",""),"")</f>
        <v/>
      </c>
      <c r="L865" t="str">
        <f t="array" ref="L865">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866" spans="2:12" hidden="1" x14ac:dyDescent="0.25">
      <c r="B866" t="s">
        <v>2324</v>
      </c>
      <c r="C866" t="s">
        <v>946</v>
      </c>
      <c r="D866" t="s">
        <v>947</v>
      </c>
      <c r="E866" t="s">
        <v>494</v>
      </c>
      <c r="F866" t="s">
        <v>23</v>
      </c>
      <c r="G866" t="s">
        <v>1403</v>
      </c>
      <c r="H866" t="str">
        <f>IF(ISBLANK(core[[#This Row],[Type]]),"",IFERROR(LEFT(core[[#This Row],[Type]],FIND("(",core[[#This Row],[Type]])-1),core[[#This Row],[Type]]))</f>
        <v>xs:decimal</v>
      </c>
      <c r="I866" t="str">
        <f>IF(core[[#This Row],[Base type]]="xs:string",LEFT(core[[#This Row],[Type]],11)="xs:string(""","")</f>
        <v/>
      </c>
      <c r="J866" t="str">
        <f>IF(core[[#This Row],[Base type]]="xs:string",NOT(ISERROR(FIND(" or xs:string(xs:pattern=other:\w{2,})",core[[#This Row],[Type]]))),"")</f>
        <v/>
      </c>
      <c r="K866" t="str">
        <f>IFERROR(MID(core[[#This Row],[Type]],LEN(core[[#This Row],[Base type]])+2,FIND(")",core[[#This Row],[Type]],LEN(core[[#This Row],[Base type]])+2)-LEN(core[[#This Row],[Base type]])-2)&amp;IF(core[[#This Row],[Other]]=TRUE,", ""other:*""",""),"")</f>
        <v>xs:fractionDigits=6</v>
      </c>
      <c r="L866" t="str">
        <f t="array" ref="L86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67" spans="2:12" hidden="1" x14ac:dyDescent="0.25">
      <c r="B867" t="s">
        <v>2325</v>
      </c>
      <c r="C867" t="s">
        <v>946</v>
      </c>
      <c r="D867" t="s">
        <v>947</v>
      </c>
      <c r="E867" t="s">
        <v>478</v>
      </c>
      <c r="F867" t="s">
        <v>29</v>
      </c>
      <c r="G867" t="s">
        <v>1403</v>
      </c>
      <c r="H867" t="str">
        <f>IF(ISBLANK(core[[#This Row],[Type]]),"",IFERROR(LEFT(core[[#This Row],[Type]],FIND("(",core[[#This Row],[Type]])-1),core[[#This Row],[Type]]))</f>
        <v>xs:decimal</v>
      </c>
      <c r="I867" t="str">
        <f>IF(core[[#This Row],[Base type]]="xs:string",LEFT(core[[#This Row],[Type]],11)="xs:string(""","")</f>
        <v/>
      </c>
      <c r="J867" t="str">
        <f>IF(core[[#This Row],[Base type]]="xs:string",NOT(ISERROR(FIND(" or xs:string(xs:pattern=other:\w{2,})",core[[#This Row],[Type]]))),"")</f>
        <v/>
      </c>
      <c r="K867" t="str">
        <f>IFERROR(MID(core[[#This Row],[Type]],LEN(core[[#This Row],[Base type]])+2,FIND(")",core[[#This Row],[Type]],LEN(core[[#This Row],[Base type]])+2)-LEN(core[[#This Row],[Base type]])-2)&amp;IF(core[[#This Row],[Other]]=TRUE,", ""other:*""",""),"")</f>
        <v>xs:fractionDigits=6</v>
      </c>
      <c r="L867" t="str">
        <f t="array" ref="L86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68" spans="2:12" hidden="1" x14ac:dyDescent="0.25">
      <c r="B868" t="s">
        <v>2326</v>
      </c>
      <c r="C868" t="s">
        <v>946</v>
      </c>
      <c r="D868" t="s">
        <v>947</v>
      </c>
      <c r="E868" t="s">
        <v>1505</v>
      </c>
      <c r="F868" t="s">
        <v>29</v>
      </c>
      <c r="G868" t="s">
        <v>1403</v>
      </c>
      <c r="H868" t="str">
        <f>IF(ISBLANK(core[[#This Row],[Type]]),"",IFERROR(LEFT(core[[#This Row],[Type]],FIND("(",core[[#This Row],[Type]])-1),core[[#This Row],[Type]]))</f>
        <v>xs:decimal</v>
      </c>
      <c r="I868" t="str">
        <f>IF(core[[#This Row],[Base type]]="xs:string",LEFT(core[[#This Row],[Type]],11)="xs:string(""","")</f>
        <v/>
      </c>
      <c r="J868" t="str">
        <f>IF(core[[#This Row],[Base type]]="xs:string",NOT(ISERROR(FIND(" or xs:string(xs:pattern=other:\w{2,})",core[[#This Row],[Type]]))),"")</f>
        <v/>
      </c>
      <c r="K868" t="str">
        <f>IFERROR(MID(core[[#This Row],[Type]],LEN(core[[#This Row],[Base type]])+2,FIND(")",core[[#This Row],[Type]],LEN(core[[#This Row],[Base type]])+2)-LEN(core[[#This Row],[Base type]])-2)&amp;IF(core[[#This Row],[Other]]=TRUE,", ""other:*""",""),"")</f>
        <v>xs:fractionDigits=6</v>
      </c>
      <c r="L868" t="str">
        <f t="array" ref="L86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69" spans="2:12" hidden="1" x14ac:dyDescent="0.25">
      <c r="B869" t="s">
        <v>2327</v>
      </c>
      <c r="C869" t="s">
        <v>957</v>
      </c>
      <c r="D869" t="s">
        <v>65</v>
      </c>
      <c r="E869" t="s">
        <v>1299</v>
      </c>
      <c r="F869" t="s">
        <v>29</v>
      </c>
      <c r="H869" t="str">
        <f>IF(ISBLANK(core[[#This Row],[Type]]),"",IFERROR(LEFT(core[[#This Row],[Type]],FIND("(",core[[#This Row],[Type]])-1),core[[#This Row],[Type]]))</f>
        <v/>
      </c>
      <c r="I869" t="str">
        <f>IF(core[[#This Row],[Base type]]="xs:string",LEFT(core[[#This Row],[Type]],11)="xs:string(""","")</f>
        <v/>
      </c>
      <c r="J869" t="str">
        <f>IF(core[[#This Row],[Base type]]="xs:string",NOT(ISERROR(FIND(" or xs:string(xs:pattern=other:\w{2,})",core[[#This Row],[Type]]))),"")</f>
        <v/>
      </c>
      <c r="K869" t="str">
        <f>IFERROR(MID(core[[#This Row],[Type]],LEN(core[[#This Row],[Base type]])+2,FIND(")",core[[#This Row],[Type]],LEN(core[[#This Row],[Base type]])+2)-LEN(core[[#This Row],[Base type]])-2)&amp;IF(core[[#This Row],[Other]]=TRUE,", ""other:*""",""),"")</f>
        <v/>
      </c>
      <c r="L869" t="str">
        <f t="array" ref="L8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70" spans="2:12" hidden="1" x14ac:dyDescent="0.25">
      <c r="B870" t="s">
        <v>2328</v>
      </c>
      <c r="C870" t="s">
        <v>950</v>
      </c>
      <c r="D870" t="s">
        <v>123</v>
      </c>
      <c r="E870" t="s">
        <v>1299</v>
      </c>
      <c r="F870" t="s">
        <v>23</v>
      </c>
      <c r="H870" t="str">
        <f>IF(ISBLANK(core[[#This Row],[Type]]),"",IFERROR(LEFT(core[[#This Row],[Type]],FIND("(",core[[#This Row],[Type]])-1),core[[#This Row],[Type]]))</f>
        <v/>
      </c>
      <c r="I870" t="str">
        <f>IF(core[[#This Row],[Base type]]="xs:string",LEFT(core[[#This Row],[Type]],11)="xs:string(""","")</f>
        <v/>
      </c>
      <c r="J870" t="str">
        <f>IF(core[[#This Row],[Base type]]="xs:string",NOT(ISERROR(FIND(" or xs:string(xs:pattern=other:\w{2,})",core[[#This Row],[Type]]))),"")</f>
        <v/>
      </c>
      <c r="K870" t="str">
        <f>IFERROR(MID(core[[#This Row],[Type]],LEN(core[[#This Row],[Base type]])+2,FIND(")",core[[#This Row],[Type]],LEN(core[[#This Row],[Base type]])+2)-LEN(core[[#This Row],[Base type]])-2)&amp;IF(core[[#This Row],[Other]]=TRUE,", ""other:*""",""),"")</f>
        <v/>
      </c>
      <c r="L870" t="str">
        <f t="array" ref="L8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71" spans="2:12" hidden="1" x14ac:dyDescent="0.25">
      <c r="B871" t="s">
        <v>2329</v>
      </c>
      <c r="C871" t="s">
        <v>958</v>
      </c>
      <c r="D871" t="s">
        <v>1309</v>
      </c>
      <c r="E871" t="s">
        <v>1299</v>
      </c>
      <c r="F871" t="s">
        <v>29</v>
      </c>
      <c r="H871" t="str">
        <f>IF(ISBLANK(core[[#This Row],[Type]]),"",IFERROR(LEFT(core[[#This Row],[Type]],FIND("(",core[[#This Row],[Type]])-1),core[[#This Row],[Type]]))</f>
        <v/>
      </c>
      <c r="I871" t="str">
        <f>IF(core[[#This Row],[Base type]]="xs:string",LEFT(core[[#This Row],[Type]],11)="xs:string(""","")</f>
        <v/>
      </c>
      <c r="J871" t="str">
        <f>IF(core[[#This Row],[Base type]]="xs:string",NOT(ISERROR(FIND(" or xs:string(xs:pattern=other:\w{2,})",core[[#This Row],[Type]]))),"")</f>
        <v/>
      </c>
      <c r="K871" t="str">
        <f>IFERROR(MID(core[[#This Row],[Type]],LEN(core[[#This Row],[Base type]])+2,FIND(")",core[[#This Row],[Type]],LEN(core[[#This Row],[Base type]])+2)-LEN(core[[#This Row],[Base type]])-2)&amp;IF(core[[#This Row],[Other]]=TRUE,", ""other:*""",""),"")</f>
        <v/>
      </c>
      <c r="L871" t="str">
        <f t="array" ref="L87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72" spans="2:12" hidden="1" x14ac:dyDescent="0.25">
      <c r="B872" t="s">
        <v>2330</v>
      </c>
      <c r="C872" t="s">
        <v>950</v>
      </c>
      <c r="D872" t="s">
        <v>123</v>
      </c>
      <c r="E872" t="s">
        <v>124</v>
      </c>
      <c r="F872" t="s">
        <v>23</v>
      </c>
      <c r="G872" t="s">
        <v>1436</v>
      </c>
      <c r="H872" t="str">
        <f>IF(ISBLANK(core[[#This Row],[Type]]),"",IFERROR(LEFT(core[[#This Row],[Type]],FIND("(",core[[#This Row],[Type]])-1),core[[#This Row],[Type]]))</f>
        <v>xs:boolean</v>
      </c>
      <c r="I872" t="str">
        <f>IF(core[[#This Row],[Base type]]="xs:string",LEFT(core[[#This Row],[Type]],11)="xs:string(""","")</f>
        <v/>
      </c>
      <c r="J872" t="str">
        <f>IF(core[[#This Row],[Base type]]="xs:string",NOT(ISERROR(FIND(" or xs:string(xs:pattern=other:\w{2,})",core[[#This Row],[Type]]))),"")</f>
        <v/>
      </c>
      <c r="K872" t="str">
        <f>IFERROR(MID(core[[#This Row],[Type]],LEN(core[[#This Row],[Base type]])+2,FIND(")",core[[#This Row],[Type]],LEN(core[[#This Row],[Base type]])+2)-LEN(core[[#This Row],[Base type]])-2)&amp;IF(core[[#This Row],[Other]]=TRUE,", ""other:*""",""),"")</f>
        <v/>
      </c>
      <c r="L872" t="str">
        <f t="array" ref="L87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873" spans="2:12" hidden="1" x14ac:dyDescent="0.25">
      <c r="B873" t="s">
        <v>2331</v>
      </c>
      <c r="C873" t="s">
        <v>950</v>
      </c>
      <c r="D873" t="s">
        <v>123</v>
      </c>
      <c r="E873" t="s">
        <v>135</v>
      </c>
      <c r="F873" t="s">
        <v>29</v>
      </c>
      <c r="G873" t="s">
        <v>1478</v>
      </c>
      <c r="H873" t="str">
        <f>IF(ISBLANK(core[[#This Row],[Type]]),"",IFERROR(LEFT(core[[#This Row],[Type]],FIND("(",core[[#This Row],[Type]])-1),core[[#This Row],[Type]]))</f>
        <v>xs:string</v>
      </c>
      <c r="I873" t="b">
        <f>IF(core[[#This Row],[Base type]]="xs:string",LEFT(core[[#This Row],[Type]],11)="xs:string(""","")</f>
        <v>1</v>
      </c>
      <c r="J873" t="b">
        <f>IF(core[[#This Row],[Base type]]="xs:string",NOT(ISERROR(FIND(" or xs:string(xs:pattern=other:\w{2,})",core[[#This Row],[Type]]))),"")</f>
        <v>1</v>
      </c>
      <c r="K873" t="str">
        <f>IFERROR(MID(core[[#This Row],[Type]],LEN(core[[#This Row],[Base type]])+2,FIND(")",core[[#This Row],[Type]],LEN(core[[#This Row],[Base type]])+2)-LEN(core[[#This Row],[Base type]])-2)&amp;IF(core[[#This Row],[Other]]=TRUE,", ""other:*""",""),"")</f>
        <v>"conceptual", "planned", "operational", "disabled", "closed", "other:*"</v>
      </c>
      <c r="L873" t="str">
        <f t="array" ref="L87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74" spans="2:12" hidden="1" x14ac:dyDescent="0.25">
      <c r="B874" t="s">
        <v>2332</v>
      </c>
      <c r="C874" t="s">
        <v>950</v>
      </c>
      <c r="D874" t="s">
        <v>123</v>
      </c>
      <c r="E874" t="s">
        <v>133</v>
      </c>
      <c r="F874" t="s">
        <v>29</v>
      </c>
      <c r="G874" t="s">
        <v>1325</v>
      </c>
      <c r="H874" t="str">
        <f>IF(ISBLANK(core[[#This Row],[Type]]),"",IFERROR(LEFT(core[[#This Row],[Type]],FIND("(",core[[#This Row],[Type]])-1),core[[#This Row],[Type]]))</f>
        <v>xs:IDREF</v>
      </c>
      <c r="I874" t="str">
        <f>IF(core[[#This Row],[Base type]]="xs:string",LEFT(core[[#This Row],[Type]],11)="xs:string(""","")</f>
        <v/>
      </c>
      <c r="J874" t="str">
        <f>IF(core[[#This Row],[Base type]]="xs:string",NOT(ISERROR(FIND(" or xs:string(xs:pattern=other:\w{2,})",core[[#This Row],[Type]]))),"")</f>
        <v/>
      </c>
      <c r="K874" t="str">
        <f>IFERROR(MID(core[[#This Row],[Type]],LEN(core[[#This Row],[Base type]])+2,FIND(")",core[[#This Row],[Type]],LEN(core[[#This Row],[Base type]])+2)-LEN(core[[#This Row],[Base type]])-2)&amp;IF(core[[#This Row],[Other]]=TRUE,", ""other:*""",""),"")</f>
        <v/>
      </c>
      <c r="L874" t="str">
        <f t="array" ref="L87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875" spans="2:12" hidden="1" x14ac:dyDescent="0.25">
      <c r="B875" t="s">
        <v>2333</v>
      </c>
      <c r="C875" t="s">
        <v>950</v>
      </c>
      <c r="D875" t="s">
        <v>123</v>
      </c>
      <c r="E875" t="s">
        <v>1481</v>
      </c>
      <c r="F875" t="s">
        <v>29</v>
      </c>
      <c r="G875" t="s">
        <v>1482</v>
      </c>
      <c r="H875" t="str">
        <f>IF(ISBLANK(core[[#This Row],[Type]]),"",IFERROR(LEFT(core[[#This Row],[Type]],FIND("(",core[[#This Row],[Type]])-1),core[[#This Row],[Type]]))</f>
        <v>xs:time</v>
      </c>
      <c r="I875" t="str">
        <f>IF(core[[#This Row],[Base type]]="xs:string",LEFT(core[[#This Row],[Type]],11)="xs:string(""","")</f>
        <v/>
      </c>
      <c r="J875" t="str">
        <f>IF(core[[#This Row],[Base type]]="xs:string",NOT(ISERROR(FIND(" or xs:string(xs:pattern=other:\w{2,})",core[[#This Row],[Type]]))),"")</f>
        <v/>
      </c>
      <c r="K875" t="str">
        <f>IFERROR(MID(core[[#This Row],[Type]],LEN(core[[#This Row],[Base type]])+2,FIND(")",core[[#This Row],[Type]],LEN(core[[#This Row],[Base type]])+2)-LEN(core[[#This Row],[Base type]])-2)&amp;IF(core[[#This Row],[Other]]=TRUE,", ""other:*""",""),"")</f>
        <v/>
      </c>
      <c r="L875" t="str">
        <f t="array" ref="L87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876" spans="2:12" hidden="1" x14ac:dyDescent="0.25">
      <c r="B876" t="s">
        <v>2334</v>
      </c>
      <c r="C876" t="s">
        <v>950</v>
      </c>
      <c r="D876" t="s">
        <v>123</v>
      </c>
      <c r="E876" t="s">
        <v>1484</v>
      </c>
      <c r="F876" t="s">
        <v>29</v>
      </c>
      <c r="G876" t="s">
        <v>1482</v>
      </c>
      <c r="H876" t="str">
        <f>IF(ISBLANK(core[[#This Row],[Type]]),"",IFERROR(LEFT(core[[#This Row],[Type]],FIND("(",core[[#This Row],[Type]])-1),core[[#This Row],[Type]]))</f>
        <v>xs:time</v>
      </c>
      <c r="I876" t="str">
        <f>IF(core[[#This Row],[Base type]]="xs:string",LEFT(core[[#This Row],[Type]],11)="xs:string(""","")</f>
        <v/>
      </c>
      <c r="J876" t="str">
        <f>IF(core[[#This Row],[Base type]]="xs:string",NOT(ISERROR(FIND(" or xs:string(xs:pattern=other:\w{2,})",core[[#This Row],[Type]]))),"")</f>
        <v/>
      </c>
      <c r="K876" t="str">
        <f>IFERROR(MID(core[[#This Row],[Type]],LEN(core[[#This Row],[Base type]])+2,FIND(")",core[[#This Row],[Type]],LEN(core[[#This Row],[Base type]])+2)-LEN(core[[#This Row],[Base type]])-2)&amp;IF(core[[#This Row],[Other]]=TRUE,", ""other:*""",""),"")</f>
        <v/>
      </c>
      <c r="L876" t="str">
        <f t="array" ref="L876">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877" spans="2:12" hidden="1" x14ac:dyDescent="0.25">
      <c r="B877" t="s">
        <v>2335</v>
      </c>
      <c r="C877" t="s">
        <v>950</v>
      </c>
      <c r="D877" t="s">
        <v>123</v>
      </c>
      <c r="E877" t="s">
        <v>1486</v>
      </c>
      <c r="F877" t="s">
        <v>29</v>
      </c>
      <c r="G877" t="s">
        <v>1487</v>
      </c>
      <c r="H877" t="str">
        <f>IF(ISBLANK(core[[#This Row],[Type]]),"",IFERROR(LEFT(core[[#This Row],[Type]],FIND("(",core[[#This Row],[Type]])-1),core[[#This Row],[Type]]))</f>
        <v>xs:nonNegativeInteger</v>
      </c>
      <c r="I877" t="str">
        <f>IF(core[[#This Row],[Base type]]="xs:string",LEFT(core[[#This Row],[Type]],11)="xs:string(""","")</f>
        <v/>
      </c>
      <c r="J877" t="str">
        <f>IF(core[[#This Row],[Base type]]="xs:string",NOT(ISERROR(FIND(" or xs:string(xs:pattern=other:\w{2,})",core[[#This Row],[Type]]))),"")</f>
        <v/>
      </c>
      <c r="K877" t="str">
        <f>IFERROR(MID(core[[#This Row],[Type]],LEN(core[[#This Row],[Base type]])+2,FIND(")",core[[#This Row],[Type]],LEN(core[[#This Row],[Base type]])+2)-LEN(core[[#This Row],[Base type]])-2)&amp;IF(core[[#This Row],[Other]]=TRUE,", ""other:*""",""),"")</f>
        <v/>
      </c>
      <c r="L877" t="str">
        <f t="array" ref="L877">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878" spans="2:12" hidden="1" x14ac:dyDescent="0.25">
      <c r="B878" t="s">
        <v>2336</v>
      </c>
      <c r="C878" t="s">
        <v>950</v>
      </c>
      <c r="D878" t="s">
        <v>123</v>
      </c>
      <c r="E878" t="s">
        <v>1489</v>
      </c>
      <c r="F878" t="s">
        <v>29</v>
      </c>
      <c r="G878" t="s">
        <v>1302</v>
      </c>
      <c r="H878" t="str">
        <f>IF(ISBLANK(core[[#This Row],[Type]]),"",IFERROR(LEFT(core[[#This Row],[Type]],FIND("(",core[[#This Row],[Type]])-1),core[[#This Row],[Type]]))</f>
        <v>xs:string</v>
      </c>
      <c r="I878" t="b">
        <f>IF(core[[#This Row],[Base type]]="xs:string",LEFT(core[[#This Row],[Type]],11)="xs:string(""","")</f>
        <v>0</v>
      </c>
      <c r="J878" t="b">
        <f>IF(core[[#This Row],[Base type]]="xs:string",NOT(ISERROR(FIND(" or xs:string(xs:pattern=other:\w{2,})",core[[#This Row],[Type]]))),"")</f>
        <v>0</v>
      </c>
      <c r="K878" t="str">
        <f>IFERROR(MID(core[[#This Row],[Type]],LEN(core[[#This Row],[Base type]])+2,FIND(")",core[[#This Row],[Type]],LEN(core[[#This Row],[Base type]])+2)-LEN(core[[#This Row],[Base type]])-2)&amp;IF(core[[#This Row],[Other]]=TRUE,", ""other:*""",""),"")</f>
        <v/>
      </c>
      <c r="L878" t="str">
        <f t="array" ref="L87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79" spans="2:12" hidden="1" x14ac:dyDescent="0.25">
      <c r="B879" t="s">
        <v>2337</v>
      </c>
      <c r="C879" t="s">
        <v>950</v>
      </c>
      <c r="D879" t="s">
        <v>123</v>
      </c>
      <c r="E879" t="s">
        <v>1307</v>
      </c>
      <c r="F879" t="s">
        <v>29</v>
      </c>
      <c r="H879" t="str">
        <f>IF(ISBLANK(core[[#This Row],[Type]]),"",IFERROR(LEFT(core[[#This Row],[Type]],FIND("(",core[[#This Row],[Type]])-1),core[[#This Row],[Type]]))</f>
        <v/>
      </c>
      <c r="I879" t="str">
        <f>IF(core[[#This Row],[Base type]]="xs:string",LEFT(core[[#This Row],[Type]],11)="xs:string(""","")</f>
        <v/>
      </c>
      <c r="J879" t="str">
        <f>IF(core[[#This Row],[Base type]]="xs:string",NOT(ISERROR(FIND(" or xs:string(xs:pattern=other:\w{2,})",core[[#This Row],[Type]]))),"")</f>
        <v/>
      </c>
      <c r="K879" t="str">
        <f>IFERROR(MID(core[[#This Row],[Type]],LEN(core[[#This Row],[Base type]])+2,FIND(")",core[[#This Row],[Type]],LEN(core[[#This Row],[Base type]])+2)-LEN(core[[#This Row],[Base type]])-2)&amp;IF(core[[#This Row],[Other]]=TRUE,", ""other:*""",""),"")</f>
        <v/>
      </c>
      <c r="L879" t="str">
        <f t="array" ref="L8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80" spans="2:12" hidden="1" x14ac:dyDescent="0.25">
      <c r="B880" t="s">
        <v>2338</v>
      </c>
      <c r="C880" t="s">
        <v>946</v>
      </c>
      <c r="D880" t="s">
        <v>947</v>
      </c>
      <c r="E880" t="s">
        <v>482</v>
      </c>
      <c r="F880" t="s">
        <v>29</v>
      </c>
      <c r="G880" t="s">
        <v>1649</v>
      </c>
      <c r="H880" t="str">
        <f>IF(ISBLANK(core[[#This Row],[Type]]),"",IFERROR(LEFT(core[[#This Row],[Type]],FIND("(",core[[#This Row],[Type]])-1),core[[#This Row],[Type]]))</f>
        <v>xs:string</v>
      </c>
      <c r="I880" t="b">
        <f>IF(core[[#This Row],[Base type]]="xs:string",LEFT(core[[#This Row],[Type]],11)="xs:string(""","")</f>
        <v>1</v>
      </c>
      <c r="J880" t="b">
        <f>IF(core[[#This Row],[Base type]]="xs:string",NOT(ISERROR(FIND(" or xs:string(xs:pattern=other:\w{2,})",core[[#This Row],[Type]]))),"")</f>
        <v>0</v>
      </c>
      <c r="K880" t="str">
        <f>IFERROR(MID(core[[#This Row],[Type]],LEN(core[[#This Row],[Base type]])+2,FIND(")",core[[#This Row],[Type]],LEN(core[[#This Row],[Base type]])+2)-LEN(core[[#This Row],[Base type]])-2)&amp;IF(core[[#This Row],[Other]]=TRUE,", ""other:*""",""),"")</f>
        <v>"up", "down", "unknown", "none", "both"</v>
      </c>
      <c r="L880" t="str">
        <f t="array" ref="L88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81" spans="2:12" hidden="1" x14ac:dyDescent="0.25">
      <c r="B881" t="s">
        <v>2339</v>
      </c>
      <c r="C881" t="s">
        <v>957</v>
      </c>
      <c r="D881" t="s">
        <v>1370</v>
      </c>
      <c r="E881" t="s">
        <v>1299</v>
      </c>
      <c r="F881" t="s">
        <v>29</v>
      </c>
      <c r="H881" t="str">
        <f>IF(ISBLANK(core[[#This Row],[Type]]),"",IFERROR(LEFT(core[[#This Row],[Type]],FIND("(",core[[#This Row],[Type]])-1),core[[#This Row],[Type]]))</f>
        <v/>
      </c>
      <c r="I881" t="str">
        <f>IF(core[[#This Row],[Base type]]="xs:string",LEFT(core[[#This Row],[Type]],11)="xs:string(""","")</f>
        <v/>
      </c>
      <c r="J881" t="str">
        <f>IF(core[[#This Row],[Base type]]="xs:string",NOT(ISERROR(FIND(" or xs:string(xs:pattern=other:\w{2,})",core[[#This Row],[Type]]))),"")</f>
        <v/>
      </c>
      <c r="K881" t="str">
        <f>IFERROR(MID(core[[#This Row],[Type]],LEN(core[[#This Row],[Base type]])+2,FIND(")",core[[#This Row],[Type]],LEN(core[[#This Row],[Base type]])+2)-LEN(core[[#This Row],[Base type]])-2)&amp;IF(core[[#This Row],[Other]]=TRUE,", ""other:*""",""),"")</f>
        <v/>
      </c>
      <c r="L881" t="str">
        <f t="array" ref="L88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82" spans="2:12" hidden="1" x14ac:dyDescent="0.25">
      <c r="B882" t="s">
        <v>2340</v>
      </c>
      <c r="C882" t="s">
        <v>957</v>
      </c>
      <c r="D882" t="s">
        <v>1370</v>
      </c>
      <c r="E882" t="s">
        <v>1372</v>
      </c>
      <c r="F882" t="s">
        <v>29</v>
      </c>
      <c r="G882" t="s">
        <v>1373</v>
      </c>
      <c r="H882" t="str">
        <f>IF(ISBLANK(core[[#This Row],[Type]]),"",IFERROR(LEFT(core[[#This Row],[Type]],FIND("(",core[[#This Row],[Type]])-1),core[[#This Row],[Type]]))</f>
        <v>xs:decimal</v>
      </c>
      <c r="I882" t="str">
        <f>IF(core[[#This Row],[Base type]]="xs:string",LEFT(core[[#This Row],[Type]],11)="xs:string(""","")</f>
        <v/>
      </c>
      <c r="J882" t="str">
        <f>IF(core[[#This Row],[Base type]]="xs:string",NOT(ISERROR(FIND(" or xs:string(xs:pattern=other:\w{2,})",core[[#This Row],[Type]]))),"")</f>
        <v/>
      </c>
      <c r="K882" t="str">
        <f>IFERROR(MID(core[[#This Row],[Type]],LEN(core[[#This Row],[Base type]])+2,FIND(")",core[[#This Row],[Type]],LEN(core[[#This Row],[Base type]])+2)-LEN(core[[#This Row],[Base type]])-2)&amp;IF(core[[#This Row],[Other]]=TRUE,", ""other:*""",""),"")</f>
        <v>xs:fractionDigits=1</v>
      </c>
      <c r="L882" t="str">
        <f t="array" ref="L88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83" spans="2:12" hidden="1" x14ac:dyDescent="0.25">
      <c r="B883" t="s">
        <v>2341</v>
      </c>
      <c r="C883" t="s">
        <v>957</v>
      </c>
      <c r="D883" t="s">
        <v>1370</v>
      </c>
      <c r="E883" t="s">
        <v>17</v>
      </c>
      <c r="F883" t="s">
        <v>29</v>
      </c>
      <c r="G883" t="s">
        <v>1375</v>
      </c>
      <c r="H883" t="str">
        <f>IF(ISBLANK(core[[#This Row],[Type]]),"",IFERROR(LEFT(core[[#This Row],[Type]],FIND("(",core[[#This Row],[Type]])-1),core[[#This Row],[Type]]))</f>
        <v>xs:string</v>
      </c>
      <c r="I883" t="b">
        <f>IF(core[[#This Row],[Base type]]="xs:string",LEFT(core[[#This Row],[Type]],11)="xs:string(""","")</f>
        <v>1</v>
      </c>
      <c r="J883" t="b">
        <f>IF(core[[#This Row],[Base type]]="xs:string",NOT(ISERROR(FIND(" or xs:string(xs:pattern=other:\w{2,})",core[[#This Row],[Type]]))),"")</f>
        <v>0</v>
      </c>
      <c r="K883" t="str">
        <f>IFERROR(MID(core[[#This Row],[Type]],LEN(core[[#This Row],[Base type]])+2,FIND(")",core[[#This Row],[Type]],LEN(core[[#This Row],[Base type]])+2)-LEN(core[[#This Row],[Base type]])-2)&amp;IF(core[[#This Row],[Other]]=TRUE,", ""other:*""",""),"")</f>
        <v>"driving", "standstill"</v>
      </c>
      <c r="L883" t="str">
        <f t="array" ref="L88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84" spans="2:12" hidden="1" x14ac:dyDescent="0.25">
      <c r="B884" t="s">
        <v>2342</v>
      </c>
      <c r="C884" t="s">
        <v>957</v>
      </c>
      <c r="D884" t="s">
        <v>1370</v>
      </c>
      <c r="E884" t="s">
        <v>1377</v>
      </c>
      <c r="F884" t="s">
        <v>29</v>
      </c>
      <c r="G884" t="s">
        <v>1378</v>
      </c>
      <c r="H884" t="str">
        <f>IF(ISBLANK(core[[#This Row],[Type]]),"",IFERROR(LEFT(core[[#This Row],[Type]],FIND("(",core[[#This Row],[Type]])-1),core[[#This Row],[Type]]))</f>
        <v>xs:string</v>
      </c>
      <c r="I884" t="b">
        <f>IF(core[[#This Row],[Base type]]="xs:string",LEFT(core[[#This Row],[Type]],11)="xs:string(""","")</f>
        <v>1</v>
      </c>
      <c r="J884" t="b">
        <f>IF(core[[#This Row],[Base type]]="xs:string",NOT(ISERROR(FIND(" or xs:string(xs:pattern=other:\w{2,})",core[[#This Row],[Type]]))),"")</f>
        <v>0</v>
      </c>
      <c r="K884" t="str">
        <f>IFERROR(MID(core[[#This Row],[Type]],LEN(core[[#This Row],[Base type]])+2,FIND(")",core[[#This Row],[Type]],LEN(core[[#This Row],[Base type]])+2)-LEN(core[[#This Row],[Base type]])-2)&amp;IF(core[[#This Row],[Other]]=TRUE,", ""other:*""",""),"")</f>
        <v>"train", "pantograph"</v>
      </c>
      <c r="L884" t="str">
        <f t="array" ref="L88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85" spans="2:12" hidden="1" x14ac:dyDescent="0.25">
      <c r="B885" t="s">
        <v>2343</v>
      </c>
      <c r="C885" t="s">
        <v>957</v>
      </c>
      <c r="D885" t="s">
        <v>1370</v>
      </c>
      <c r="E885" t="s">
        <v>1307</v>
      </c>
      <c r="F885" t="s">
        <v>29</v>
      </c>
      <c r="H885" t="str">
        <f>IF(ISBLANK(core[[#This Row],[Type]]),"",IFERROR(LEFT(core[[#This Row],[Type]],FIND("(",core[[#This Row],[Type]])-1),core[[#This Row],[Type]]))</f>
        <v/>
      </c>
      <c r="I885" t="str">
        <f>IF(core[[#This Row],[Base type]]="xs:string",LEFT(core[[#This Row],[Type]],11)="xs:string(""","")</f>
        <v/>
      </c>
      <c r="J885" t="str">
        <f>IF(core[[#This Row],[Base type]]="xs:string",NOT(ISERROR(FIND(" or xs:string(xs:pattern=other:\w{2,})",core[[#This Row],[Type]]))),"")</f>
        <v/>
      </c>
      <c r="K885" t="str">
        <f>IFERROR(MID(core[[#This Row],[Type]],LEN(core[[#This Row],[Base type]])+2,FIND(")",core[[#This Row],[Type]],LEN(core[[#This Row],[Base type]])+2)-LEN(core[[#This Row],[Base type]])-2)&amp;IF(core[[#This Row],[Other]]=TRUE,", ""other:*""",""),"")</f>
        <v/>
      </c>
      <c r="L885" t="str">
        <f t="array" ref="L8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86" spans="2:12" hidden="1" x14ac:dyDescent="0.25">
      <c r="B886" t="s">
        <v>2344</v>
      </c>
      <c r="C886" t="s">
        <v>946</v>
      </c>
      <c r="D886" t="s">
        <v>947</v>
      </c>
      <c r="E886" t="s">
        <v>17</v>
      </c>
      <c r="F886" t="s">
        <v>29</v>
      </c>
      <c r="G886" t="s">
        <v>1381</v>
      </c>
      <c r="H886" t="str">
        <f>IF(ISBLANK(core[[#This Row],[Type]]),"",IFERROR(LEFT(core[[#This Row],[Type]],FIND("(",core[[#This Row],[Type]])-1),core[[#This Row],[Type]]))</f>
        <v>xs:string</v>
      </c>
      <c r="I886" t="b">
        <f>IF(core[[#This Row],[Base type]]="xs:string",LEFT(core[[#This Row],[Type]],11)="xs:string(""","")</f>
        <v>1</v>
      </c>
      <c r="J886" t="b">
        <f>IF(core[[#This Row],[Base type]]="xs:string",NOT(ISERROR(FIND(" or xs:string(xs:pattern=other:\w{2,})",core[[#This Row],[Type]]))),"")</f>
        <v>1</v>
      </c>
      <c r="K886" t="str">
        <f>IFERROR(MID(core[[#This Row],[Type]],LEN(core[[#This Row],[Base type]])+2,FIND(")",core[[#This Row],[Type]],LEN(core[[#This Row],[Base type]])+2)-LEN(core[[#This Row],[Base type]])-2)&amp;IF(core[[#This Row],[Other]]=TRUE,", ""other:*""",""),"")</f>
        <v>"none", "overhead", "3rdRail", "sideRail", "other:*"</v>
      </c>
      <c r="L886" t="str">
        <f t="array" ref="L88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887" spans="2:12" hidden="1" x14ac:dyDescent="0.25">
      <c r="B887" t="s">
        <v>2345</v>
      </c>
      <c r="C887" t="s">
        <v>946</v>
      </c>
      <c r="D887" t="s">
        <v>947</v>
      </c>
      <c r="E887" t="s">
        <v>1383</v>
      </c>
      <c r="F887" t="s">
        <v>29</v>
      </c>
      <c r="G887" t="s">
        <v>1373</v>
      </c>
      <c r="H887" t="str">
        <f>IF(ISBLANK(core[[#This Row],[Type]]),"",IFERROR(LEFT(core[[#This Row],[Type]],FIND("(",core[[#This Row],[Type]])-1),core[[#This Row],[Type]]))</f>
        <v>xs:decimal</v>
      </c>
      <c r="I887" t="str">
        <f>IF(core[[#This Row],[Base type]]="xs:string",LEFT(core[[#This Row],[Type]],11)="xs:string(""","")</f>
        <v/>
      </c>
      <c r="J887" t="str">
        <f>IF(core[[#This Row],[Base type]]="xs:string",NOT(ISERROR(FIND(" or xs:string(xs:pattern=other:\w{2,})",core[[#This Row],[Type]]))),"")</f>
        <v/>
      </c>
      <c r="K887" t="str">
        <f>IFERROR(MID(core[[#This Row],[Type]],LEN(core[[#This Row],[Base type]])+2,FIND(")",core[[#This Row],[Type]],LEN(core[[#This Row],[Base type]])+2)-LEN(core[[#This Row],[Base type]])-2)&amp;IF(core[[#This Row],[Other]]=TRUE,", ""other:*""",""),"")</f>
        <v>xs:fractionDigits=1</v>
      </c>
      <c r="L887" t="str">
        <f t="array" ref="L88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88" spans="2:12" hidden="1" x14ac:dyDescent="0.25">
      <c r="B888" t="s">
        <v>2346</v>
      </c>
      <c r="C888" t="s">
        <v>946</v>
      </c>
      <c r="D888" t="s">
        <v>947</v>
      </c>
      <c r="E888" t="s">
        <v>1385</v>
      </c>
      <c r="F888" t="s">
        <v>29</v>
      </c>
      <c r="G888" t="s">
        <v>1386</v>
      </c>
      <c r="H888" t="str">
        <f>IF(ISBLANK(core[[#This Row],[Type]]),"",IFERROR(LEFT(core[[#This Row],[Type]],FIND("(",core[[#This Row],[Type]])-1),core[[#This Row],[Type]]))</f>
        <v>xs:decimal</v>
      </c>
      <c r="I888" t="str">
        <f>IF(core[[#This Row],[Base type]]="xs:string",LEFT(core[[#This Row],[Type]],11)="xs:string(""","")</f>
        <v/>
      </c>
      <c r="J888" t="str">
        <f>IF(core[[#This Row],[Base type]]="xs:string",NOT(ISERROR(FIND(" or xs:string(xs:pattern=other:\w{2,})",core[[#This Row],[Type]]))),"")</f>
        <v/>
      </c>
      <c r="K888" t="str">
        <f>IFERROR(MID(core[[#This Row],[Type]],LEN(core[[#This Row],[Base type]])+2,FIND(")",core[[#This Row],[Type]],LEN(core[[#This Row],[Base type]])+2)-LEN(core[[#This Row],[Base type]])-2)&amp;IF(core[[#This Row],[Other]]=TRUE,", ""other:*""",""),"")</f>
        <v>xs:fractionDigits=3, xs:minInclusive=0</v>
      </c>
      <c r="L888" t="str">
        <f t="array" ref="L88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89" spans="2:12" hidden="1" x14ac:dyDescent="0.25">
      <c r="B889" t="s">
        <v>2347</v>
      </c>
      <c r="C889" t="s">
        <v>946</v>
      </c>
      <c r="D889" t="s">
        <v>947</v>
      </c>
      <c r="E889" t="s">
        <v>1077</v>
      </c>
      <c r="F889" t="s">
        <v>29</v>
      </c>
      <c r="G889" t="s">
        <v>1700</v>
      </c>
      <c r="H889" t="str">
        <f>IF(ISBLANK(core[[#This Row],[Type]]),"",IFERROR(LEFT(core[[#This Row],[Type]],FIND("(",core[[#This Row],[Type]])-1),core[[#This Row],[Type]]))</f>
        <v>xs:decimal</v>
      </c>
      <c r="I889" t="str">
        <f>IF(core[[#This Row],[Base type]]="xs:string",LEFT(core[[#This Row],[Type]],11)="xs:string(""","")</f>
        <v/>
      </c>
      <c r="J889" t="str">
        <f>IF(core[[#This Row],[Base type]]="xs:string",NOT(ISERROR(FIND(" or xs:string(xs:pattern=other:\w{2,})",core[[#This Row],[Type]]))),"")</f>
        <v/>
      </c>
      <c r="K889" t="str">
        <f>IFERROR(MID(core[[#This Row],[Type]],LEN(core[[#This Row],[Base type]])+2,FIND(")",core[[#This Row],[Type]],LEN(core[[#This Row],[Base type]])+2)-LEN(core[[#This Row],[Base type]])-2)&amp;IF(core[[#This Row],[Other]]=TRUE,", ""other:*""",""),"")</f>
        <v>xs:fractionDigits=1, xs:minInclusive=0, xs:totalDigits=5</v>
      </c>
      <c r="L889" t="str">
        <f t="array" ref="L88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890" spans="2:12" hidden="1" x14ac:dyDescent="0.25">
      <c r="B890" t="s">
        <v>2348</v>
      </c>
      <c r="C890" t="s">
        <v>946</v>
      </c>
      <c r="D890" t="s">
        <v>947</v>
      </c>
      <c r="E890" t="s">
        <v>2349</v>
      </c>
      <c r="F890" t="s">
        <v>29</v>
      </c>
      <c r="G890" t="s">
        <v>1436</v>
      </c>
      <c r="H890" t="str">
        <f>IF(ISBLANK(core[[#This Row],[Type]]),"",IFERROR(LEFT(core[[#This Row],[Type]],FIND("(",core[[#This Row],[Type]])-1),core[[#This Row],[Type]]))</f>
        <v>xs:boolean</v>
      </c>
      <c r="I890" t="str">
        <f>IF(core[[#This Row],[Base type]]="xs:string",LEFT(core[[#This Row],[Type]],11)="xs:string(""","")</f>
        <v/>
      </c>
      <c r="J890" t="str">
        <f>IF(core[[#This Row],[Base type]]="xs:string",NOT(ISERROR(FIND(" or xs:string(xs:pattern=other:\w{2,})",core[[#This Row],[Type]]))),"")</f>
        <v/>
      </c>
      <c r="K890" t="str">
        <f>IFERROR(MID(core[[#This Row],[Type]],LEN(core[[#This Row],[Base type]])+2,FIND(")",core[[#This Row],[Type]],LEN(core[[#This Row],[Base type]])+2)-LEN(core[[#This Row],[Base type]])-2)&amp;IF(core[[#This Row],[Other]]=TRUE,", ""other:*""",""),"")</f>
        <v/>
      </c>
      <c r="L890" t="str">
        <f t="array" ref="L89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891" spans="2:12" hidden="1" x14ac:dyDescent="0.25">
      <c r="B891" t="s">
        <v>2350</v>
      </c>
      <c r="C891" t="s">
        <v>914</v>
      </c>
      <c r="D891" t="s">
        <v>2351</v>
      </c>
      <c r="E891" t="s">
        <v>1299</v>
      </c>
      <c r="F891" t="s">
        <v>29</v>
      </c>
      <c r="H891" t="str">
        <f>IF(ISBLANK(core[[#This Row],[Type]]),"",IFERROR(LEFT(core[[#This Row],[Type]],FIND("(",core[[#This Row],[Type]])-1),core[[#This Row],[Type]]))</f>
        <v/>
      </c>
      <c r="I891" t="str">
        <f>IF(core[[#This Row],[Base type]]="xs:string",LEFT(core[[#This Row],[Type]],11)="xs:string(""","")</f>
        <v/>
      </c>
      <c r="J891" t="str">
        <f>IF(core[[#This Row],[Base type]]="xs:string",NOT(ISERROR(FIND(" or xs:string(xs:pattern=other:\w{2,})",core[[#This Row],[Type]]))),"")</f>
        <v/>
      </c>
      <c r="K891" t="str">
        <f>IFERROR(MID(core[[#This Row],[Type]],LEN(core[[#This Row],[Base type]])+2,FIND(")",core[[#This Row],[Type]],LEN(core[[#This Row],[Base type]])+2)-LEN(core[[#This Row],[Base type]])-2)&amp;IF(core[[#This Row],[Other]]=TRUE,", ""other:*""",""),"")</f>
        <v/>
      </c>
      <c r="L891" t="str">
        <f t="array" ref="L89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92" spans="2:12" hidden="1" x14ac:dyDescent="0.25">
      <c r="B892" t="s">
        <v>2352</v>
      </c>
      <c r="C892" t="s">
        <v>2353</v>
      </c>
      <c r="D892" t="s">
        <v>2354</v>
      </c>
      <c r="E892" t="s">
        <v>1299</v>
      </c>
      <c r="F892" t="s">
        <v>29</v>
      </c>
      <c r="H892" t="str">
        <f>IF(ISBLANK(core[[#This Row],[Type]]),"",IFERROR(LEFT(core[[#This Row],[Type]],FIND("(",core[[#This Row],[Type]])-1),core[[#This Row],[Type]]))</f>
        <v/>
      </c>
      <c r="I892" t="str">
        <f>IF(core[[#This Row],[Base type]]="xs:string",LEFT(core[[#This Row],[Type]],11)="xs:string(""","")</f>
        <v/>
      </c>
      <c r="J892" t="str">
        <f>IF(core[[#This Row],[Base type]]="xs:string",NOT(ISERROR(FIND(" or xs:string(xs:pattern=other:\w{2,})",core[[#This Row],[Type]]))),"")</f>
        <v/>
      </c>
      <c r="K892" t="str">
        <f>IFERROR(MID(core[[#This Row],[Type]],LEN(core[[#This Row],[Base type]])+2,FIND(")",core[[#This Row],[Type]],LEN(core[[#This Row],[Base type]])+2)-LEN(core[[#This Row],[Base type]])-2)&amp;IF(core[[#This Row],[Other]]=TRUE,", ""other:*""",""),"")</f>
        <v/>
      </c>
      <c r="L892" t="str">
        <f t="array" ref="L89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93" spans="2:12" hidden="1" x14ac:dyDescent="0.25">
      <c r="B893" t="s">
        <v>2355</v>
      </c>
      <c r="C893" t="s">
        <v>2356</v>
      </c>
      <c r="D893" t="s">
        <v>423</v>
      </c>
      <c r="E893" t="s">
        <v>1299</v>
      </c>
      <c r="F893" t="s">
        <v>29</v>
      </c>
      <c r="H893" t="str">
        <f>IF(ISBLANK(core[[#This Row],[Type]]),"",IFERROR(LEFT(core[[#This Row],[Type]],FIND("(",core[[#This Row],[Type]])-1),core[[#This Row],[Type]]))</f>
        <v/>
      </c>
      <c r="I893" t="str">
        <f>IF(core[[#This Row],[Base type]]="xs:string",LEFT(core[[#This Row],[Type]],11)="xs:string(""","")</f>
        <v/>
      </c>
      <c r="J893" t="str">
        <f>IF(core[[#This Row],[Base type]]="xs:string",NOT(ISERROR(FIND(" or xs:string(xs:pattern=other:\w{2,})",core[[#This Row],[Type]]))),"")</f>
        <v/>
      </c>
      <c r="K893" t="str">
        <f>IFERROR(MID(core[[#This Row],[Type]],LEN(core[[#This Row],[Base type]])+2,FIND(")",core[[#This Row],[Type]],LEN(core[[#This Row],[Base type]])+2)-LEN(core[[#This Row],[Base type]])-2)&amp;IF(core[[#This Row],[Other]]=TRUE,", ""other:*""",""),"")</f>
        <v/>
      </c>
      <c r="L893" t="str">
        <f t="array" ref="L8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94" spans="2:12" hidden="1" x14ac:dyDescent="0.25">
      <c r="B894" t="s">
        <v>2357</v>
      </c>
      <c r="C894" t="s">
        <v>2356</v>
      </c>
      <c r="D894" t="s">
        <v>423</v>
      </c>
      <c r="E894" t="s">
        <v>34</v>
      </c>
      <c r="F894" t="s">
        <v>29</v>
      </c>
      <c r="G894" t="s">
        <v>1302</v>
      </c>
      <c r="H894" t="str">
        <f>IF(ISBLANK(core[[#This Row],[Type]]),"",IFERROR(LEFT(core[[#This Row],[Type]],FIND("(",core[[#This Row],[Type]])-1),core[[#This Row],[Type]]))</f>
        <v>xs:string</v>
      </c>
      <c r="I894" t="b">
        <f>IF(core[[#This Row],[Base type]]="xs:string",LEFT(core[[#This Row],[Type]],11)="xs:string(""","")</f>
        <v>0</v>
      </c>
      <c r="J894" t="b">
        <f>IF(core[[#This Row],[Base type]]="xs:string",NOT(ISERROR(FIND(" or xs:string(xs:pattern=other:\w{2,})",core[[#This Row],[Type]]))),"")</f>
        <v>0</v>
      </c>
      <c r="K894" t="str">
        <f>IFERROR(MID(core[[#This Row],[Type]],LEN(core[[#This Row],[Base type]])+2,FIND(")",core[[#This Row],[Type]],LEN(core[[#This Row],[Base type]])+2)-LEN(core[[#This Row],[Base type]])-2)&amp;IF(core[[#This Row],[Other]]=TRUE,", ""other:*""",""),"")</f>
        <v/>
      </c>
      <c r="L894" t="str">
        <f t="array" ref="L8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95" spans="2:12" hidden="1" x14ac:dyDescent="0.25">
      <c r="B895" t="s">
        <v>2358</v>
      </c>
      <c r="C895" t="s">
        <v>2356</v>
      </c>
      <c r="D895" t="s">
        <v>423</v>
      </c>
      <c r="E895" t="s">
        <v>28</v>
      </c>
      <c r="F895" t="s">
        <v>29</v>
      </c>
      <c r="G895" t="s">
        <v>1302</v>
      </c>
      <c r="H895" t="str">
        <f>IF(ISBLANK(core[[#This Row],[Type]]),"",IFERROR(LEFT(core[[#This Row],[Type]],FIND("(",core[[#This Row],[Type]])-1),core[[#This Row],[Type]]))</f>
        <v>xs:string</v>
      </c>
      <c r="I895" t="b">
        <f>IF(core[[#This Row],[Base type]]="xs:string",LEFT(core[[#This Row],[Type]],11)="xs:string(""","")</f>
        <v>0</v>
      </c>
      <c r="J895" t="b">
        <f>IF(core[[#This Row],[Base type]]="xs:string",NOT(ISERROR(FIND(" or xs:string(xs:pattern=other:\w{2,})",core[[#This Row],[Type]]))),"")</f>
        <v>0</v>
      </c>
      <c r="K895" t="str">
        <f>IFERROR(MID(core[[#This Row],[Type]],LEN(core[[#This Row],[Base type]])+2,FIND(")",core[[#This Row],[Type]],LEN(core[[#This Row],[Base type]])+2)-LEN(core[[#This Row],[Base type]])-2)&amp;IF(core[[#This Row],[Other]]=TRUE,", ""other:*""",""),"")</f>
        <v/>
      </c>
      <c r="L895" t="str">
        <f t="array" ref="L89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896" spans="2:12" hidden="1" x14ac:dyDescent="0.25">
      <c r="B896" t="s">
        <v>2359</v>
      </c>
      <c r="C896" t="s">
        <v>2356</v>
      </c>
      <c r="D896" t="s">
        <v>423</v>
      </c>
      <c r="E896" t="s">
        <v>1305</v>
      </c>
      <c r="F896" t="s">
        <v>29</v>
      </c>
      <c r="H896" t="str">
        <f>IF(ISBLANK(core[[#This Row],[Type]]),"",IFERROR(LEFT(core[[#This Row],[Type]],FIND("(",core[[#This Row],[Type]])-1),core[[#This Row],[Type]]))</f>
        <v/>
      </c>
      <c r="I896" t="str">
        <f>IF(core[[#This Row],[Base type]]="xs:string",LEFT(core[[#This Row],[Type]],11)="xs:string(""","")</f>
        <v/>
      </c>
      <c r="J896" t="str">
        <f>IF(core[[#This Row],[Base type]]="xs:string",NOT(ISERROR(FIND(" or xs:string(xs:pattern=other:\w{2,})",core[[#This Row],[Type]]))),"")</f>
        <v/>
      </c>
      <c r="K896" t="str">
        <f>IFERROR(MID(core[[#This Row],[Type]],LEN(core[[#This Row],[Base type]])+2,FIND(")",core[[#This Row],[Type]],LEN(core[[#This Row],[Base type]])+2)-LEN(core[[#This Row],[Base type]])-2)&amp;IF(core[[#This Row],[Other]]=TRUE,", ""other:*""",""),"")</f>
        <v/>
      </c>
      <c r="L896" t="str">
        <f t="array" ref="L8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97" spans="2:12" hidden="1" x14ac:dyDescent="0.25">
      <c r="B897" t="s">
        <v>2360</v>
      </c>
      <c r="C897" t="s">
        <v>2356</v>
      </c>
      <c r="D897" t="s">
        <v>423</v>
      </c>
      <c r="E897" t="s">
        <v>1307</v>
      </c>
      <c r="F897" t="s">
        <v>29</v>
      </c>
      <c r="H897" t="str">
        <f>IF(ISBLANK(core[[#This Row],[Type]]),"",IFERROR(LEFT(core[[#This Row],[Type]],FIND("(",core[[#This Row],[Type]])-1),core[[#This Row],[Type]]))</f>
        <v/>
      </c>
      <c r="I897" t="str">
        <f>IF(core[[#This Row],[Base type]]="xs:string",LEFT(core[[#This Row],[Type]],11)="xs:string(""","")</f>
        <v/>
      </c>
      <c r="J897" t="str">
        <f>IF(core[[#This Row],[Base type]]="xs:string",NOT(ISERROR(FIND(" or xs:string(xs:pattern=other:\w{2,})",core[[#This Row],[Type]]))),"")</f>
        <v/>
      </c>
      <c r="K897" t="str">
        <f>IFERROR(MID(core[[#This Row],[Type]],LEN(core[[#This Row],[Base type]])+2,FIND(")",core[[#This Row],[Type]],LEN(core[[#This Row],[Base type]])+2)-LEN(core[[#This Row],[Base type]])-2)&amp;IF(core[[#This Row],[Other]]=TRUE,", ""other:*""",""),"")</f>
        <v/>
      </c>
      <c r="L897" t="str">
        <f t="array" ref="L8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98" spans="2:12" hidden="1" x14ac:dyDescent="0.25">
      <c r="B898" t="s">
        <v>2361</v>
      </c>
      <c r="C898" t="s">
        <v>2356</v>
      </c>
      <c r="D898" t="s">
        <v>1309</v>
      </c>
      <c r="E898" t="s">
        <v>1299</v>
      </c>
      <c r="F898" t="s">
        <v>29</v>
      </c>
      <c r="H898" t="str">
        <f>IF(ISBLANK(core[[#This Row],[Type]]),"",IFERROR(LEFT(core[[#This Row],[Type]],FIND("(",core[[#This Row],[Type]])-1),core[[#This Row],[Type]]))</f>
        <v/>
      </c>
      <c r="I898" t="str">
        <f>IF(core[[#This Row],[Base type]]="xs:string",LEFT(core[[#This Row],[Type]],11)="xs:string(""","")</f>
        <v/>
      </c>
      <c r="J898" t="str">
        <f>IF(core[[#This Row],[Base type]]="xs:string",NOT(ISERROR(FIND(" or xs:string(xs:pattern=other:\w{2,})",core[[#This Row],[Type]]))),"")</f>
        <v/>
      </c>
      <c r="K898" t="str">
        <f>IFERROR(MID(core[[#This Row],[Type]],LEN(core[[#This Row],[Base type]])+2,FIND(")",core[[#This Row],[Type]],LEN(core[[#This Row],[Base type]])+2)-LEN(core[[#This Row],[Base type]])-2)&amp;IF(core[[#This Row],[Other]]=TRUE,", ""other:*""",""),"")</f>
        <v/>
      </c>
      <c r="L898" t="str">
        <f t="array" ref="L8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899" spans="2:12" hidden="1" x14ac:dyDescent="0.25">
      <c r="B899" t="s">
        <v>2362</v>
      </c>
      <c r="C899" t="s">
        <v>2353</v>
      </c>
      <c r="D899" t="s">
        <v>2354</v>
      </c>
      <c r="E899" t="s">
        <v>32</v>
      </c>
      <c r="F899" t="s">
        <v>23</v>
      </c>
      <c r="G899" t="s">
        <v>1311</v>
      </c>
      <c r="H899" t="str">
        <f>IF(ISBLANK(core[[#This Row],[Type]]),"",IFERROR(LEFT(core[[#This Row],[Type]],FIND("(",core[[#This Row],[Type]])-1),core[[#This Row],[Type]]))</f>
        <v>xs:ID</v>
      </c>
      <c r="I899" t="str">
        <f>IF(core[[#This Row],[Base type]]="xs:string",LEFT(core[[#This Row],[Type]],11)="xs:string(""","")</f>
        <v/>
      </c>
      <c r="J899" t="str">
        <f>IF(core[[#This Row],[Base type]]="xs:string",NOT(ISERROR(FIND(" or xs:string(xs:pattern=other:\w{2,})",core[[#This Row],[Type]]))),"")</f>
        <v/>
      </c>
      <c r="K899" t="str">
        <f>IFERROR(MID(core[[#This Row],[Type]],LEN(core[[#This Row],[Base type]])+2,FIND(")",core[[#This Row],[Type]],LEN(core[[#This Row],[Base type]])+2)-LEN(core[[#This Row],[Base type]])-2)&amp;IF(core[[#This Row],[Other]]=TRUE,", ""other:*""",""),"")</f>
        <v/>
      </c>
      <c r="L899" t="str">
        <f t="array" ref="L89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00" spans="2:12" hidden="1" x14ac:dyDescent="0.25">
      <c r="B900" t="s">
        <v>2363</v>
      </c>
      <c r="C900" t="s">
        <v>2353</v>
      </c>
      <c r="D900" t="s">
        <v>2354</v>
      </c>
      <c r="E900" t="s">
        <v>24</v>
      </c>
      <c r="F900" t="s">
        <v>29</v>
      </c>
      <c r="G900" t="s">
        <v>1302</v>
      </c>
      <c r="H900" t="str">
        <f>IF(ISBLANK(core[[#This Row],[Type]]),"",IFERROR(LEFT(core[[#This Row],[Type]],FIND("(",core[[#This Row],[Type]])-1),core[[#This Row],[Type]]))</f>
        <v>xs:string</v>
      </c>
      <c r="I900" t="b">
        <f>IF(core[[#This Row],[Base type]]="xs:string",LEFT(core[[#This Row],[Type]],11)="xs:string(""","")</f>
        <v>0</v>
      </c>
      <c r="J900" t="b">
        <f>IF(core[[#This Row],[Base type]]="xs:string",NOT(ISERROR(FIND(" or xs:string(xs:pattern=other:\w{2,})",core[[#This Row],[Type]]))),"")</f>
        <v>0</v>
      </c>
      <c r="K900" t="str">
        <f>IFERROR(MID(core[[#This Row],[Type]],LEN(core[[#This Row],[Base type]])+2,FIND(")",core[[#This Row],[Type]],LEN(core[[#This Row],[Base type]])+2)-LEN(core[[#This Row],[Base type]])-2)&amp;IF(core[[#This Row],[Other]]=TRUE,", ""other:*""",""),"")</f>
        <v/>
      </c>
      <c r="L900" t="str">
        <f t="array" ref="L90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01" spans="2:12" hidden="1" x14ac:dyDescent="0.25">
      <c r="B901" t="s">
        <v>2364</v>
      </c>
      <c r="C901" t="s">
        <v>2353</v>
      </c>
      <c r="D901" t="s">
        <v>2354</v>
      </c>
      <c r="E901" t="s">
        <v>34</v>
      </c>
      <c r="F901" t="s">
        <v>29</v>
      </c>
      <c r="G901" t="s">
        <v>1302</v>
      </c>
      <c r="H901" t="str">
        <f>IF(ISBLANK(core[[#This Row],[Type]]),"",IFERROR(LEFT(core[[#This Row],[Type]],FIND("(",core[[#This Row],[Type]])-1),core[[#This Row],[Type]]))</f>
        <v>xs:string</v>
      </c>
      <c r="I901" t="b">
        <f>IF(core[[#This Row],[Base type]]="xs:string",LEFT(core[[#This Row],[Type]],11)="xs:string(""","")</f>
        <v>0</v>
      </c>
      <c r="J901" t="b">
        <f>IF(core[[#This Row],[Base type]]="xs:string",NOT(ISERROR(FIND(" or xs:string(xs:pattern=other:\w{2,})",core[[#This Row],[Type]]))),"")</f>
        <v>0</v>
      </c>
      <c r="K901" t="str">
        <f>IFERROR(MID(core[[#This Row],[Type]],LEN(core[[#This Row],[Base type]])+2,FIND(")",core[[#This Row],[Type]],LEN(core[[#This Row],[Base type]])+2)-LEN(core[[#This Row],[Base type]])-2)&amp;IF(core[[#This Row],[Other]]=TRUE,", ""other:*""",""),"")</f>
        <v/>
      </c>
      <c r="L901" t="str">
        <f t="array" ref="L90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02" spans="2:12" hidden="1" x14ac:dyDescent="0.25">
      <c r="B902" t="s">
        <v>2365</v>
      </c>
      <c r="C902" t="s">
        <v>2353</v>
      </c>
      <c r="D902" t="s">
        <v>2354</v>
      </c>
      <c r="E902" t="s">
        <v>28</v>
      </c>
      <c r="F902" t="s">
        <v>29</v>
      </c>
      <c r="G902" t="s">
        <v>1302</v>
      </c>
      <c r="H902" t="str">
        <f>IF(ISBLANK(core[[#This Row],[Type]]),"",IFERROR(LEFT(core[[#This Row],[Type]],FIND("(",core[[#This Row],[Type]])-1),core[[#This Row],[Type]]))</f>
        <v>xs:string</v>
      </c>
      <c r="I902" t="b">
        <f>IF(core[[#This Row],[Base type]]="xs:string",LEFT(core[[#This Row],[Type]],11)="xs:string(""","")</f>
        <v>0</v>
      </c>
      <c r="J902" t="b">
        <f>IF(core[[#This Row],[Base type]]="xs:string",NOT(ISERROR(FIND(" or xs:string(xs:pattern=other:\w{2,})",core[[#This Row],[Type]]))),"")</f>
        <v>0</v>
      </c>
      <c r="K902" t="str">
        <f>IFERROR(MID(core[[#This Row],[Type]],LEN(core[[#This Row],[Base type]])+2,FIND(")",core[[#This Row],[Type]],LEN(core[[#This Row],[Base type]])+2)-LEN(core[[#This Row],[Base type]])-2)&amp;IF(core[[#This Row],[Other]]=TRUE,", ""other:*""",""),"")</f>
        <v/>
      </c>
      <c r="L902" t="str">
        <f t="array" ref="L9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03" spans="2:12" hidden="1" x14ac:dyDescent="0.25">
      <c r="B903" t="s">
        <v>2366</v>
      </c>
      <c r="C903" t="s">
        <v>2353</v>
      </c>
      <c r="D903" t="s">
        <v>2354</v>
      </c>
      <c r="E903" t="s">
        <v>1305</v>
      </c>
      <c r="F903" t="s">
        <v>29</v>
      </c>
      <c r="H903" t="str">
        <f>IF(ISBLANK(core[[#This Row],[Type]]),"",IFERROR(LEFT(core[[#This Row],[Type]],FIND("(",core[[#This Row],[Type]])-1),core[[#This Row],[Type]]))</f>
        <v/>
      </c>
      <c r="I903" t="str">
        <f>IF(core[[#This Row],[Base type]]="xs:string",LEFT(core[[#This Row],[Type]],11)="xs:string(""","")</f>
        <v/>
      </c>
      <c r="J903" t="str">
        <f>IF(core[[#This Row],[Base type]]="xs:string",NOT(ISERROR(FIND(" or xs:string(xs:pattern=other:\w{2,})",core[[#This Row],[Type]]))),"")</f>
        <v/>
      </c>
      <c r="K903" t="str">
        <f>IFERROR(MID(core[[#This Row],[Type]],LEN(core[[#This Row],[Base type]])+2,FIND(")",core[[#This Row],[Type]],LEN(core[[#This Row],[Base type]])+2)-LEN(core[[#This Row],[Base type]])-2)&amp;IF(core[[#This Row],[Other]]=TRUE,", ""other:*""",""),"")</f>
        <v/>
      </c>
      <c r="L903" t="str">
        <f t="array" ref="L90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04" spans="2:12" hidden="1" x14ac:dyDescent="0.25">
      <c r="B904" t="s">
        <v>2367</v>
      </c>
      <c r="C904" t="s">
        <v>2353</v>
      </c>
      <c r="D904" t="s">
        <v>2354</v>
      </c>
      <c r="E904" t="s">
        <v>1307</v>
      </c>
      <c r="F904" t="s">
        <v>29</v>
      </c>
      <c r="H904" t="str">
        <f>IF(ISBLANK(core[[#This Row],[Type]]),"",IFERROR(LEFT(core[[#This Row],[Type]],FIND("(",core[[#This Row],[Type]])-1),core[[#This Row],[Type]]))</f>
        <v/>
      </c>
      <c r="I904" t="str">
        <f>IF(core[[#This Row],[Base type]]="xs:string",LEFT(core[[#This Row],[Type]],11)="xs:string(""","")</f>
        <v/>
      </c>
      <c r="J904" t="str">
        <f>IF(core[[#This Row],[Base type]]="xs:string",NOT(ISERROR(FIND(" or xs:string(xs:pattern=other:\w{2,})",core[[#This Row],[Type]]))),"")</f>
        <v/>
      </c>
      <c r="K904" t="str">
        <f>IFERROR(MID(core[[#This Row],[Type]],LEN(core[[#This Row],[Base type]])+2,FIND(")",core[[#This Row],[Type]],LEN(core[[#This Row],[Base type]])+2)-LEN(core[[#This Row],[Base type]])-2)&amp;IF(core[[#This Row],[Other]]=TRUE,", ""other:*""",""),"")</f>
        <v/>
      </c>
      <c r="L904" t="str">
        <f t="array" ref="L90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05" spans="2:12" hidden="1" x14ac:dyDescent="0.25">
      <c r="B905" t="s">
        <v>2368</v>
      </c>
      <c r="C905" t="s">
        <v>2356</v>
      </c>
      <c r="D905" t="s">
        <v>300</v>
      </c>
      <c r="E905" t="s">
        <v>1299</v>
      </c>
      <c r="F905" t="s">
        <v>29</v>
      </c>
      <c r="H905" t="str">
        <f>IF(ISBLANK(core[[#This Row],[Type]]),"",IFERROR(LEFT(core[[#This Row],[Type]],FIND("(",core[[#This Row],[Type]])-1),core[[#This Row],[Type]]))</f>
        <v/>
      </c>
      <c r="I905" t="str">
        <f>IF(core[[#This Row],[Base type]]="xs:string",LEFT(core[[#This Row],[Type]],11)="xs:string(""","")</f>
        <v/>
      </c>
      <c r="J905" t="str">
        <f>IF(core[[#This Row],[Base type]]="xs:string",NOT(ISERROR(FIND(" or xs:string(xs:pattern=other:\w{2,})",core[[#This Row],[Type]]))),"")</f>
        <v/>
      </c>
      <c r="K905" t="str">
        <f>IFERROR(MID(core[[#This Row],[Type]],LEN(core[[#This Row],[Base type]])+2,FIND(")",core[[#This Row],[Type]],LEN(core[[#This Row],[Base type]])+2)-LEN(core[[#This Row],[Base type]])-2)&amp;IF(core[[#This Row],[Other]]=TRUE,", ""other:*""",""),"")</f>
        <v/>
      </c>
      <c r="L905" t="str">
        <f t="array" ref="L9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06" spans="2:12" hidden="1" x14ac:dyDescent="0.25">
      <c r="B906" t="s">
        <v>2369</v>
      </c>
      <c r="C906" t="s">
        <v>2356</v>
      </c>
      <c r="D906" t="s">
        <v>300</v>
      </c>
      <c r="E906" t="s">
        <v>301</v>
      </c>
      <c r="F906" t="s">
        <v>23</v>
      </c>
      <c r="G906" t="s">
        <v>1495</v>
      </c>
      <c r="H906" t="str">
        <f>IF(ISBLANK(core[[#This Row],[Type]]),"",IFERROR(LEFT(core[[#This Row],[Type]],FIND("(",core[[#This Row],[Type]])-1),core[[#This Row],[Type]]))</f>
        <v>xs:list</v>
      </c>
      <c r="I906" t="str">
        <f>IF(core[[#This Row],[Base type]]="xs:string",LEFT(core[[#This Row],[Type]],11)="xs:string(""","")</f>
        <v/>
      </c>
      <c r="J906" t="str">
        <f>IF(core[[#This Row],[Base type]]="xs:string",NOT(ISERROR(FIND(" or xs:string(xs:pattern=other:\w{2,})",core[[#This Row],[Type]]))),"")</f>
        <v/>
      </c>
      <c r="K906" t="str">
        <f>IFERROR(MID(core[[#This Row],[Type]],LEN(core[[#This Row],[Base type]])+2,FIND(")",core[[#This Row],[Type]],LEN(core[[#This Row],[Base type]])+2)-LEN(core[[#This Row],[Base type]])-2)&amp;IF(core[[#This Row],[Other]]=TRUE,", ""other:*""",""),"")</f>
        <v>xs:double</v>
      </c>
      <c r="L906" t="str">
        <f t="array" ref="L906">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907" spans="2:12" hidden="1" x14ac:dyDescent="0.25">
      <c r="B907" t="s">
        <v>2370</v>
      </c>
      <c r="C907" t="s">
        <v>2356</v>
      </c>
      <c r="D907" t="s">
        <v>300</v>
      </c>
      <c r="E907" t="s">
        <v>1425</v>
      </c>
      <c r="F907" t="s">
        <v>29</v>
      </c>
      <c r="G907" t="s">
        <v>1497</v>
      </c>
      <c r="H907" t="str">
        <f>IF(ISBLANK(core[[#This Row],[Type]]),"",IFERROR(LEFT(core[[#This Row],[Type]],FIND("(",core[[#This Row],[Type]])-1),core[[#This Row],[Type]]))</f>
        <v>xs:double</v>
      </c>
      <c r="I907" t="str">
        <f>IF(core[[#This Row],[Base type]]="xs:string",LEFT(core[[#This Row],[Type]],11)="xs:string(""","")</f>
        <v/>
      </c>
      <c r="J907" t="str">
        <f>IF(core[[#This Row],[Base type]]="xs:string",NOT(ISERROR(FIND(" or xs:string(xs:pattern=other:\w{2,})",core[[#This Row],[Type]]))),"")</f>
        <v/>
      </c>
      <c r="K907" t="str">
        <f>IFERROR(MID(core[[#This Row],[Type]],LEN(core[[#This Row],[Base type]])+2,FIND(")",core[[#This Row],[Type]],LEN(core[[#This Row],[Base type]])+2)-LEN(core[[#This Row],[Base type]])-2)&amp;IF(core[[#This Row],[Other]]=TRUE,", ""other:*""",""),"")</f>
        <v/>
      </c>
      <c r="L907" t="str">
        <f t="array" ref="L907">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908" spans="2:12" hidden="1" x14ac:dyDescent="0.25">
      <c r="B908" t="s">
        <v>2371</v>
      </c>
      <c r="C908" t="s">
        <v>2356</v>
      </c>
      <c r="D908" t="s">
        <v>300</v>
      </c>
      <c r="E908" t="s">
        <v>1420</v>
      </c>
      <c r="F908" t="s">
        <v>29</v>
      </c>
      <c r="G908" t="s">
        <v>1423</v>
      </c>
      <c r="H908" t="str">
        <f>IF(ISBLANK(core[[#This Row],[Type]]),"",IFERROR(LEFT(core[[#This Row],[Type]],FIND("(",core[[#This Row],[Type]])-1),core[[#This Row],[Type]]))</f>
        <v>xs:anyURI</v>
      </c>
      <c r="I908" t="str">
        <f>IF(core[[#This Row],[Base type]]="xs:string",LEFT(core[[#This Row],[Type]],11)="xs:string(""","")</f>
        <v/>
      </c>
      <c r="J908" t="str">
        <f>IF(core[[#This Row],[Base type]]="xs:string",NOT(ISERROR(FIND(" or xs:string(xs:pattern=other:\w{2,})",core[[#This Row],[Type]]))),"")</f>
        <v/>
      </c>
      <c r="K908" t="str">
        <f>IFERROR(MID(core[[#This Row],[Type]],LEN(core[[#This Row],[Base type]])+2,FIND(")",core[[#This Row],[Type]],LEN(core[[#This Row],[Base type]])+2)-LEN(core[[#This Row],[Base type]])-2)&amp;IF(core[[#This Row],[Other]]=TRUE,", ""other:*""",""),"")</f>
        <v/>
      </c>
      <c r="L908" t="str">
        <f t="array" ref="L90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909" spans="2:12" hidden="1" x14ac:dyDescent="0.25">
      <c r="B909" t="s">
        <v>2372</v>
      </c>
      <c r="C909" t="s">
        <v>2356</v>
      </c>
      <c r="D909" t="s">
        <v>300</v>
      </c>
      <c r="E909" t="s">
        <v>1500</v>
      </c>
      <c r="F909" t="s">
        <v>29</v>
      </c>
      <c r="G909" t="s">
        <v>1423</v>
      </c>
      <c r="H909" t="str">
        <f>IF(ISBLANK(core[[#This Row],[Type]]),"",IFERROR(LEFT(core[[#This Row],[Type]],FIND("(",core[[#This Row],[Type]])-1),core[[#This Row],[Type]]))</f>
        <v>xs:anyURI</v>
      </c>
      <c r="I909" t="str">
        <f>IF(core[[#This Row],[Base type]]="xs:string",LEFT(core[[#This Row],[Type]],11)="xs:string(""","")</f>
        <v/>
      </c>
      <c r="J909" t="str">
        <f>IF(core[[#This Row],[Base type]]="xs:string",NOT(ISERROR(FIND(" or xs:string(xs:pattern=other:\w{2,})",core[[#This Row],[Type]]))),"")</f>
        <v/>
      </c>
      <c r="K909" t="str">
        <f>IFERROR(MID(core[[#This Row],[Type]],LEN(core[[#This Row],[Base type]])+2,FIND(")",core[[#This Row],[Type]],LEN(core[[#This Row],[Base type]])+2)-LEN(core[[#This Row],[Base type]])-2)&amp;IF(core[[#This Row],[Other]]=TRUE,", ""other:*""",""),"")</f>
        <v/>
      </c>
      <c r="L909" t="str">
        <f t="array" ref="L90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910" spans="2:12" hidden="1" x14ac:dyDescent="0.25">
      <c r="B910" t="s">
        <v>2373</v>
      </c>
      <c r="C910" t="s">
        <v>2353</v>
      </c>
      <c r="D910" t="s">
        <v>2354</v>
      </c>
      <c r="E910" t="s">
        <v>494</v>
      </c>
      <c r="F910" t="s">
        <v>23</v>
      </c>
      <c r="G910" t="s">
        <v>1403</v>
      </c>
      <c r="H910" t="str">
        <f>IF(ISBLANK(core[[#This Row],[Type]]),"",IFERROR(LEFT(core[[#This Row],[Type]],FIND("(",core[[#This Row],[Type]])-1),core[[#This Row],[Type]]))</f>
        <v>xs:decimal</v>
      </c>
      <c r="I910" t="str">
        <f>IF(core[[#This Row],[Base type]]="xs:string",LEFT(core[[#This Row],[Type]],11)="xs:string(""","")</f>
        <v/>
      </c>
      <c r="J910" t="str">
        <f>IF(core[[#This Row],[Base type]]="xs:string",NOT(ISERROR(FIND(" or xs:string(xs:pattern=other:\w{2,})",core[[#This Row],[Type]]))),"")</f>
        <v/>
      </c>
      <c r="K910" t="str">
        <f>IFERROR(MID(core[[#This Row],[Type]],LEN(core[[#This Row],[Base type]])+2,FIND(")",core[[#This Row],[Type]],LEN(core[[#This Row],[Base type]])+2)-LEN(core[[#This Row],[Base type]])-2)&amp;IF(core[[#This Row],[Other]]=TRUE,", ""other:*""",""),"")</f>
        <v>xs:fractionDigits=6</v>
      </c>
      <c r="L910" t="str">
        <f t="array" ref="L91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11" spans="2:12" hidden="1" x14ac:dyDescent="0.25">
      <c r="B911" t="s">
        <v>2374</v>
      </c>
      <c r="C911" t="s">
        <v>2353</v>
      </c>
      <c r="D911" t="s">
        <v>2354</v>
      </c>
      <c r="E911" t="s">
        <v>478</v>
      </c>
      <c r="F911" t="s">
        <v>29</v>
      </c>
      <c r="G911" t="s">
        <v>1403</v>
      </c>
      <c r="H911" t="str">
        <f>IF(ISBLANK(core[[#This Row],[Type]]),"",IFERROR(LEFT(core[[#This Row],[Type]],FIND("(",core[[#This Row],[Type]])-1),core[[#This Row],[Type]]))</f>
        <v>xs:decimal</v>
      </c>
      <c r="I911" t="str">
        <f>IF(core[[#This Row],[Base type]]="xs:string",LEFT(core[[#This Row],[Type]],11)="xs:string(""","")</f>
        <v/>
      </c>
      <c r="J911" t="str">
        <f>IF(core[[#This Row],[Base type]]="xs:string",NOT(ISERROR(FIND(" or xs:string(xs:pattern=other:\w{2,})",core[[#This Row],[Type]]))),"")</f>
        <v/>
      </c>
      <c r="K911" t="str">
        <f>IFERROR(MID(core[[#This Row],[Type]],LEN(core[[#This Row],[Base type]])+2,FIND(")",core[[#This Row],[Type]],LEN(core[[#This Row],[Base type]])+2)-LEN(core[[#This Row],[Base type]])-2)&amp;IF(core[[#This Row],[Other]]=TRUE,", ""other:*""",""),"")</f>
        <v>xs:fractionDigits=6</v>
      </c>
      <c r="L911" t="str">
        <f t="array" ref="L91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12" spans="2:12" hidden="1" x14ac:dyDescent="0.25">
      <c r="B912" t="s">
        <v>2375</v>
      </c>
      <c r="C912" t="s">
        <v>2353</v>
      </c>
      <c r="D912" t="s">
        <v>2354</v>
      </c>
      <c r="E912" t="s">
        <v>1505</v>
      </c>
      <c r="F912" t="s">
        <v>29</v>
      </c>
      <c r="G912" t="s">
        <v>1403</v>
      </c>
      <c r="H912" t="str">
        <f>IF(ISBLANK(core[[#This Row],[Type]]),"",IFERROR(LEFT(core[[#This Row],[Type]],FIND("(",core[[#This Row],[Type]])-1),core[[#This Row],[Type]]))</f>
        <v>xs:decimal</v>
      </c>
      <c r="I912" t="str">
        <f>IF(core[[#This Row],[Base type]]="xs:string",LEFT(core[[#This Row],[Type]],11)="xs:string(""","")</f>
        <v/>
      </c>
      <c r="J912" t="str">
        <f>IF(core[[#This Row],[Base type]]="xs:string",NOT(ISERROR(FIND(" or xs:string(xs:pattern=other:\w{2,})",core[[#This Row],[Type]]))),"")</f>
        <v/>
      </c>
      <c r="K912" t="str">
        <f>IFERROR(MID(core[[#This Row],[Type]],LEN(core[[#This Row],[Base type]])+2,FIND(")",core[[#This Row],[Type]],LEN(core[[#This Row],[Base type]])+2)-LEN(core[[#This Row],[Base type]])-2)&amp;IF(core[[#This Row],[Other]]=TRUE,", ""other:*""",""),"")</f>
        <v>xs:fractionDigits=6</v>
      </c>
      <c r="L912" t="str">
        <f t="array" ref="L91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13" spans="2:12" hidden="1" x14ac:dyDescent="0.25">
      <c r="B913" t="s">
        <v>2376</v>
      </c>
      <c r="C913" t="s">
        <v>2356</v>
      </c>
      <c r="D913" t="s">
        <v>65</v>
      </c>
      <c r="E913" t="s">
        <v>1299</v>
      </c>
      <c r="F913" t="s">
        <v>29</v>
      </c>
      <c r="H913" t="str">
        <f>IF(ISBLANK(core[[#This Row],[Type]]),"",IFERROR(LEFT(core[[#This Row],[Type]],FIND("(",core[[#This Row],[Type]])-1),core[[#This Row],[Type]]))</f>
        <v/>
      </c>
      <c r="I913" t="str">
        <f>IF(core[[#This Row],[Base type]]="xs:string",LEFT(core[[#This Row],[Type]],11)="xs:string(""","")</f>
        <v/>
      </c>
      <c r="J913" t="str">
        <f>IF(core[[#This Row],[Base type]]="xs:string",NOT(ISERROR(FIND(" or xs:string(xs:pattern=other:\w{2,})",core[[#This Row],[Type]]))),"")</f>
        <v/>
      </c>
      <c r="K913" t="str">
        <f>IFERROR(MID(core[[#This Row],[Type]],LEN(core[[#This Row],[Base type]])+2,FIND(")",core[[#This Row],[Type]],LEN(core[[#This Row],[Base type]])+2)-LEN(core[[#This Row],[Base type]])-2)&amp;IF(core[[#This Row],[Other]]=TRUE,", ""other:*""",""),"")</f>
        <v/>
      </c>
      <c r="L913" t="str">
        <f t="array" ref="L9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14" spans="2:12" hidden="1" x14ac:dyDescent="0.25">
      <c r="B914" t="s">
        <v>2377</v>
      </c>
      <c r="C914" t="s">
        <v>2378</v>
      </c>
      <c r="D914" t="s">
        <v>123</v>
      </c>
      <c r="E914" t="s">
        <v>1299</v>
      </c>
      <c r="F914" t="s">
        <v>23</v>
      </c>
      <c r="H914" t="str">
        <f>IF(ISBLANK(core[[#This Row],[Type]]),"",IFERROR(LEFT(core[[#This Row],[Type]],FIND("(",core[[#This Row],[Type]])-1),core[[#This Row],[Type]]))</f>
        <v/>
      </c>
      <c r="I914" t="str">
        <f>IF(core[[#This Row],[Base type]]="xs:string",LEFT(core[[#This Row],[Type]],11)="xs:string(""","")</f>
        <v/>
      </c>
      <c r="J914" t="str">
        <f>IF(core[[#This Row],[Base type]]="xs:string",NOT(ISERROR(FIND(" or xs:string(xs:pattern=other:\w{2,})",core[[#This Row],[Type]]))),"")</f>
        <v/>
      </c>
      <c r="K914" t="str">
        <f>IFERROR(MID(core[[#This Row],[Type]],LEN(core[[#This Row],[Base type]])+2,FIND(")",core[[#This Row],[Type]],LEN(core[[#This Row],[Base type]])+2)-LEN(core[[#This Row],[Base type]])-2)&amp;IF(core[[#This Row],[Other]]=TRUE,", ""other:*""",""),"")</f>
        <v/>
      </c>
      <c r="L914" t="str">
        <f t="array" ref="L9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15" spans="2:12" hidden="1" x14ac:dyDescent="0.25">
      <c r="B915" t="s">
        <v>2379</v>
      </c>
      <c r="C915" t="s">
        <v>2380</v>
      </c>
      <c r="D915" t="s">
        <v>1309</v>
      </c>
      <c r="E915" t="s">
        <v>1299</v>
      </c>
      <c r="F915" t="s">
        <v>29</v>
      </c>
      <c r="H915" t="str">
        <f>IF(ISBLANK(core[[#This Row],[Type]]),"",IFERROR(LEFT(core[[#This Row],[Type]],FIND("(",core[[#This Row],[Type]])-1),core[[#This Row],[Type]]))</f>
        <v/>
      </c>
      <c r="I915" t="str">
        <f>IF(core[[#This Row],[Base type]]="xs:string",LEFT(core[[#This Row],[Type]],11)="xs:string(""","")</f>
        <v/>
      </c>
      <c r="J915" t="str">
        <f>IF(core[[#This Row],[Base type]]="xs:string",NOT(ISERROR(FIND(" or xs:string(xs:pattern=other:\w{2,})",core[[#This Row],[Type]]))),"")</f>
        <v/>
      </c>
      <c r="K915" t="str">
        <f>IFERROR(MID(core[[#This Row],[Type]],LEN(core[[#This Row],[Base type]])+2,FIND(")",core[[#This Row],[Type]],LEN(core[[#This Row],[Base type]])+2)-LEN(core[[#This Row],[Base type]])-2)&amp;IF(core[[#This Row],[Other]]=TRUE,", ""other:*""",""),"")</f>
        <v/>
      </c>
      <c r="L915" t="str">
        <f t="array" ref="L9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16" spans="2:12" hidden="1" x14ac:dyDescent="0.25">
      <c r="B916" t="s">
        <v>2381</v>
      </c>
      <c r="C916" t="s">
        <v>2378</v>
      </c>
      <c r="D916" t="s">
        <v>123</v>
      </c>
      <c r="E916" t="s">
        <v>124</v>
      </c>
      <c r="F916" t="s">
        <v>23</v>
      </c>
      <c r="G916" t="s">
        <v>1436</v>
      </c>
      <c r="H916" t="str">
        <f>IF(ISBLANK(core[[#This Row],[Type]]),"",IFERROR(LEFT(core[[#This Row],[Type]],FIND("(",core[[#This Row],[Type]])-1),core[[#This Row],[Type]]))</f>
        <v>xs:boolean</v>
      </c>
      <c r="I916" t="str">
        <f>IF(core[[#This Row],[Base type]]="xs:string",LEFT(core[[#This Row],[Type]],11)="xs:string(""","")</f>
        <v/>
      </c>
      <c r="J916" t="str">
        <f>IF(core[[#This Row],[Base type]]="xs:string",NOT(ISERROR(FIND(" or xs:string(xs:pattern=other:\w{2,})",core[[#This Row],[Type]]))),"")</f>
        <v/>
      </c>
      <c r="K916" t="str">
        <f>IFERROR(MID(core[[#This Row],[Type]],LEN(core[[#This Row],[Base type]])+2,FIND(")",core[[#This Row],[Type]],LEN(core[[#This Row],[Base type]])+2)-LEN(core[[#This Row],[Base type]])-2)&amp;IF(core[[#This Row],[Other]]=TRUE,", ""other:*""",""),"")</f>
        <v/>
      </c>
      <c r="L916" t="str">
        <f t="array" ref="L91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917" spans="2:12" hidden="1" x14ac:dyDescent="0.25">
      <c r="B917" t="s">
        <v>2382</v>
      </c>
      <c r="C917" t="s">
        <v>2378</v>
      </c>
      <c r="D917" t="s">
        <v>123</v>
      </c>
      <c r="E917" t="s">
        <v>135</v>
      </c>
      <c r="F917" t="s">
        <v>29</v>
      </c>
      <c r="G917" t="s">
        <v>1478</v>
      </c>
      <c r="H917" t="str">
        <f>IF(ISBLANK(core[[#This Row],[Type]]),"",IFERROR(LEFT(core[[#This Row],[Type]],FIND("(",core[[#This Row],[Type]])-1),core[[#This Row],[Type]]))</f>
        <v>xs:string</v>
      </c>
      <c r="I917" t="b">
        <f>IF(core[[#This Row],[Base type]]="xs:string",LEFT(core[[#This Row],[Type]],11)="xs:string(""","")</f>
        <v>1</v>
      </c>
      <c r="J917" t="b">
        <f>IF(core[[#This Row],[Base type]]="xs:string",NOT(ISERROR(FIND(" or xs:string(xs:pattern=other:\w{2,})",core[[#This Row],[Type]]))),"")</f>
        <v>1</v>
      </c>
      <c r="K917" t="str">
        <f>IFERROR(MID(core[[#This Row],[Type]],LEN(core[[#This Row],[Base type]])+2,FIND(")",core[[#This Row],[Type]],LEN(core[[#This Row],[Base type]])+2)-LEN(core[[#This Row],[Base type]])-2)&amp;IF(core[[#This Row],[Other]]=TRUE,", ""other:*""",""),"")</f>
        <v>"conceptual", "planned", "operational", "disabled", "closed", "other:*"</v>
      </c>
      <c r="L917" t="str">
        <f t="array" ref="L91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918" spans="2:12" hidden="1" x14ac:dyDescent="0.25">
      <c r="B918" t="s">
        <v>2383</v>
      </c>
      <c r="C918" t="s">
        <v>2378</v>
      </c>
      <c r="D918" t="s">
        <v>123</v>
      </c>
      <c r="E918" t="s">
        <v>133</v>
      </c>
      <c r="F918" t="s">
        <v>29</v>
      </c>
      <c r="G918" t="s">
        <v>1325</v>
      </c>
      <c r="H918" t="str">
        <f>IF(ISBLANK(core[[#This Row],[Type]]),"",IFERROR(LEFT(core[[#This Row],[Type]],FIND("(",core[[#This Row],[Type]])-1),core[[#This Row],[Type]]))</f>
        <v>xs:IDREF</v>
      </c>
      <c r="I918" t="str">
        <f>IF(core[[#This Row],[Base type]]="xs:string",LEFT(core[[#This Row],[Type]],11)="xs:string(""","")</f>
        <v/>
      </c>
      <c r="J918" t="str">
        <f>IF(core[[#This Row],[Base type]]="xs:string",NOT(ISERROR(FIND(" or xs:string(xs:pattern=other:\w{2,})",core[[#This Row],[Type]]))),"")</f>
        <v/>
      </c>
      <c r="K918" t="str">
        <f>IFERROR(MID(core[[#This Row],[Type]],LEN(core[[#This Row],[Base type]])+2,FIND(")",core[[#This Row],[Type]],LEN(core[[#This Row],[Base type]])+2)-LEN(core[[#This Row],[Base type]])-2)&amp;IF(core[[#This Row],[Other]]=TRUE,", ""other:*""",""),"")</f>
        <v/>
      </c>
      <c r="L918" t="str">
        <f t="array" ref="L91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919" spans="2:12" hidden="1" x14ac:dyDescent="0.25">
      <c r="B919" t="s">
        <v>2384</v>
      </c>
      <c r="C919" t="s">
        <v>2378</v>
      </c>
      <c r="D919" t="s">
        <v>123</v>
      </c>
      <c r="E919" t="s">
        <v>1481</v>
      </c>
      <c r="F919" t="s">
        <v>29</v>
      </c>
      <c r="G919" t="s">
        <v>1482</v>
      </c>
      <c r="H919" t="str">
        <f>IF(ISBLANK(core[[#This Row],[Type]]),"",IFERROR(LEFT(core[[#This Row],[Type]],FIND("(",core[[#This Row],[Type]])-1),core[[#This Row],[Type]]))</f>
        <v>xs:time</v>
      </c>
      <c r="I919" t="str">
        <f>IF(core[[#This Row],[Base type]]="xs:string",LEFT(core[[#This Row],[Type]],11)="xs:string(""","")</f>
        <v/>
      </c>
      <c r="J919" t="str">
        <f>IF(core[[#This Row],[Base type]]="xs:string",NOT(ISERROR(FIND(" or xs:string(xs:pattern=other:\w{2,})",core[[#This Row],[Type]]))),"")</f>
        <v/>
      </c>
      <c r="K919" t="str">
        <f>IFERROR(MID(core[[#This Row],[Type]],LEN(core[[#This Row],[Base type]])+2,FIND(")",core[[#This Row],[Type]],LEN(core[[#This Row],[Base type]])+2)-LEN(core[[#This Row],[Base type]])-2)&amp;IF(core[[#This Row],[Other]]=TRUE,", ""other:*""",""),"")</f>
        <v/>
      </c>
      <c r="L919" t="str">
        <f t="array" ref="L919">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920" spans="2:12" hidden="1" x14ac:dyDescent="0.25">
      <c r="B920" t="s">
        <v>2385</v>
      </c>
      <c r="C920" t="s">
        <v>2378</v>
      </c>
      <c r="D920" t="s">
        <v>123</v>
      </c>
      <c r="E920" t="s">
        <v>1484</v>
      </c>
      <c r="F920" t="s">
        <v>29</v>
      </c>
      <c r="G920" t="s">
        <v>1482</v>
      </c>
      <c r="H920" t="str">
        <f>IF(ISBLANK(core[[#This Row],[Type]]),"",IFERROR(LEFT(core[[#This Row],[Type]],FIND("(",core[[#This Row],[Type]])-1),core[[#This Row],[Type]]))</f>
        <v>xs:time</v>
      </c>
      <c r="I920" t="str">
        <f>IF(core[[#This Row],[Base type]]="xs:string",LEFT(core[[#This Row],[Type]],11)="xs:string(""","")</f>
        <v/>
      </c>
      <c r="J920" t="str">
        <f>IF(core[[#This Row],[Base type]]="xs:string",NOT(ISERROR(FIND(" or xs:string(xs:pattern=other:\w{2,})",core[[#This Row],[Type]]))),"")</f>
        <v/>
      </c>
      <c r="K920" t="str">
        <f>IFERROR(MID(core[[#This Row],[Type]],LEN(core[[#This Row],[Base type]])+2,FIND(")",core[[#This Row],[Type]],LEN(core[[#This Row],[Base type]])+2)-LEN(core[[#This Row],[Base type]])-2)&amp;IF(core[[#This Row],[Other]]=TRUE,", ""other:*""",""),"")</f>
        <v/>
      </c>
      <c r="L920" t="str">
        <f t="array" ref="L92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921" spans="2:12" hidden="1" x14ac:dyDescent="0.25">
      <c r="B921" t="s">
        <v>2386</v>
      </c>
      <c r="C921" t="s">
        <v>2378</v>
      </c>
      <c r="D921" t="s">
        <v>123</v>
      </c>
      <c r="E921" t="s">
        <v>1486</v>
      </c>
      <c r="F921" t="s">
        <v>29</v>
      </c>
      <c r="G921" t="s">
        <v>1487</v>
      </c>
      <c r="H921" t="str">
        <f>IF(ISBLANK(core[[#This Row],[Type]]),"",IFERROR(LEFT(core[[#This Row],[Type]],FIND("(",core[[#This Row],[Type]])-1),core[[#This Row],[Type]]))</f>
        <v>xs:nonNegativeInteger</v>
      </c>
      <c r="I921" t="str">
        <f>IF(core[[#This Row],[Base type]]="xs:string",LEFT(core[[#This Row],[Type]],11)="xs:string(""","")</f>
        <v/>
      </c>
      <c r="J921" t="str">
        <f>IF(core[[#This Row],[Base type]]="xs:string",NOT(ISERROR(FIND(" or xs:string(xs:pattern=other:\w{2,})",core[[#This Row],[Type]]))),"")</f>
        <v/>
      </c>
      <c r="K921" t="str">
        <f>IFERROR(MID(core[[#This Row],[Type]],LEN(core[[#This Row],[Base type]])+2,FIND(")",core[[#This Row],[Type]],LEN(core[[#This Row],[Base type]])+2)-LEN(core[[#This Row],[Base type]])-2)&amp;IF(core[[#This Row],[Other]]=TRUE,", ""other:*""",""),"")</f>
        <v/>
      </c>
      <c r="L921" t="str">
        <f t="array" ref="L921">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922" spans="2:12" hidden="1" x14ac:dyDescent="0.25">
      <c r="B922" t="s">
        <v>2387</v>
      </c>
      <c r="C922" t="s">
        <v>2378</v>
      </c>
      <c r="D922" t="s">
        <v>123</v>
      </c>
      <c r="E922" t="s">
        <v>1489</v>
      </c>
      <c r="F922" t="s">
        <v>29</v>
      </c>
      <c r="G922" t="s">
        <v>1302</v>
      </c>
      <c r="H922" t="str">
        <f>IF(ISBLANK(core[[#This Row],[Type]]),"",IFERROR(LEFT(core[[#This Row],[Type]],FIND("(",core[[#This Row],[Type]])-1),core[[#This Row],[Type]]))</f>
        <v>xs:string</v>
      </c>
      <c r="I922" t="b">
        <f>IF(core[[#This Row],[Base type]]="xs:string",LEFT(core[[#This Row],[Type]],11)="xs:string(""","")</f>
        <v>0</v>
      </c>
      <c r="J922" t="b">
        <f>IF(core[[#This Row],[Base type]]="xs:string",NOT(ISERROR(FIND(" or xs:string(xs:pattern=other:\w{2,})",core[[#This Row],[Type]]))),"")</f>
        <v>0</v>
      </c>
      <c r="K922" t="str">
        <f>IFERROR(MID(core[[#This Row],[Type]],LEN(core[[#This Row],[Base type]])+2,FIND(")",core[[#This Row],[Type]],LEN(core[[#This Row],[Base type]])+2)-LEN(core[[#This Row],[Base type]])-2)&amp;IF(core[[#This Row],[Other]]=TRUE,", ""other:*""",""),"")</f>
        <v/>
      </c>
      <c r="L922" t="str">
        <f t="array" ref="L92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23" spans="2:12" hidden="1" x14ac:dyDescent="0.25">
      <c r="B923" t="s">
        <v>2388</v>
      </c>
      <c r="C923" t="s">
        <v>2378</v>
      </c>
      <c r="D923" t="s">
        <v>123</v>
      </c>
      <c r="E923" t="s">
        <v>1307</v>
      </c>
      <c r="F923" t="s">
        <v>29</v>
      </c>
      <c r="H923" t="str">
        <f>IF(ISBLANK(core[[#This Row],[Type]]),"",IFERROR(LEFT(core[[#This Row],[Type]],FIND("(",core[[#This Row],[Type]])-1),core[[#This Row],[Type]]))</f>
        <v/>
      </c>
      <c r="I923" t="str">
        <f>IF(core[[#This Row],[Base type]]="xs:string",LEFT(core[[#This Row],[Type]],11)="xs:string(""","")</f>
        <v/>
      </c>
      <c r="J923" t="str">
        <f>IF(core[[#This Row],[Base type]]="xs:string",NOT(ISERROR(FIND(" or xs:string(xs:pattern=other:\w{2,})",core[[#This Row],[Type]]))),"")</f>
        <v/>
      </c>
      <c r="K923" t="str">
        <f>IFERROR(MID(core[[#This Row],[Type]],LEN(core[[#This Row],[Base type]])+2,FIND(")",core[[#This Row],[Type]],LEN(core[[#This Row],[Base type]])+2)-LEN(core[[#This Row],[Base type]])-2)&amp;IF(core[[#This Row],[Other]]=TRUE,", ""other:*""",""),"")</f>
        <v/>
      </c>
      <c r="L923" t="str">
        <f t="array" ref="L9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24" spans="2:12" hidden="1" x14ac:dyDescent="0.25">
      <c r="B924" t="s">
        <v>2389</v>
      </c>
      <c r="C924" t="s">
        <v>2353</v>
      </c>
      <c r="D924" t="s">
        <v>2354</v>
      </c>
      <c r="E924" t="s">
        <v>482</v>
      </c>
      <c r="F924" t="s">
        <v>29</v>
      </c>
      <c r="G924" t="s">
        <v>1649</v>
      </c>
      <c r="H924" t="str">
        <f>IF(ISBLANK(core[[#This Row],[Type]]),"",IFERROR(LEFT(core[[#This Row],[Type]],FIND("(",core[[#This Row],[Type]])-1),core[[#This Row],[Type]]))</f>
        <v>xs:string</v>
      </c>
      <c r="I924" t="b">
        <f>IF(core[[#This Row],[Base type]]="xs:string",LEFT(core[[#This Row],[Type]],11)="xs:string(""","")</f>
        <v>1</v>
      </c>
      <c r="J924" t="b">
        <f>IF(core[[#This Row],[Base type]]="xs:string",NOT(ISERROR(FIND(" or xs:string(xs:pattern=other:\w{2,})",core[[#This Row],[Type]]))),"")</f>
        <v>0</v>
      </c>
      <c r="K924" t="str">
        <f>IFERROR(MID(core[[#This Row],[Type]],LEN(core[[#This Row],[Base type]])+2,FIND(")",core[[#This Row],[Type]],LEN(core[[#This Row],[Base type]])+2)-LEN(core[[#This Row],[Base type]])-2)&amp;IF(core[[#This Row],[Other]]=TRUE,", ""other:*""",""),"")</f>
        <v>"up", "down", "unknown", "none", "both"</v>
      </c>
      <c r="L924" t="str">
        <f t="array" ref="L92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925" spans="2:12" hidden="1" x14ac:dyDescent="0.25">
      <c r="B925" t="s">
        <v>2390</v>
      </c>
      <c r="C925" t="s">
        <v>2353</v>
      </c>
      <c r="D925" t="s">
        <v>2354</v>
      </c>
      <c r="E925" t="s">
        <v>17</v>
      </c>
      <c r="F925" t="s">
        <v>29</v>
      </c>
      <c r="G925" t="s">
        <v>1390</v>
      </c>
      <c r="H925" t="str">
        <f>IF(ISBLANK(core[[#This Row],[Type]]),"",IFERROR(LEFT(core[[#This Row],[Type]],FIND("(",core[[#This Row],[Type]])-1),core[[#This Row],[Type]]))</f>
        <v>xs:string</v>
      </c>
      <c r="I925" t="b">
        <f>IF(core[[#This Row],[Base type]]="xs:string",LEFT(core[[#This Row],[Type]],11)="xs:string(""","")</f>
        <v>1</v>
      </c>
      <c r="J925" t="b">
        <f>IF(core[[#This Row],[Base type]]="xs:string",NOT(ISERROR(FIND(" or xs:string(xs:pattern=other:\w{2,})",core[[#This Row],[Type]]))),"")</f>
        <v>1</v>
      </c>
      <c r="K925" t="str">
        <f>IFERROR(MID(core[[#This Row],[Type]],LEN(core[[#This Row],[Base type]])+2,FIND(")",core[[#This Row],[Type]],LEN(core[[#This Row],[Base type]])+2)-LEN(core[[#This Row],[Base type]])-2)&amp;IF(core[[#This Row],[Other]]=TRUE,", ""other:*""",""),"")</f>
        <v>"adhesion", "gearrack", "cable", "other:*"</v>
      </c>
      <c r="L925" t="str">
        <f t="array" ref="L92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926" spans="2:12" hidden="1" x14ac:dyDescent="0.25">
      <c r="B926" t="s">
        <v>2391</v>
      </c>
      <c r="C926" t="s">
        <v>2353</v>
      </c>
      <c r="D926" t="s">
        <v>2354</v>
      </c>
      <c r="E926" t="s">
        <v>1392</v>
      </c>
      <c r="F926" t="s">
        <v>29</v>
      </c>
      <c r="G926" t="s">
        <v>1302</v>
      </c>
      <c r="H926" t="str">
        <f>IF(ISBLANK(core[[#This Row],[Type]]),"",IFERROR(LEFT(core[[#This Row],[Type]],FIND("(",core[[#This Row],[Type]])-1),core[[#This Row],[Type]]))</f>
        <v>xs:string</v>
      </c>
      <c r="I926" t="b">
        <f>IF(core[[#This Row],[Base type]]="xs:string",LEFT(core[[#This Row],[Type]],11)="xs:string(""","")</f>
        <v>0</v>
      </c>
      <c r="J926" t="b">
        <f>IF(core[[#This Row],[Base type]]="xs:string",NOT(ISERROR(FIND(" or xs:string(xs:pattern=other:\w{2,})",core[[#This Row],[Type]]))),"")</f>
        <v>0</v>
      </c>
      <c r="K926" t="str">
        <f>IFERROR(MID(core[[#This Row],[Type]],LEN(core[[#This Row],[Base type]])+2,FIND(")",core[[#This Row],[Type]],LEN(core[[#This Row],[Base type]])+2)-LEN(core[[#This Row],[Base type]])-2)&amp;IF(core[[#This Row],[Other]]=TRUE,", ""other:*""",""),"")</f>
        <v/>
      </c>
      <c r="L926" t="str">
        <f t="array" ref="L92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27" spans="2:12" hidden="1" x14ac:dyDescent="0.25">
      <c r="B927" t="s">
        <v>2392</v>
      </c>
      <c r="C927" t="s">
        <v>914</v>
      </c>
      <c r="D927" t="s">
        <v>2393</v>
      </c>
      <c r="E927" t="s">
        <v>1299</v>
      </c>
      <c r="F927" t="s">
        <v>29</v>
      </c>
      <c r="H927" t="str">
        <f>IF(ISBLANK(core[[#This Row],[Type]]),"",IFERROR(LEFT(core[[#This Row],[Type]],FIND("(",core[[#This Row],[Type]])-1),core[[#This Row],[Type]]))</f>
        <v/>
      </c>
      <c r="I927" t="str">
        <f>IF(core[[#This Row],[Base type]]="xs:string",LEFT(core[[#This Row],[Type]],11)="xs:string(""","")</f>
        <v/>
      </c>
      <c r="J927" t="str">
        <f>IF(core[[#This Row],[Base type]]="xs:string",NOT(ISERROR(FIND(" or xs:string(xs:pattern=other:\w{2,})",core[[#This Row],[Type]]))),"")</f>
        <v/>
      </c>
      <c r="K927" t="str">
        <f>IFERROR(MID(core[[#This Row],[Type]],LEN(core[[#This Row],[Base type]])+2,FIND(")",core[[#This Row],[Type]],LEN(core[[#This Row],[Base type]])+2)-LEN(core[[#This Row],[Base type]])-2)&amp;IF(core[[#This Row],[Other]]=TRUE,", ""other:*""",""),"")</f>
        <v/>
      </c>
      <c r="L927" t="str">
        <f t="array" ref="L9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28" spans="2:12" hidden="1" x14ac:dyDescent="0.25">
      <c r="B928" t="s">
        <v>2394</v>
      </c>
      <c r="C928" t="s">
        <v>2395</v>
      </c>
      <c r="D928" t="s">
        <v>2396</v>
      </c>
      <c r="E928" t="s">
        <v>1299</v>
      </c>
      <c r="F928" t="s">
        <v>29</v>
      </c>
      <c r="H928" t="str">
        <f>IF(ISBLANK(core[[#This Row],[Type]]),"",IFERROR(LEFT(core[[#This Row],[Type]],FIND("(",core[[#This Row],[Type]])-1),core[[#This Row],[Type]]))</f>
        <v/>
      </c>
      <c r="I928" t="str">
        <f>IF(core[[#This Row],[Base type]]="xs:string",LEFT(core[[#This Row],[Type]],11)="xs:string(""","")</f>
        <v/>
      </c>
      <c r="J928" t="str">
        <f>IF(core[[#This Row],[Base type]]="xs:string",NOT(ISERROR(FIND(" or xs:string(xs:pattern=other:\w{2,})",core[[#This Row],[Type]]))),"")</f>
        <v/>
      </c>
      <c r="K928" t="str">
        <f>IFERROR(MID(core[[#This Row],[Type]],LEN(core[[#This Row],[Base type]])+2,FIND(")",core[[#This Row],[Type]],LEN(core[[#This Row],[Base type]])+2)-LEN(core[[#This Row],[Base type]])-2)&amp;IF(core[[#This Row],[Other]]=TRUE,", ""other:*""",""),"")</f>
        <v/>
      </c>
      <c r="L928" t="str">
        <f t="array" ref="L92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29" spans="2:12" hidden="1" x14ac:dyDescent="0.25">
      <c r="B929" t="s">
        <v>2397</v>
      </c>
      <c r="C929" t="s">
        <v>2398</v>
      </c>
      <c r="D929" t="s">
        <v>423</v>
      </c>
      <c r="E929" t="s">
        <v>1299</v>
      </c>
      <c r="F929" t="s">
        <v>29</v>
      </c>
      <c r="H929" t="str">
        <f>IF(ISBLANK(core[[#This Row],[Type]]),"",IFERROR(LEFT(core[[#This Row],[Type]],FIND("(",core[[#This Row],[Type]])-1),core[[#This Row],[Type]]))</f>
        <v/>
      </c>
      <c r="I929" t="str">
        <f>IF(core[[#This Row],[Base type]]="xs:string",LEFT(core[[#This Row],[Type]],11)="xs:string(""","")</f>
        <v/>
      </c>
      <c r="J929" t="str">
        <f>IF(core[[#This Row],[Base type]]="xs:string",NOT(ISERROR(FIND(" or xs:string(xs:pattern=other:\w{2,})",core[[#This Row],[Type]]))),"")</f>
        <v/>
      </c>
      <c r="K929" t="str">
        <f>IFERROR(MID(core[[#This Row],[Type]],LEN(core[[#This Row],[Base type]])+2,FIND(")",core[[#This Row],[Type]],LEN(core[[#This Row],[Base type]])+2)-LEN(core[[#This Row],[Base type]])-2)&amp;IF(core[[#This Row],[Other]]=TRUE,", ""other:*""",""),"")</f>
        <v/>
      </c>
      <c r="L929" t="str">
        <f t="array" ref="L92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30" spans="2:12" hidden="1" x14ac:dyDescent="0.25">
      <c r="B930" t="s">
        <v>2399</v>
      </c>
      <c r="C930" t="s">
        <v>2398</v>
      </c>
      <c r="D930" t="s">
        <v>423</v>
      </c>
      <c r="E930" t="s">
        <v>34</v>
      </c>
      <c r="F930" t="s">
        <v>29</v>
      </c>
      <c r="G930" t="s">
        <v>1302</v>
      </c>
      <c r="H930" t="str">
        <f>IF(ISBLANK(core[[#This Row],[Type]]),"",IFERROR(LEFT(core[[#This Row],[Type]],FIND("(",core[[#This Row],[Type]])-1),core[[#This Row],[Type]]))</f>
        <v>xs:string</v>
      </c>
      <c r="I930" t="b">
        <f>IF(core[[#This Row],[Base type]]="xs:string",LEFT(core[[#This Row],[Type]],11)="xs:string(""","")</f>
        <v>0</v>
      </c>
      <c r="J930" t="b">
        <f>IF(core[[#This Row],[Base type]]="xs:string",NOT(ISERROR(FIND(" or xs:string(xs:pattern=other:\w{2,})",core[[#This Row],[Type]]))),"")</f>
        <v>0</v>
      </c>
      <c r="K930" t="str">
        <f>IFERROR(MID(core[[#This Row],[Type]],LEN(core[[#This Row],[Base type]])+2,FIND(")",core[[#This Row],[Type]],LEN(core[[#This Row],[Base type]])+2)-LEN(core[[#This Row],[Base type]])-2)&amp;IF(core[[#This Row],[Other]]=TRUE,", ""other:*""",""),"")</f>
        <v/>
      </c>
      <c r="L930" t="str">
        <f t="array" ref="L93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31" spans="2:12" hidden="1" x14ac:dyDescent="0.25">
      <c r="B931" t="s">
        <v>2400</v>
      </c>
      <c r="C931" t="s">
        <v>2398</v>
      </c>
      <c r="D931" t="s">
        <v>423</v>
      </c>
      <c r="E931" t="s">
        <v>28</v>
      </c>
      <c r="F931" t="s">
        <v>29</v>
      </c>
      <c r="G931" t="s">
        <v>1302</v>
      </c>
      <c r="H931" t="str">
        <f>IF(ISBLANK(core[[#This Row],[Type]]),"",IFERROR(LEFT(core[[#This Row],[Type]],FIND("(",core[[#This Row],[Type]])-1),core[[#This Row],[Type]]))</f>
        <v>xs:string</v>
      </c>
      <c r="I931" t="b">
        <f>IF(core[[#This Row],[Base type]]="xs:string",LEFT(core[[#This Row],[Type]],11)="xs:string(""","")</f>
        <v>0</v>
      </c>
      <c r="J931" t="b">
        <f>IF(core[[#This Row],[Base type]]="xs:string",NOT(ISERROR(FIND(" or xs:string(xs:pattern=other:\w{2,})",core[[#This Row],[Type]]))),"")</f>
        <v>0</v>
      </c>
      <c r="K931" t="str">
        <f>IFERROR(MID(core[[#This Row],[Type]],LEN(core[[#This Row],[Base type]])+2,FIND(")",core[[#This Row],[Type]],LEN(core[[#This Row],[Base type]])+2)-LEN(core[[#This Row],[Base type]])-2)&amp;IF(core[[#This Row],[Other]]=TRUE,", ""other:*""",""),"")</f>
        <v/>
      </c>
      <c r="L931" t="str">
        <f t="array" ref="L93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32" spans="2:12" hidden="1" x14ac:dyDescent="0.25">
      <c r="B932" t="s">
        <v>2401</v>
      </c>
      <c r="C932" t="s">
        <v>2398</v>
      </c>
      <c r="D932" t="s">
        <v>423</v>
      </c>
      <c r="E932" t="s">
        <v>1305</v>
      </c>
      <c r="F932" t="s">
        <v>29</v>
      </c>
      <c r="H932" t="str">
        <f>IF(ISBLANK(core[[#This Row],[Type]]),"",IFERROR(LEFT(core[[#This Row],[Type]],FIND("(",core[[#This Row],[Type]])-1),core[[#This Row],[Type]]))</f>
        <v/>
      </c>
      <c r="I932" t="str">
        <f>IF(core[[#This Row],[Base type]]="xs:string",LEFT(core[[#This Row],[Type]],11)="xs:string(""","")</f>
        <v/>
      </c>
      <c r="J932" t="str">
        <f>IF(core[[#This Row],[Base type]]="xs:string",NOT(ISERROR(FIND(" or xs:string(xs:pattern=other:\w{2,})",core[[#This Row],[Type]]))),"")</f>
        <v/>
      </c>
      <c r="K932" t="str">
        <f>IFERROR(MID(core[[#This Row],[Type]],LEN(core[[#This Row],[Base type]])+2,FIND(")",core[[#This Row],[Type]],LEN(core[[#This Row],[Base type]])+2)-LEN(core[[#This Row],[Base type]])-2)&amp;IF(core[[#This Row],[Other]]=TRUE,", ""other:*""",""),"")</f>
        <v/>
      </c>
      <c r="L932" t="str">
        <f t="array" ref="L9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33" spans="2:12" hidden="1" x14ac:dyDescent="0.25">
      <c r="B933" t="s">
        <v>2402</v>
      </c>
      <c r="C933" t="s">
        <v>2398</v>
      </c>
      <c r="D933" t="s">
        <v>423</v>
      </c>
      <c r="E933" t="s">
        <v>1307</v>
      </c>
      <c r="F933" t="s">
        <v>29</v>
      </c>
      <c r="H933" t="str">
        <f>IF(ISBLANK(core[[#This Row],[Type]]),"",IFERROR(LEFT(core[[#This Row],[Type]],FIND("(",core[[#This Row],[Type]])-1),core[[#This Row],[Type]]))</f>
        <v/>
      </c>
      <c r="I933" t="str">
        <f>IF(core[[#This Row],[Base type]]="xs:string",LEFT(core[[#This Row],[Type]],11)="xs:string(""","")</f>
        <v/>
      </c>
      <c r="J933" t="str">
        <f>IF(core[[#This Row],[Base type]]="xs:string",NOT(ISERROR(FIND(" or xs:string(xs:pattern=other:\w{2,})",core[[#This Row],[Type]]))),"")</f>
        <v/>
      </c>
      <c r="K933" t="str">
        <f>IFERROR(MID(core[[#This Row],[Type]],LEN(core[[#This Row],[Base type]])+2,FIND(")",core[[#This Row],[Type]],LEN(core[[#This Row],[Base type]])+2)-LEN(core[[#This Row],[Base type]])-2)&amp;IF(core[[#This Row],[Other]]=TRUE,", ""other:*""",""),"")</f>
        <v/>
      </c>
      <c r="L933" t="str">
        <f t="array" ref="L9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34" spans="2:12" hidden="1" x14ac:dyDescent="0.25">
      <c r="B934" t="s">
        <v>2403</v>
      </c>
      <c r="C934" t="s">
        <v>2398</v>
      </c>
      <c r="D934" t="s">
        <v>1309</v>
      </c>
      <c r="E934" t="s">
        <v>1299</v>
      </c>
      <c r="F934" t="s">
        <v>29</v>
      </c>
      <c r="H934" t="str">
        <f>IF(ISBLANK(core[[#This Row],[Type]]),"",IFERROR(LEFT(core[[#This Row],[Type]],FIND("(",core[[#This Row],[Type]])-1),core[[#This Row],[Type]]))</f>
        <v/>
      </c>
      <c r="I934" t="str">
        <f>IF(core[[#This Row],[Base type]]="xs:string",LEFT(core[[#This Row],[Type]],11)="xs:string(""","")</f>
        <v/>
      </c>
      <c r="J934" t="str">
        <f>IF(core[[#This Row],[Base type]]="xs:string",NOT(ISERROR(FIND(" or xs:string(xs:pattern=other:\w{2,})",core[[#This Row],[Type]]))),"")</f>
        <v/>
      </c>
      <c r="K934" t="str">
        <f>IFERROR(MID(core[[#This Row],[Type]],LEN(core[[#This Row],[Base type]])+2,FIND(")",core[[#This Row],[Type]],LEN(core[[#This Row],[Base type]])+2)-LEN(core[[#This Row],[Base type]])-2)&amp;IF(core[[#This Row],[Other]]=TRUE,", ""other:*""",""),"")</f>
        <v/>
      </c>
      <c r="L934" t="str">
        <f t="array" ref="L9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35" spans="2:12" hidden="1" x14ac:dyDescent="0.25">
      <c r="B935" t="s">
        <v>2404</v>
      </c>
      <c r="C935" t="s">
        <v>2395</v>
      </c>
      <c r="D935" t="s">
        <v>2396</v>
      </c>
      <c r="E935" t="s">
        <v>32</v>
      </c>
      <c r="F935" t="s">
        <v>23</v>
      </c>
      <c r="G935" t="s">
        <v>1311</v>
      </c>
      <c r="H935" t="str">
        <f>IF(ISBLANK(core[[#This Row],[Type]]),"",IFERROR(LEFT(core[[#This Row],[Type]],FIND("(",core[[#This Row],[Type]])-1),core[[#This Row],[Type]]))</f>
        <v>xs:ID</v>
      </c>
      <c r="I935" t="str">
        <f>IF(core[[#This Row],[Base type]]="xs:string",LEFT(core[[#This Row],[Type]],11)="xs:string(""","")</f>
        <v/>
      </c>
      <c r="J935" t="str">
        <f>IF(core[[#This Row],[Base type]]="xs:string",NOT(ISERROR(FIND(" or xs:string(xs:pattern=other:\w{2,})",core[[#This Row],[Type]]))),"")</f>
        <v/>
      </c>
      <c r="K935" t="str">
        <f>IFERROR(MID(core[[#This Row],[Type]],LEN(core[[#This Row],[Base type]])+2,FIND(")",core[[#This Row],[Type]],LEN(core[[#This Row],[Base type]])+2)-LEN(core[[#This Row],[Base type]])-2)&amp;IF(core[[#This Row],[Other]]=TRUE,", ""other:*""",""),"")</f>
        <v/>
      </c>
      <c r="L935" t="str">
        <f t="array" ref="L93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36" spans="2:12" hidden="1" x14ac:dyDescent="0.25">
      <c r="B936" t="s">
        <v>2405</v>
      </c>
      <c r="C936" t="s">
        <v>2395</v>
      </c>
      <c r="D936" t="s">
        <v>2396</v>
      </c>
      <c r="E936" t="s">
        <v>24</v>
      </c>
      <c r="F936" t="s">
        <v>29</v>
      </c>
      <c r="G936" t="s">
        <v>1302</v>
      </c>
      <c r="H936" t="str">
        <f>IF(ISBLANK(core[[#This Row],[Type]]),"",IFERROR(LEFT(core[[#This Row],[Type]],FIND("(",core[[#This Row],[Type]])-1),core[[#This Row],[Type]]))</f>
        <v>xs:string</v>
      </c>
      <c r="I936" t="b">
        <f>IF(core[[#This Row],[Base type]]="xs:string",LEFT(core[[#This Row],[Type]],11)="xs:string(""","")</f>
        <v>0</v>
      </c>
      <c r="J936" t="b">
        <f>IF(core[[#This Row],[Base type]]="xs:string",NOT(ISERROR(FIND(" or xs:string(xs:pattern=other:\w{2,})",core[[#This Row],[Type]]))),"")</f>
        <v>0</v>
      </c>
      <c r="K936" t="str">
        <f>IFERROR(MID(core[[#This Row],[Type]],LEN(core[[#This Row],[Base type]])+2,FIND(")",core[[#This Row],[Type]],LEN(core[[#This Row],[Base type]])+2)-LEN(core[[#This Row],[Base type]])-2)&amp;IF(core[[#This Row],[Other]]=TRUE,", ""other:*""",""),"")</f>
        <v/>
      </c>
      <c r="L936" t="str">
        <f t="array" ref="L93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37" spans="2:12" hidden="1" x14ac:dyDescent="0.25">
      <c r="B937" t="s">
        <v>2406</v>
      </c>
      <c r="C937" t="s">
        <v>2395</v>
      </c>
      <c r="D937" t="s">
        <v>2396</v>
      </c>
      <c r="E937" t="s">
        <v>34</v>
      </c>
      <c r="F937" t="s">
        <v>29</v>
      </c>
      <c r="G937" t="s">
        <v>1302</v>
      </c>
      <c r="H937" t="str">
        <f>IF(ISBLANK(core[[#This Row],[Type]]),"",IFERROR(LEFT(core[[#This Row],[Type]],FIND("(",core[[#This Row],[Type]])-1),core[[#This Row],[Type]]))</f>
        <v>xs:string</v>
      </c>
      <c r="I937" t="b">
        <f>IF(core[[#This Row],[Base type]]="xs:string",LEFT(core[[#This Row],[Type]],11)="xs:string(""","")</f>
        <v>0</v>
      </c>
      <c r="J937" t="b">
        <f>IF(core[[#This Row],[Base type]]="xs:string",NOT(ISERROR(FIND(" or xs:string(xs:pattern=other:\w{2,})",core[[#This Row],[Type]]))),"")</f>
        <v>0</v>
      </c>
      <c r="K937" t="str">
        <f>IFERROR(MID(core[[#This Row],[Type]],LEN(core[[#This Row],[Base type]])+2,FIND(")",core[[#This Row],[Type]],LEN(core[[#This Row],[Base type]])+2)-LEN(core[[#This Row],[Base type]])-2)&amp;IF(core[[#This Row],[Other]]=TRUE,", ""other:*""",""),"")</f>
        <v/>
      </c>
      <c r="L937" t="str">
        <f t="array" ref="L93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38" spans="2:12" hidden="1" x14ac:dyDescent="0.25">
      <c r="B938" t="s">
        <v>2407</v>
      </c>
      <c r="C938" t="s">
        <v>2395</v>
      </c>
      <c r="D938" t="s">
        <v>2396</v>
      </c>
      <c r="E938" t="s">
        <v>28</v>
      </c>
      <c r="F938" t="s">
        <v>29</v>
      </c>
      <c r="G938" t="s">
        <v>1302</v>
      </c>
      <c r="H938" t="str">
        <f>IF(ISBLANK(core[[#This Row],[Type]]),"",IFERROR(LEFT(core[[#This Row],[Type]],FIND("(",core[[#This Row],[Type]])-1),core[[#This Row],[Type]]))</f>
        <v>xs:string</v>
      </c>
      <c r="I938" t="b">
        <f>IF(core[[#This Row],[Base type]]="xs:string",LEFT(core[[#This Row],[Type]],11)="xs:string(""","")</f>
        <v>0</v>
      </c>
      <c r="J938" t="b">
        <f>IF(core[[#This Row],[Base type]]="xs:string",NOT(ISERROR(FIND(" or xs:string(xs:pattern=other:\w{2,})",core[[#This Row],[Type]]))),"")</f>
        <v>0</v>
      </c>
      <c r="K938" t="str">
        <f>IFERROR(MID(core[[#This Row],[Type]],LEN(core[[#This Row],[Base type]])+2,FIND(")",core[[#This Row],[Type]],LEN(core[[#This Row],[Base type]])+2)-LEN(core[[#This Row],[Base type]])-2)&amp;IF(core[[#This Row],[Other]]=TRUE,", ""other:*""",""),"")</f>
        <v/>
      </c>
      <c r="L938" t="str">
        <f t="array" ref="L93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39" spans="2:12" hidden="1" x14ac:dyDescent="0.25">
      <c r="B939" t="s">
        <v>2408</v>
      </c>
      <c r="C939" t="s">
        <v>2395</v>
      </c>
      <c r="D939" t="s">
        <v>2396</v>
      </c>
      <c r="E939" t="s">
        <v>1305</v>
      </c>
      <c r="F939" t="s">
        <v>29</v>
      </c>
      <c r="H939" t="str">
        <f>IF(ISBLANK(core[[#This Row],[Type]]),"",IFERROR(LEFT(core[[#This Row],[Type]],FIND("(",core[[#This Row],[Type]])-1),core[[#This Row],[Type]]))</f>
        <v/>
      </c>
      <c r="I939" t="str">
        <f>IF(core[[#This Row],[Base type]]="xs:string",LEFT(core[[#This Row],[Type]],11)="xs:string(""","")</f>
        <v/>
      </c>
      <c r="J939" t="str">
        <f>IF(core[[#This Row],[Base type]]="xs:string",NOT(ISERROR(FIND(" or xs:string(xs:pattern=other:\w{2,})",core[[#This Row],[Type]]))),"")</f>
        <v/>
      </c>
      <c r="K939" t="str">
        <f>IFERROR(MID(core[[#This Row],[Type]],LEN(core[[#This Row],[Base type]])+2,FIND(")",core[[#This Row],[Type]],LEN(core[[#This Row],[Base type]])+2)-LEN(core[[#This Row],[Base type]])-2)&amp;IF(core[[#This Row],[Other]]=TRUE,", ""other:*""",""),"")</f>
        <v/>
      </c>
      <c r="L939" t="str">
        <f t="array" ref="L93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40" spans="2:12" hidden="1" x14ac:dyDescent="0.25">
      <c r="B940" t="s">
        <v>2409</v>
      </c>
      <c r="C940" t="s">
        <v>2395</v>
      </c>
      <c r="D940" t="s">
        <v>2396</v>
      </c>
      <c r="E940" t="s">
        <v>1307</v>
      </c>
      <c r="F940" t="s">
        <v>29</v>
      </c>
      <c r="H940" t="str">
        <f>IF(ISBLANK(core[[#This Row],[Type]]),"",IFERROR(LEFT(core[[#This Row],[Type]],FIND("(",core[[#This Row],[Type]])-1),core[[#This Row],[Type]]))</f>
        <v/>
      </c>
      <c r="I940" t="str">
        <f>IF(core[[#This Row],[Base type]]="xs:string",LEFT(core[[#This Row],[Type]],11)="xs:string(""","")</f>
        <v/>
      </c>
      <c r="J940" t="str">
        <f>IF(core[[#This Row],[Base type]]="xs:string",NOT(ISERROR(FIND(" or xs:string(xs:pattern=other:\w{2,})",core[[#This Row],[Type]]))),"")</f>
        <v/>
      </c>
      <c r="K940" t="str">
        <f>IFERROR(MID(core[[#This Row],[Type]],LEN(core[[#This Row],[Base type]])+2,FIND(")",core[[#This Row],[Type]],LEN(core[[#This Row],[Base type]])+2)-LEN(core[[#This Row],[Base type]])-2)&amp;IF(core[[#This Row],[Other]]=TRUE,", ""other:*""",""),"")</f>
        <v/>
      </c>
      <c r="L940" t="str">
        <f t="array" ref="L94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41" spans="2:12" hidden="1" x14ac:dyDescent="0.25">
      <c r="B941" t="s">
        <v>2410</v>
      </c>
      <c r="C941" t="s">
        <v>2398</v>
      </c>
      <c r="D941" t="s">
        <v>300</v>
      </c>
      <c r="E941" t="s">
        <v>1299</v>
      </c>
      <c r="F941" t="s">
        <v>29</v>
      </c>
      <c r="H941" t="str">
        <f>IF(ISBLANK(core[[#This Row],[Type]]),"",IFERROR(LEFT(core[[#This Row],[Type]],FIND("(",core[[#This Row],[Type]])-1),core[[#This Row],[Type]]))</f>
        <v/>
      </c>
      <c r="I941" t="str">
        <f>IF(core[[#This Row],[Base type]]="xs:string",LEFT(core[[#This Row],[Type]],11)="xs:string(""","")</f>
        <v/>
      </c>
      <c r="J941" t="str">
        <f>IF(core[[#This Row],[Base type]]="xs:string",NOT(ISERROR(FIND(" or xs:string(xs:pattern=other:\w{2,})",core[[#This Row],[Type]]))),"")</f>
        <v/>
      </c>
      <c r="K941" t="str">
        <f>IFERROR(MID(core[[#This Row],[Type]],LEN(core[[#This Row],[Base type]])+2,FIND(")",core[[#This Row],[Type]],LEN(core[[#This Row],[Base type]])+2)-LEN(core[[#This Row],[Base type]])-2)&amp;IF(core[[#This Row],[Other]]=TRUE,", ""other:*""",""),"")</f>
        <v/>
      </c>
      <c r="L941" t="str">
        <f t="array" ref="L9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42" spans="2:12" hidden="1" x14ac:dyDescent="0.25">
      <c r="B942" t="s">
        <v>2411</v>
      </c>
      <c r="C942" t="s">
        <v>2398</v>
      </c>
      <c r="D942" t="s">
        <v>300</v>
      </c>
      <c r="E942" t="s">
        <v>301</v>
      </c>
      <c r="F942" t="s">
        <v>23</v>
      </c>
      <c r="G942" t="s">
        <v>1495</v>
      </c>
      <c r="H942" t="str">
        <f>IF(ISBLANK(core[[#This Row],[Type]]),"",IFERROR(LEFT(core[[#This Row],[Type]],FIND("(",core[[#This Row],[Type]])-1),core[[#This Row],[Type]]))</f>
        <v>xs:list</v>
      </c>
      <c r="I942" t="str">
        <f>IF(core[[#This Row],[Base type]]="xs:string",LEFT(core[[#This Row],[Type]],11)="xs:string(""","")</f>
        <v/>
      </c>
      <c r="J942" t="str">
        <f>IF(core[[#This Row],[Base type]]="xs:string",NOT(ISERROR(FIND(" or xs:string(xs:pattern=other:\w{2,})",core[[#This Row],[Type]]))),"")</f>
        <v/>
      </c>
      <c r="K942" t="str">
        <f>IFERROR(MID(core[[#This Row],[Type]],LEN(core[[#This Row],[Base type]])+2,FIND(")",core[[#This Row],[Type]],LEN(core[[#This Row],[Base type]])+2)-LEN(core[[#This Row],[Base type]])-2)&amp;IF(core[[#This Row],[Other]]=TRUE,", ""other:*""",""),"")</f>
        <v>xs:double</v>
      </c>
      <c r="L942" t="str">
        <f t="array" ref="L942">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943" spans="2:12" hidden="1" x14ac:dyDescent="0.25">
      <c r="B943" t="s">
        <v>2412</v>
      </c>
      <c r="C943" t="s">
        <v>2398</v>
      </c>
      <c r="D943" t="s">
        <v>300</v>
      </c>
      <c r="E943" t="s">
        <v>1425</v>
      </c>
      <c r="F943" t="s">
        <v>29</v>
      </c>
      <c r="G943" t="s">
        <v>1497</v>
      </c>
      <c r="H943" t="str">
        <f>IF(ISBLANK(core[[#This Row],[Type]]),"",IFERROR(LEFT(core[[#This Row],[Type]],FIND("(",core[[#This Row],[Type]])-1),core[[#This Row],[Type]]))</f>
        <v>xs:double</v>
      </c>
      <c r="I943" t="str">
        <f>IF(core[[#This Row],[Base type]]="xs:string",LEFT(core[[#This Row],[Type]],11)="xs:string(""","")</f>
        <v/>
      </c>
      <c r="J943" t="str">
        <f>IF(core[[#This Row],[Base type]]="xs:string",NOT(ISERROR(FIND(" or xs:string(xs:pattern=other:\w{2,})",core[[#This Row],[Type]]))),"")</f>
        <v/>
      </c>
      <c r="K943" t="str">
        <f>IFERROR(MID(core[[#This Row],[Type]],LEN(core[[#This Row],[Base type]])+2,FIND(")",core[[#This Row],[Type]],LEN(core[[#This Row],[Base type]])+2)-LEN(core[[#This Row],[Base type]])-2)&amp;IF(core[[#This Row],[Other]]=TRUE,", ""other:*""",""),"")</f>
        <v/>
      </c>
      <c r="L943" t="str">
        <f t="array" ref="L943">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944" spans="2:12" hidden="1" x14ac:dyDescent="0.25">
      <c r="B944" t="s">
        <v>2413</v>
      </c>
      <c r="C944" t="s">
        <v>2398</v>
      </c>
      <c r="D944" t="s">
        <v>300</v>
      </c>
      <c r="E944" t="s">
        <v>1420</v>
      </c>
      <c r="F944" t="s">
        <v>29</v>
      </c>
      <c r="G944" t="s">
        <v>1423</v>
      </c>
      <c r="H944" t="str">
        <f>IF(ISBLANK(core[[#This Row],[Type]]),"",IFERROR(LEFT(core[[#This Row],[Type]],FIND("(",core[[#This Row],[Type]])-1),core[[#This Row],[Type]]))</f>
        <v>xs:anyURI</v>
      </c>
      <c r="I944" t="str">
        <f>IF(core[[#This Row],[Base type]]="xs:string",LEFT(core[[#This Row],[Type]],11)="xs:string(""","")</f>
        <v/>
      </c>
      <c r="J944" t="str">
        <f>IF(core[[#This Row],[Base type]]="xs:string",NOT(ISERROR(FIND(" or xs:string(xs:pattern=other:\w{2,})",core[[#This Row],[Type]]))),"")</f>
        <v/>
      </c>
      <c r="K944" t="str">
        <f>IFERROR(MID(core[[#This Row],[Type]],LEN(core[[#This Row],[Base type]])+2,FIND(")",core[[#This Row],[Type]],LEN(core[[#This Row],[Base type]])+2)-LEN(core[[#This Row],[Base type]])-2)&amp;IF(core[[#This Row],[Other]]=TRUE,", ""other:*""",""),"")</f>
        <v/>
      </c>
      <c r="L944" t="str">
        <f t="array" ref="L94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945" spans="2:12" hidden="1" x14ac:dyDescent="0.25">
      <c r="B945" t="s">
        <v>2414</v>
      </c>
      <c r="C945" t="s">
        <v>2398</v>
      </c>
      <c r="D945" t="s">
        <v>300</v>
      </c>
      <c r="E945" t="s">
        <v>1500</v>
      </c>
      <c r="F945" t="s">
        <v>29</v>
      </c>
      <c r="G945" t="s">
        <v>1423</v>
      </c>
      <c r="H945" t="str">
        <f>IF(ISBLANK(core[[#This Row],[Type]]),"",IFERROR(LEFT(core[[#This Row],[Type]],FIND("(",core[[#This Row],[Type]])-1),core[[#This Row],[Type]]))</f>
        <v>xs:anyURI</v>
      </c>
      <c r="I945" t="str">
        <f>IF(core[[#This Row],[Base type]]="xs:string",LEFT(core[[#This Row],[Type]],11)="xs:string(""","")</f>
        <v/>
      </c>
      <c r="J945" t="str">
        <f>IF(core[[#This Row],[Base type]]="xs:string",NOT(ISERROR(FIND(" or xs:string(xs:pattern=other:\w{2,})",core[[#This Row],[Type]]))),"")</f>
        <v/>
      </c>
      <c r="K945" t="str">
        <f>IFERROR(MID(core[[#This Row],[Type]],LEN(core[[#This Row],[Base type]])+2,FIND(")",core[[#This Row],[Type]],LEN(core[[#This Row],[Base type]])+2)-LEN(core[[#This Row],[Base type]])-2)&amp;IF(core[[#This Row],[Other]]=TRUE,", ""other:*""",""),"")</f>
        <v/>
      </c>
      <c r="L945" t="str">
        <f t="array" ref="L945">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946" spans="2:12" hidden="1" x14ac:dyDescent="0.25">
      <c r="B946" t="s">
        <v>2415</v>
      </c>
      <c r="C946" t="s">
        <v>2395</v>
      </c>
      <c r="D946" t="s">
        <v>2396</v>
      </c>
      <c r="E946" t="s">
        <v>494</v>
      </c>
      <c r="F946" t="s">
        <v>23</v>
      </c>
      <c r="G946" t="s">
        <v>1403</v>
      </c>
      <c r="H946" t="str">
        <f>IF(ISBLANK(core[[#This Row],[Type]]),"",IFERROR(LEFT(core[[#This Row],[Type]],FIND("(",core[[#This Row],[Type]])-1),core[[#This Row],[Type]]))</f>
        <v>xs:decimal</v>
      </c>
      <c r="I946" t="str">
        <f>IF(core[[#This Row],[Base type]]="xs:string",LEFT(core[[#This Row],[Type]],11)="xs:string(""","")</f>
        <v/>
      </c>
      <c r="J946" t="str">
        <f>IF(core[[#This Row],[Base type]]="xs:string",NOT(ISERROR(FIND(" or xs:string(xs:pattern=other:\w{2,})",core[[#This Row],[Type]]))),"")</f>
        <v/>
      </c>
      <c r="K946" t="str">
        <f>IFERROR(MID(core[[#This Row],[Type]],LEN(core[[#This Row],[Base type]])+2,FIND(")",core[[#This Row],[Type]],LEN(core[[#This Row],[Base type]])+2)-LEN(core[[#This Row],[Base type]])-2)&amp;IF(core[[#This Row],[Other]]=TRUE,", ""other:*""",""),"")</f>
        <v>xs:fractionDigits=6</v>
      </c>
      <c r="L946" t="str">
        <f t="array" ref="L94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47" spans="2:12" hidden="1" x14ac:dyDescent="0.25">
      <c r="B947" t="s">
        <v>2416</v>
      </c>
      <c r="C947" t="s">
        <v>2395</v>
      </c>
      <c r="D947" t="s">
        <v>2396</v>
      </c>
      <c r="E947" t="s">
        <v>478</v>
      </c>
      <c r="F947" t="s">
        <v>29</v>
      </c>
      <c r="G947" t="s">
        <v>1403</v>
      </c>
      <c r="H947" t="str">
        <f>IF(ISBLANK(core[[#This Row],[Type]]),"",IFERROR(LEFT(core[[#This Row],[Type]],FIND("(",core[[#This Row],[Type]])-1),core[[#This Row],[Type]]))</f>
        <v>xs:decimal</v>
      </c>
      <c r="I947" t="str">
        <f>IF(core[[#This Row],[Base type]]="xs:string",LEFT(core[[#This Row],[Type]],11)="xs:string(""","")</f>
        <v/>
      </c>
      <c r="J947" t="str">
        <f>IF(core[[#This Row],[Base type]]="xs:string",NOT(ISERROR(FIND(" or xs:string(xs:pattern=other:\w{2,})",core[[#This Row],[Type]]))),"")</f>
        <v/>
      </c>
      <c r="K947" t="str">
        <f>IFERROR(MID(core[[#This Row],[Type]],LEN(core[[#This Row],[Base type]])+2,FIND(")",core[[#This Row],[Type]],LEN(core[[#This Row],[Base type]])+2)-LEN(core[[#This Row],[Base type]])-2)&amp;IF(core[[#This Row],[Other]]=TRUE,", ""other:*""",""),"")</f>
        <v>xs:fractionDigits=6</v>
      </c>
      <c r="L947" t="str">
        <f t="array" ref="L94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48" spans="2:12" hidden="1" x14ac:dyDescent="0.25">
      <c r="B948" t="s">
        <v>2417</v>
      </c>
      <c r="C948" t="s">
        <v>2395</v>
      </c>
      <c r="D948" t="s">
        <v>2396</v>
      </c>
      <c r="E948" t="s">
        <v>1505</v>
      </c>
      <c r="F948" t="s">
        <v>29</v>
      </c>
      <c r="G948" t="s">
        <v>1403</v>
      </c>
      <c r="H948" t="str">
        <f>IF(ISBLANK(core[[#This Row],[Type]]),"",IFERROR(LEFT(core[[#This Row],[Type]],FIND("(",core[[#This Row],[Type]])-1),core[[#This Row],[Type]]))</f>
        <v>xs:decimal</v>
      </c>
      <c r="I948" t="str">
        <f>IF(core[[#This Row],[Base type]]="xs:string",LEFT(core[[#This Row],[Type]],11)="xs:string(""","")</f>
        <v/>
      </c>
      <c r="J948" t="str">
        <f>IF(core[[#This Row],[Base type]]="xs:string",NOT(ISERROR(FIND(" or xs:string(xs:pattern=other:\w{2,})",core[[#This Row],[Type]]))),"")</f>
        <v/>
      </c>
      <c r="K948" t="str">
        <f>IFERROR(MID(core[[#This Row],[Type]],LEN(core[[#This Row],[Base type]])+2,FIND(")",core[[#This Row],[Type]],LEN(core[[#This Row],[Base type]])+2)-LEN(core[[#This Row],[Base type]])-2)&amp;IF(core[[#This Row],[Other]]=TRUE,", ""other:*""",""),"")</f>
        <v>xs:fractionDigits=6</v>
      </c>
      <c r="L948" t="str">
        <f t="array" ref="L94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49" spans="2:12" hidden="1" x14ac:dyDescent="0.25">
      <c r="B949" t="s">
        <v>2418</v>
      </c>
      <c r="C949" t="s">
        <v>2398</v>
      </c>
      <c r="D949" t="s">
        <v>65</v>
      </c>
      <c r="E949" t="s">
        <v>1299</v>
      </c>
      <c r="F949" t="s">
        <v>29</v>
      </c>
      <c r="H949" t="str">
        <f>IF(ISBLANK(core[[#This Row],[Type]]),"",IFERROR(LEFT(core[[#This Row],[Type]],FIND("(",core[[#This Row],[Type]])-1),core[[#This Row],[Type]]))</f>
        <v/>
      </c>
      <c r="I949" t="str">
        <f>IF(core[[#This Row],[Base type]]="xs:string",LEFT(core[[#This Row],[Type]],11)="xs:string(""","")</f>
        <v/>
      </c>
      <c r="J949" t="str">
        <f>IF(core[[#This Row],[Base type]]="xs:string",NOT(ISERROR(FIND(" or xs:string(xs:pattern=other:\w{2,})",core[[#This Row],[Type]]))),"")</f>
        <v/>
      </c>
      <c r="K949" t="str">
        <f>IFERROR(MID(core[[#This Row],[Type]],LEN(core[[#This Row],[Base type]])+2,FIND(")",core[[#This Row],[Type]],LEN(core[[#This Row],[Base type]])+2)-LEN(core[[#This Row],[Base type]])-2)&amp;IF(core[[#This Row],[Other]]=TRUE,", ""other:*""",""),"")</f>
        <v/>
      </c>
      <c r="L949" t="str">
        <f t="array" ref="L94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50" spans="2:12" hidden="1" x14ac:dyDescent="0.25">
      <c r="B950" t="s">
        <v>2419</v>
      </c>
      <c r="C950" t="s">
        <v>2420</v>
      </c>
      <c r="D950" t="s">
        <v>123</v>
      </c>
      <c r="E950" t="s">
        <v>1299</v>
      </c>
      <c r="F950" t="s">
        <v>23</v>
      </c>
      <c r="H950" t="str">
        <f>IF(ISBLANK(core[[#This Row],[Type]]),"",IFERROR(LEFT(core[[#This Row],[Type]],FIND("(",core[[#This Row],[Type]])-1),core[[#This Row],[Type]]))</f>
        <v/>
      </c>
      <c r="I950" t="str">
        <f>IF(core[[#This Row],[Base type]]="xs:string",LEFT(core[[#This Row],[Type]],11)="xs:string(""","")</f>
        <v/>
      </c>
      <c r="J950" t="str">
        <f>IF(core[[#This Row],[Base type]]="xs:string",NOT(ISERROR(FIND(" or xs:string(xs:pattern=other:\w{2,})",core[[#This Row],[Type]]))),"")</f>
        <v/>
      </c>
      <c r="K950" t="str">
        <f>IFERROR(MID(core[[#This Row],[Type]],LEN(core[[#This Row],[Base type]])+2,FIND(")",core[[#This Row],[Type]],LEN(core[[#This Row],[Base type]])+2)-LEN(core[[#This Row],[Base type]])-2)&amp;IF(core[[#This Row],[Other]]=TRUE,", ""other:*""",""),"")</f>
        <v/>
      </c>
      <c r="L950" t="str">
        <f t="array" ref="L95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51" spans="2:12" hidden="1" x14ac:dyDescent="0.25">
      <c r="B951" t="s">
        <v>2421</v>
      </c>
      <c r="C951" t="s">
        <v>2422</v>
      </c>
      <c r="D951" t="s">
        <v>1309</v>
      </c>
      <c r="E951" t="s">
        <v>1299</v>
      </c>
      <c r="F951" t="s">
        <v>29</v>
      </c>
      <c r="H951" t="str">
        <f>IF(ISBLANK(core[[#This Row],[Type]]),"",IFERROR(LEFT(core[[#This Row],[Type]],FIND("(",core[[#This Row],[Type]])-1),core[[#This Row],[Type]]))</f>
        <v/>
      </c>
      <c r="I951" t="str">
        <f>IF(core[[#This Row],[Base type]]="xs:string",LEFT(core[[#This Row],[Type]],11)="xs:string(""","")</f>
        <v/>
      </c>
      <c r="J951" t="str">
        <f>IF(core[[#This Row],[Base type]]="xs:string",NOT(ISERROR(FIND(" or xs:string(xs:pattern=other:\w{2,})",core[[#This Row],[Type]]))),"")</f>
        <v/>
      </c>
      <c r="K951" t="str">
        <f>IFERROR(MID(core[[#This Row],[Type]],LEN(core[[#This Row],[Base type]])+2,FIND(")",core[[#This Row],[Type]],LEN(core[[#This Row],[Base type]])+2)-LEN(core[[#This Row],[Base type]])-2)&amp;IF(core[[#This Row],[Other]]=TRUE,", ""other:*""",""),"")</f>
        <v/>
      </c>
      <c r="L951" t="str">
        <f t="array" ref="L9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52" spans="2:12" hidden="1" x14ac:dyDescent="0.25">
      <c r="B952" t="s">
        <v>2423</v>
      </c>
      <c r="C952" t="s">
        <v>2420</v>
      </c>
      <c r="D952" t="s">
        <v>123</v>
      </c>
      <c r="E952" t="s">
        <v>124</v>
      </c>
      <c r="F952" t="s">
        <v>23</v>
      </c>
      <c r="G952" t="s">
        <v>1436</v>
      </c>
      <c r="H952" t="str">
        <f>IF(ISBLANK(core[[#This Row],[Type]]),"",IFERROR(LEFT(core[[#This Row],[Type]],FIND("(",core[[#This Row],[Type]])-1),core[[#This Row],[Type]]))</f>
        <v>xs:boolean</v>
      </c>
      <c r="I952" t="str">
        <f>IF(core[[#This Row],[Base type]]="xs:string",LEFT(core[[#This Row],[Type]],11)="xs:string(""","")</f>
        <v/>
      </c>
      <c r="J952" t="str">
        <f>IF(core[[#This Row],[Base type]]="xs:string",NOT(ISERROR(FIND(" or xs:string(xs:pattern=other:\w{2,})",core[[#This Row],[Type]]))),"")</f>
        <v/>
      </c>
      <c r="K952" t="str">
        <f>IFERROR(MID(core[[#This Row],[Type]],LEN(core[[#This Row],[Base type]])+2,FIND(")",core[[#This Row],[Type]],LEN(core[[#This Row],[Base type]])+2)-LEN(core[[#This Row],[Base type]])-2)&amp;IF(core[[#This Row],[Other]]=TRUE,", ""other:*""",""),"")</f>
        <v/>
      </c>
      <c r="L952" t="str">
        <f t="array" ref="L95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953" spans="2:12" hidden="1" x14ac:dyDescent="0.25">
      <c r="B953" t="s">
        <v>2424</v>
      </c>
      <c r="C953" t="s">
        <v>2420</v>
      </c>
      <c r="D953" t="s">
        <v>123</v>
      </c>
      <c r="E953" t="s">
        <v>135</v>
      </c>
      <c r="F953" t="s">
        <v>29</v>
      </c>
      <c r="G953" t="s">
        <v>1478</v>
      </c>
      <c r="H953" t="str">
        <f>IF(ISBLANK(core[[#This Row],[Type]]),"",IFERROR(LEFT(core[[#This Row],[Type]],FIND("(",core[[#This Row],[Type]])-1),core[[#This Row],[Type]]))</f>
        <v>xs:string</v>
      </c>
      <c r="I953" t="b">
        <f>IF(core[[#This Row],[Base type]]="xs:string",LEFT(core[[#This Row],[Type]],11)="xs:string(""","")</f>
        <v>1</v>
      </c>
      <c r="J953" t="b">
        <f>IF(core[[#This Row],[Base type]]="xs:string",NOT(ISERROR(FIND(" or xs:string(xs:pattern=other:\w{2,})",core[[#This Row],[Type]]))),"")</f>
        <v>1</v>
      </c>
      <c r="K953" t="str">
        <f>IFERROR(MID(core[[#This Row],[Type]],LEN(core[[#This Row],[Base type]])+2,FIND(")",core[[#This Row],[Type]],LEN(core[[#This Row],[Base type]])+2)-LEN(core[[#This Row],[Base type]])-2)&amp;IF(core[[#This Row],[Other]]=TRUE,", ""other:*""",""),"")</f>
        <v>"conceptual", "planned", "operational", "disabled", "closed", "other:*"</v>
      </c>
      <c r="L953" t="str">
        <f t="array" ref="L95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954" spans="2:12" hidden="1" x14ac:dyDescent="0.25">
      <c r="B954" t="s">
        <v>2425</v>
      </c>
      <c r="C954" t="s">
        <v>2420</v>
      </c>
      <c r="D954" t="s">
        <v>123</v>
      </c>
      <c r="E954" t="s">
        <v>133</v>
      </c>
      <c r="F954" t="s">
        <v>29</v>
      </c>
      <c r="G954" t="s">
        <v>1325</v>
      </c>
      <c r="H954" t="str">
        <f>IF(ISBLANK(core[[#This Row],[Type]]),"",IFERROR(LEFT(core[[#This Row],[Type]],FIND("(",core[[#This Row],[Type]])-1),core[[#This Row],[Type]]))</f>
        <v>xs:IDREF</v>
      </c>
      <c r="I954" t="str">
        <f>IF(core[[#This Row],[Base type]]="xs:string",LEFT(core[[#This Row],[Type]],11)="xs:string(""","")</f>
        <v/>
      </c>
      <c r="J954" t="str">
        <f>IF(core[[#This Row],[Base type]]="xs:string",NOT(ISERROR(FIND(" or xs:string(xs:pattern=other:\w{2,})",core[[#This Row],[Type]]))),"")</f>
        <v/>
      </c>
      <c r="K954" t="str">
        <f>IFERROR(MID(core[[#This Row],[Type]],LEN(core[[#This Row],[Base type]])+2,FIND(")",core[[#This Row],[Type]],LEN(core[[#This Row],[Base type]])+2)-LEN(core[[#This Row],[Base type]])-2)&amp;IF(core[[#This Row],[Other]]=TRUE,", ""other:*""",""),"")</f>
        <v/>
      </c>
      <c r="L954" t="str">
        <f t="array" ref="L95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955" spans="2:12" hidden="1" x14ac:dyDescent="0.25">
      <c r="B955" t="s">
        <v>2426</v>
      </c>
      <c r="C955" t="s">
        <v>2420</v>
      </c>
      <c r="D955" t="s">
        <v>123</v>
      </c>
      <c r="E955" t="s">
        <v>1481</v>
      </c>
      <c r="F955" t="s">
        <v>29</v>
      </c>
      <c r="G955" t="s">
        <v>1482</v>
      </c>
      <c r="H955" t="str">
        <f>IF(ISBLANK(core[[#This Row],[Type]]),"",IFERROR(LEFT(core[[#This Row],[Type]],FIND("(",core[[#This Row],[Type]])-1),core[[#This Row],[Type]]))</f>
        <v>xs:time</v>
      </c>
      <c r="I955" t="str">
        <f>IF(core[[#This Row],[Base type]]="xs:string",LEFT(core[[#This Row],[Type]],11)="xs:string(""","")</f>
        <v/>
      </c>
      <c r="J955" t="str">
        <f>IF(core[[#This Row],[Base type]]="xs:string",NOT(ISERROR(FIND(" or xs:string(xs:pattern=other:\w{2,})",core[[#This Row],[Type]]))),"")</f>
        <v/>
      </c>
      <c r="K955" t="str">
        <f>IFERROR(MID(core[[#This Row],[Type]],LEN(core[[#This Row],[Base type]])+2,FIND(")",core[[#This Row],[Type]],LEN(core[[#This Row],[Base type]])+2)-LEN(core[[#This Row],[Base type]])-2)&amp;IF(core[[#This Row],[Other]]=TRUE,", ""other:*""",""),"")</f>
        <v/>
      </c>
      <c r="L955" t="str">
        <f t="array" ref="L95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956" spans="2:12" hidden="1" x14ac:dyDescent="0.25">
      <c r="B956" t="s">
        <v>2427</v>
      </c>
      <c r="C956" t="s">
        <v>2420</v>
      </c>
      <c r="D956" t="s">
        <v>123</v>
      </c>
      <c r="E956" t="s">
        <v>1484</v>
      </c>
      <c r="F956" t="s">
        <v>29</v>
      </c>
      <c r="G956" t="s">
        <v>1482</v>
      </c>
      <c r="H956" t="str">
        <f>IF(ISBLANK(core[[#This Row],[Type]]),"",IFERROR(LEFT(core[[#This Row],[Type]],FIND("(",core[[#This Row],[Type]])-1),core[[#This Row],[Type]]))</f>
        <v>xs:time</v>
      </c>
      <c r="I956" t="str">
        <f>IF(core[[#This Row],[Base type]]="xs:string",LEFT(core[[#This Row],[Type]],11)="xs:string(""","")</f>
        <v/>
      </c>
      <c r="J956" t="str">
        <f>IF(core[[#This Row],[Base type]]="xs:string",NOT(ISERROR(FIND(" or xs:string(xs:pattern=other:\w{2,})",core[[#This Row],[Type]]))),"")</f>
        <v/>
      </c>
      <c r="K956" t="str">
        <f>IFERROR(MID(core[[#This Row],[Type]],LEN(core[[#This Row],[Base type]])+2,FIND(")",core[[#This Row],[Type]],LEN(core[[#This Row],[Base type]])+2)-LEN(core[[#This Row],[Base type]])-2)&amp;IF(core[[#This Row],[Other]]=TRUE,", ""other:*""",""),"")</f>
        <v/>
      </c>
      <c r="L956" t="str">
        <f t="array" ref="L956">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957" spans="2:12" hidden="1" x14ac:dyDescent="0.25">
      <c r="B957" t="s">
        <v>2428</v>
      </c>
      <c r="C957" t="s">
        <v>2420</v>
      </c>
      <c r="D957" t="s">
        <v>123</v>
      </c>
      <c r="E957" t="s">
        <v>1486</v>
      </c>
      <c r="F957" t="s">
        <v>29</v>
      </c>
      <c r="G957" t="s">
        <v>1487</v>
      </c>
      <c r="H957" t="str">
        <f>IF(ISBLANK(core[[#This Row],[Type]]),"",IFERROR(LEFT(core[[#This Row],[Type]],FIND("(",core[[#This Row],[Type]])-1),core[[#This Row],[Type]]))</f>
        <v>xs:nonNegativeInteger</v>
      </c>
      <c r="I957" t="str">
        <f>IF(core[[#This Row],[Base type]]="xs:string",LEFT(core[[#This Row],[Type]],11)="xs:string(""","")</f>
        <v/>
      </c>
      <c r="J957" t="str">
        <f>IF(core[[#This Row],[Base type]]="xs:string",NOT(ISERROR(FIND(" or xs:string(xs:pattern=other:\w{2,})",core[[#This Row],[Type]]))),"")</f>
        <v/>
      </c>
      <c r="K957" t="str">
        <f>IFERROR(MID(core[[#This Row],[Type]],LEN(core[[#This Row],[Base type]])+2,FIND(")",core[[#This Row],[Type]],LEN(core[[#This Row],[Base type]])+2)-LEN(core[[#This Row],[Base type]])-2)&amp;IF(core[[#This Row],[Other]]=TRUE,", ""other:*""",""),"")</f>
        <v/>
      </c>
      <c r="L957" t="str">
        <f t="array" ref="L957">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958" spans="2:12" hidden="1" x14ac:dyDescent="0.25">
      <c r="B958" t="s">
        <v>2429</v>
      </c>
      <c r="C958" t="s">
        <v>2420</v>
      </c>
      <c r="D958" t="s">
        <v>123</v>
      </c>
      <c r="E958" t="s">
        <v>1489</v>
      </c>
      <c r="F958" t="s">
        <v>29</v>
      </c>
      <c r="G958" t="s">
        <v>1302</v>
      </c>
      <c r="H958" t="str">
        <f>IF(ISBLANK(core[[#This Row],[Type]]),"",IFERROR(LEFT(core[[#This Row],[Type]],FIND("(",core[[#This Row],[Type]])-1),core[[#This Row],[Type]]))</f>
        <v>xs:string</v>
      </c>
      <c r="I958" t="b">
        <f>IF(core[[#This Row],[Base type]]="xs:string",LEFT(core[[#This Row],[Type]],11)="xs:string(""","")</f>
        <v>0</v>
      </c>
      <c r="J958" t="b">
        <f>IF(core[[#This Row],[Base type]]="xs:string",NOT(ISERROR(FIND(" or xs:string(xs:pattern=other:\w{2,})",core[[#This Row],[Type]]))),"")</f>
        <v>0</v>
      </c>
      <c r="K958" t="str">
        <f>IFERROR(MID(core[[#This Row],[Type]],LEN(core[[#This Row],[Base type]])+2,FIND(")",core[[#This Row],[Type]],LEN(core[[#This Row],[Base type]])+2)-LEN(core[[#This Row],[Base type]])-2)&amp;IF(core[[#This Row],[Other]]=TRUE,", ""other:*""",""),"")</f>
        <v/>
      </c>
      <c r="L958" t="str">
        <f t="array" ref="L95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59" spans="2:12" hidden="1" x14ac:dyDescent="0.25">
      <c r="B959" t="s">
        <v>2430</v>
      </c>
      <c r="C959" t="s">
        <v>2420</v>
      </c>
      <c r="D959" t="s">
        <v>123</v>
      </c>
      <c r="E959" t="s">
        <v>1307</v>
      </c>
      <c r="F959" t="s">
        <v>29</v>
      </c>
      <c r="H959" t="str">
        <f>IF(ISBLANK(core[[#This Row],[Type]]),"",IFERROR(LEFT(core[[#This Row],[Type]],FIND("(",core[[#This Row],[Type]])-1),core[[#This Row],[Type]]))</f>
        <v/>
      </c>
      <c r="I959" t="str">
        <f>IF(core[[#This Row],[Base type]]="xs:string",LEFT(core[[#This Row],[Type]],11)="xs:string(""","")</f>
        <v/>
      </c>
      <c r="J959" t="str">
        <f>IF(core[[#This Row],[Base type]]="xs:string",NOT(ISERROR(FIND(" or xs:string(xs:pattern=other:\w{2,})",core[[#This Row],[Type]]))),"")</f>
        <v/>
      </c>
      <c r="K959" t="str">
        <f>IFERROR(MID(core[[#This Row],[Type]],LEN(core[[#This Row],[Base type]])+2,FIND(")",core[[#This Row],[Type]],LEN(core[[#This Row],[Base type]])+2)-LEN(core[[#This Row],[Base type]])-2)&amp;IF(core[[#This Row],[Other]]=TRUE,", ""other:*""",""),"")</f>
        <v/>
      </c>
      <c r="L959" t="str">
        <f t="array" ref="L9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60" spans="2:12" hidden="1" x14ac:dyDescent="0.25">
      <c r="B960" t="s">
        <v>2431</v>
      </c>
      <c r="C960" t="s">
        <v>2395</v>
      </c>
      <c r="D960" t="s">
        <v>2396</v>
      </c>
      <c r="E960" t="s">
        <v>482</v>
      </c>
      <c r="F960" t="s">
        <v>29</v>
      </c>
      <c r="G960" t="s">
        <v>1649</v>
      </c>
      <c r="H960" t="str">
        <f>IF(ISBLANK(core[[#This Row],[Type]]),"",IFERROR(LEFT(core[[#This Row],[Type]],FIND("(",core[[#This Row],[Type]])-1),core[[#This Row],[Type]]))</f>
        <v>xs:string</v>
      </c>
      <c r="I960" t="b">
        <f>IF(core[[#This Row],[Base type]]="xs:string",LEFT(core[[#This Row],[Type]],11)="xs:string(""","")</f>
        <v>1</v>
      </c>
      <c r="J960" t="b">
        <f>IF(core[[#This Row],[Base type]]="xs:string",NOT(ISERROR(FIND(" or xs:string(xs:pattern=other:\w{2,})",core[[#This Row],[Type]]))),"")</f>
        <v>0</v>
      </c>
      <c r="K960" t="str">
        <f>IFERROR(MID(core[[#This Row],[Type]],LEN(core[[#This Row],[Base type]])+2,FIND(")",core[[#This Row],[Type]],LEN(core[[#This Row],[Base type]])+2)-LEN(core[[#This Row],[Base type]])-2)&amp;IF(core[[#This Row],[Other]]=TRUE,", ""other:*""",""),"")</f>
        <v>"up", "down", "unknown", "none", "both"</v>
      </c>
      <c r="L960" t="str">
        <f t="array" ref="L96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961" spans="2:12" hidden="1" x14ac:dyDescent="0.25">
      <c r="B961" t="s">
        <v>2432</v>
      </c>
      <c r="C961" t="s">
        <v>2395</v>
      </c>
      <c r="D961" t="s">
        <v>2396</v>
      </c>
      <c r="E961" t="s">
        <v>1396</v>
      </c>
      <c r="F961" t="s">
        <v>23</v>
      </c>
      <c r="G961" t="s">
        <v>1397</v>
      </c>
      <c r="H961" t="str">
        <f>IF(ISBLANK(core[[#This Row],[Type]]),"",IFERROR(LEFT(core[[#This Row],[Type]],FIND("(",core[[#This Row],[Type]])-1),core[[#This Row],[Type]]))</f>
        <v>xs:decimal</v>
      </c>
      <c r="I961" t="str">
        <f>IF(core[[#This Row],[Base type]]="xs:string",LEFT(core[[#This Row],[Type]],11)="xs:string(""","")</f>
        <v/>
      </c>
      <c r="J961" t="str">
        <f>IF(core[[#This Row],[Base type]]="xs:string",NOT(ISERROR(FIND(" or xs:string(xs:pattern=other:\w{2,})",core[[#This Row],[Type]]))),"")</f>
        <v/>
      </c>
      <c r="K961" t="str">
        <f>IFERROR(MID(core[[#This Row],[Type]],LEN(core[[#This Row],[Base type]])+2,FIND(")",core[[#This Row],[Type]],LEN(core[[#This Row],[Base type]])+2)-LEN(core[[#This Row],[Base type]])-2)&amp;IF(core[[#This Row],[Other]]=TRUE,", ""other:*""",""),"")</f>
        <v>xs:fractionDigits=3</v>
      </c>
      <c r="L961" t="str">
        <f t="array" ref="L96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62" spans="2:12" hidden="1" x14ac:dyDescent="0.25">
      <c r="B962" t="s">
        <v>2433</v>
      </c>
      <c r="C962" t="s">
        <v>2395</v>
      </c>
      <c r="D962" t="s">
        <v>2396</v>
      </c>
      <c r="E962" t="s">
        <v>939</v>
      </c>
      <c r="F962" t="s">
        <v>29</v>
      </c>
      <c r="G962" t="s">
        <v>1399</v>
      </c>
      <c r="H962" t="str">
        <f>IF(ISBLANK(core[[#This Row],[Type]]),"",IFERROR(LEFT(core[[#This Row],[Type]],FIND("(",core[[#This Row],[Type]])-1),core[[#This Row],[Type]]))</f>
        <v>xs:decimal</v>
      </c>
      <c r="I962" t="str">
        <f>IF(core[[#This Row],[Base type]]="xs:string",LEFT(core[[#This Row],[Type]],11)="xs:string(""","")</f>
        <v/>
      </c>
      <c r="J962" t="str">
        <f>IF(core[[#This Row],[Base type]]="xs:string",NOT(ISERROR(FIND(" or xs:string(xs:pattern=other:\w{2,})",core[[#This Row],[Type]]))),"")</f>
        <v/>
      </c>
      <c r="K962" t="str">
        <f>IFERROR(MID(core[[#This Row],[Type]],LEN(core[[#This Row],[Base type]])+2,FIND(")",core[[#This Row],[Type]],LEN(core[[#This Row],[Base type]])+2)-LEN(core[[#This Row],[Base type]])-2)&amp;IF(core[[#This Row],[Other]]=TRUE,", ""other:*""",""),"")</f>
        <v>xs:fractionDigits=3; /fixed=true</v>
      </c>
      <c r="L962" t="str">
        <f t="array" ref="L96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63" spans="2:12" hidden="1" x14ac:dyDescent="0.25">
      <c r="B963" t="s">
        <v>2434</v>
      </c>
      <c r="C963" t="s">
        <v>914</v>
      </c>
      <c r="D963" t="s">
        <v>2435</v>
      </c>
      <c r="E963" t="s">
        <v>1299</v>
      </c>
      <c r="F963" t="s">
        <v>29</v>
      </c>
      <c r="H963" t="str">
        <f>IF(ISBLANK(core[[#This Row],[Type]]),"",IFERROR(LEFT(core[[#This Row],[Type]],FIND("(",core[[#This Row],[Type]])-1),core[[#This Row],[Type]]))</f>
        <v/>
      </c>
      <c r="I963" t="str">
        <f>IF(core[[#This Row],[Base type]]="xs:string",LEFT(core[[#This Row],[Type]],11)="xs:string(""","")</f>
        <v/>
      </c>
      <c r="J963" t="str">
        <f>IF(core[[#This Row],[Base type]]="xs:string",NOT(ISERROR(FIND(" or xs:string(xs:pattern=other:\w{2,})",core[[#This Row],[Type]]))),"")</f>
        <v/>
      </c>
      <c r="K963" t="str">
        <f>IFERROR(MID(core[[#This Row],[Type]],LEN(core[[#This Row],[Base type]])+2,FIND(")",core[[#This Row],[Type]],LEN(core[[#This Row],[Base type]])+2)-LEN(core[[#This Row],[Base type]])-2)&amp;IF(core[[#This Row],[Other]]=TRUE,", ""other:*""",""),"")</f>
        <v/>
      </c>
      <c r="L963" t="str">
        <f t="array" ref="L96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64" spans="2:12" hidden="1" x14ac:dyDescent="0.25">
      <c r="B964" t="s">
        <v>2436</v>
      </c>
      <c r="C964" t="s">
        <v>2437</v>
      </c>
      <c r="D964" t="s">
        <v>2438</v>
      </c>
      <c r="E964" t="s">
        <v>1299</v>
      </c>
      <c r="F964" t="s">
        <v>29</v>
      </c>
      <c r="H964" t="str">
        <f>IF(ISBLANK(core[[#This Row],[Type]]),"",IFERROR(LEFT(core[[#This Row],[Type]],FIND("(",core[[#This Row],[Type]])-1),core[[#This Row],[Type]]))</f>
        <v/>
      </c>
      <c r="I964" t="str">
        <f>IF(core[[#This Row],[Base type]]="xs:string",LEFT(core[[#This Row],[Type]],11)="xs:string(""","")</f>
        <v/>
      </c>
      <c r="J964" t="str">
        <f>IF(core[[#This Row],[Base type]]="xs:string",NOT(ISERROR(FIND(" or xs:string(xs:pattern=other:\w{2,})",core[[#This Row],[Type]]))),"")</f>
        <v/>
      </c>
      <c r="K964" t="str">
        <f>IFERROR(MID(core[[#This Row],[Type]],LEN(core[[#This Row],[Base type]])+2,FIND(")",core[[#This Row],[Type]],LEN(core[[#This Row],[Base type]])+2)-LEN(core[[#This Row],[Base type]])-2)&amp;IF(core[[#This Row],[Other]]=TRUE,", ""other:*""",""),"")</f>
        <v/>
      </c>
      <c r="L964" t="str">
        <f t="array" ref="L9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65" spans="2:12" hidden="1" x14ac:dyDescent="0.25">
      <c r="B965" t="s">
        <v>2439</v>
      </c>
      <c r="C965" t="s">
        <v>2440</v>
      </c>
      <c r="D965" t="s">
        <v>423</v>
      </c>
      <c r="E965" t="s">
        <v>1299</v>
      </c>
      <c r="F965" t="s">
        <v>29</v>
      </c>
      <c r="H965" t="str">
        <f>IF(ISBLANK(core[[#This Row],[Type]]),"",IFERROR(LEFT(core[[#This Row],[Type]],FIND("(",core[[#This Row],[Type]])-1),core[[#This Row],[Type]]))</f>
        <v/>
      </c>
      <c r="I965" t="str">
        <f>IF(core[[#This Row],[Base type]]="xs:string",LEFT(core[[#This Row],[Type]],11)="xs:string(""","")</f>
        <v/>
      </c>
      <c r="J965" t="str">
        <f>IF(core[[#This Row],[Base type]]="xs:string",NOT(ISERROR(FIND(" or xs:string(xs:pattern=other:\w{2,})",core[[#This Row],[Type]]))),"")</f>
        <v/>
      </c>
      <c r="K965" t="str">
        <f>IFERROR(MID(core[[#This Row],[Type]],LEN(core[[#This Row],[Base type]])+2,FIND(")",core[[#This Row],[Type]],LEN(core[[#This Row],[Base type]])+2)-LEN(core[[#This Row],[Base type]])-2)&amp;IF(core[[#This Row],[Other]]=TRUE,", ""other:*""",""),"")</f>
        <v/>
      </c>
      <c r="L965" t="str">
        <f t="array" ref="L96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66" spans="2:12" hidden="1" x14ac:dyDescent="0.25">
      <c r="B966" t="s">
        <v>2441</v>
      </c>
      <c r="C966" t="s">
        <v>2440</v>
      </c>
      <c r="D966" t="s">
        <v>423</v>
      </c>
      <c r="E966" t="s">
        <v>34</v>
      </c>
      <c r="F966" t="s">
        <v>29</v>
      </c>
      <c r="G966" t="s">
        <v>1302</v>
      </c>
      <c r="H966" t="str">
        <f>IF(ISBLANK(core[[#This Row],[Type]]),"",IFERROR(LEFT(core[[#This Row],[Type]],FIND("(",core[[#This Row],[Type]])-1),core[[#This Row],[Type]]))</f>
        <v>xs:string</v>
      </c>
      <c r="I966" t="b">
        <f>IF(core[[#This Row],[Base type]]="xs:string",LEFT(core[[#This Row],[Type]],11)="xs:string(""","")</f>
        <v>0</v>
      </c>
      <c r="J966" t="b">
        <f>IF(core[[#This Row],[Base type]]="xs:string",NOT(ISERROR(FIND(" or xs:string(xs:pattern=other:\w{2,})",core[[#This Row],[Type]]))),"")</f>
        <v>0</v>
      </c>
      <c r="K966" t="str">
        <f>IFERROR(MID(core[[#This Row],[Type]],LEN(core[[#This Row],[Base type]])+2,FIND(")",core[[#This Row],[Type]],LEN(core[[#This Row],[Base type]])+2)-LEN(core[[#This Row],[Base type]])-2)&amp;IF(core[[#This Row],[Other]]=TRUE,", ""other:*""",""),"")</f>
        <v/>
      </c>
      <c r="L966" t="str">
        <f t="array" ref="L96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67" spans="2:12" hidden="1" x14ac:dyDescent="0.25">
      <c r="B967" t="s">
        <v>2442</v>
      </c>
      <c r="C967" t="s">
        <v>2440</v>
      </c>
      <c r="D967" t="s">
        <v>423</v>
      </c>
      <c r="E967" t="s">
        <v>28</v>
      </c>
      <c r="F967" t="s">
        <v>29</v>
      </c>
      <c r="G967" t="s">
        <v>1302</v>
      </c>
      <c r="H967" t="str">
        <f>IF(ISBLANK(core[[#This Row],[Type]]),"",IFERROR(LEFT(core[[#This Row],[Type]],FIND("(",core[[#This Row],[Type]])-1),core[[#This Row],[Type]]))</f>
        <v>xs:string</v>
      </c>
      <c r="I967" t="b">
        <f>IF(core[[#This Row],[Base type]]="xs:string",LEFT(core[[#This Row],[Type]],11)="xs:string(""","")</f>
        <v>0</v>
      </c>
      <c r="J967" t="b">
        <f>IF(core[[#This Row],[Base type]]="xs:string",NOT(ISERROR(FIND(" or xs:string(xs:pattern=other:\w{2,})",core[[#This Row],[Type]]))),"")</f>
        <v>0</v>
      </c>
      <c r="K967" t="str">
        <f>IFERROR(MID(core[[#This Row],[Type]],LEN(core[[#This Row],[Base type]])+2,FIND(")",core[[#This Row],[Type]],LEN(core[[#This Row],[Base type]])+2)-LEN(core[[#This Row],[Base type]])-2)&amp;IF(core[[#This Row],[Other]]=TRUE,", ""other:*""",""),"")</f>
        <v/>
      </c>
      <c r="L967" t="str">
        <f t="array" ref="L96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68" spans="2:12" hidden="1" x14ac:dyDescent="0.25">
      <c r="B968" t="s">
        <v>2443</v>
      </c>
      <c r="C968" t="s">
        <v>2440</v>
      </c>
      <c r="D968" t="s">
        <v>423</v>
      </c>
      <c r="E968" t="s">
        <v>1305</v>
      </c>
      <c r="F968" t="s">
        <v>29</v>
      </c>
      <c r="H968" t="str">
        <f>IF(ISBLANK(core[[#This Row],[Type]]),"",IFERROR(LEFT(core[[#This Row],[Type]],FIND("(",core[[#This Row],[Type]])-1),core[[#This Row],[Type]]))</f>
        <v/>
      </c>
      <c r="I968" t="str">
        <f>IF(core[[#This Row],[Base type]]="xs:string",LEFT(core[[#This Row],[Type]],11)="xs:string(""","")</f>
        <v/>
      </c>
      <c r="J968" t="str">
        <f>IF(core[[#This Row],[Base type]]="xs:string",NOT(ISERROR(FIND(" or xs:string(xs:pattern=other:\w{2,})",core[[#This Row],[Type]]))),"")</f>
        <v/>
      </c>
      <c r="K968" t="str">
        <f>IFERROR(MID(core[[#This Row],[Type]],LEN(core[[#This Row],[Base type]])+2,FIND(")",core[[#This Row],[Type]],LEN(core[[#This Row],[Base type]])+2)-LEN(core[[#This Row],[Base type]])-2)&amp;IF(core[[#This Row],[Other]]=TRUE,", ""other:*""",""),"")</f>
        <v/>
      </c>
      <c r="L968" t="str">
        <f t="array" ref="L9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69" spans="2:12" hidden="1" x14ac:dyDescent="0.25">
      <c r="B969" t="s">
        <v>2444</v>
      </c>
      <c r="C969" t="s">
        <v>2440</v>
      </c>
      <c r="D969" t="s">
        <v>423</v>
      </c>
      <c r="E969" t="s">
        <v>1307</v>
      </c>
      <c r="F969" t="s">
        <v>29</v>
      </c>
      <c r="H969" t="str">
        <f>IF(ISBLANK(core[[#This Row],[Type]]),"",IFERROR(LEFT(core[[#This Row],[Type]],FIND("(",core[[#This Row],[Type]])-1),core[[#This Row],[Type]]))</f>
        <v/>
      </c>
      <c r="I969" t="str">
        <f>IF(core[[#This Row],[Base type]]="xs:string",LEFT(core[[#This Row],[Type]],11)="xs:string(""","")</f>
        <v/>
      </c>
      <c r="J969" t="str">
        <f>IF(core[[#This Row],[Base type]]="xs:string",NOT(ISERROR(FIND(" or xs:string(xs:pattern=other:\w{2,})",core[[#This Row],[Type]]))),"")</f>
        <v/>
      </c>
      <c r="K969" t="str">
        <f>IFERROR(MID(core[[#This Row],[Type]],LEN(core[[#This Row],[Base type]])+2,FIND(")",core[[#This Row],[Type]],LEN(core[[#This Row],[Base type]])+2)-LEN(core[[#This Row],[Base type]])-2)&amp;IF(core[[#This Row],[Other]]=TRUE,", ""other:*""",""),"")</f>
        <v/>
      </c>
      <c r="L969" t="str">
        <f t="array" ref="L9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70" spans="2:12" hidden="1" x14ac:dyDescent="0.25">
      <c r="B970" t="s">
        <v>2445</v>
      </c>
      <c r="C970" t="s">
        <v>2440</v>
      </c>
      <c r="D970" t="s">
        <v>1309</v>
      </c>
      <c r="E970" t="s">
        <v>1299</v>
      </c>
      <c r="F970" t="s">
        <v>29</v>
      </c>
      <c r="H970" t="str">
        <f>IF(ISBLANK(core[[#This Row],[Type]]),"",IFERROR(LEFT(core[[#This Row],[Type]],FIND("(",core[[#This Row],[Type]])-1),core[[#This Row],[Type]]))</f>
        <v/>
      </c>
      <c r="I970" t="str">
        <f>IF(core[[#This Row],[Base type]]="xs:string",LEFT(core[[#This Row],[Type]],11)="xs:string(""","")</f>
        <v/>
      </c>
      <c r="J970" t="str">
        <f>IF(core[[#This Row],[Base type]]="xs:string",NOT(ISERROR(FIND(" or xs:string(xs:pattern=other:\w{2,})",core[[#This Row],[Type]]))),"")</f>
        <v/>
      </c>
      <c r="K970" t="str">
        <f>IFERROR(MID(core[[#This Row],[Type]],LEN(core[[#This Row],[Base type]])+2,FIND(")",core[[#This Row],[Type]],LEN(core[[#This Row],[Base type]])+2)-LEN(core[[#This Row],[Base type]])-2)&amp;IF(core[[#This Row],[Other]]=TRUE,", ""other:*""",""),"")</f>
        <v/>
      </c>
      <c r="L970" t="str">
        <f t="array" ref="L9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71" spans="2:12" hidden="1" x14ac:dyDescent="0.25">
      <c r="B971" t="s">
        <v>2446</v>
      </c>
      <c r="C971" t="s">
        <v>2437</v>
      </c>
      <c r="D971" t="s">
        <v>2438</v>
      </c>
      <c r="E971" t="s">
        <v>32</v>
      </c>
      <c r="F971" t="s">
        <v>23</v>
      </c>
      <c r="G971" t="s">
        <v>1311</v>
      </c>
      <c r="H971" t="str">
        <f>IF(ISBLANK(core[[#This Row],[Type]]),"",IFERROR(LEFT(core[[#This Row],[Type]],FIND("(",core[[#This Row],[Type]])-1),core[[#This Row],[Type]]))</f>
        <v>xs:ID</v>
      </c>
      <c r="I971" t="str">
        <f>IF(core[[#This Row],[Base type]]="xs:string",LEFT(core[[#This Row],[Type]],11)="xs:string(""","")</f>
        <v/>
      </c>
      <c r="J971" t="str">
        <f>IF(core[[#This Row],[Base type]]="xs:string",NOT(ISERROR(FIND(" or xs:string(xs:pattern=other:\w{2,})",core[[#This Row],[Type]]))),"")</f>
        <v/>
      </c>
      <c r="K971" t="str">
        <f>IFERROR(MID(core[[#This Row],[Type]],LEN(core[[#This Row],[Base type]])+2,FIND(")",core[[#This Row],[Type]],LEN(core[[#This Row],[Base type]])+2)-LEN(core[[#This Row],[Base type]])-2)&amp;IF(core[[#This Row],[Other]]=TRUE,", ""other:*""",""),"")</f>
        <v/>
      </c>
      <c r="L971" t="str">
        <f t="array" ref="L97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72" spans="2:12" hidden="1" x14ac:dyDescent="0.25">
      <c r="B972" t="s">
        <v>2447</v>
      </c>
      <c r="C972" t="s">
        <v>2437</v>
      </c>
      <c r="D972" t="s">
        <v>2438</v>
      </c>
      <c r="E972" t="s">
        <v>24</v>
      </c>
      <c r="F972" t="s">
        <v>29</v>
      </c>
      <c r="G972" t="s">
        <v>1302</v>
      </c>
      <c r="H972" t="str">
        <f>IF(ISBLANK(core[[#This Row],[Type]]),"",IFERROR(LEFT(core[[#This Row],[Type]],FIND("(",core[[#This Row],[Type]])-1),core[[#This Row],[Type]]))</f>
        <v>xs:string</v>
      </c>
      <c r="I972" t="b">
        <f>IF(core[[#This Row],[Base type]]="xs:string",LEFT(core[[#This Row],[Type]],11)="xs:string(""","")</f>
        <v>0</v>
      </c>
      <c r="J972" t="b">
        <f>IF(core[[#This Row],[Base type]]="xs:string",NOT(ISERROR(FIND(" or xs:string(xs:pattern=other:\w{2,})",core[[#This Row],[Type]]))),"")</f>
        <v>0</v>
      </c>
      <c r="K972" t="str">
        <f>IFERROR(MID(core[[#This Row],[Type]],LEN(core[[#This Row],[Base type]])+2,FIND(")",core[[#This Row],[Type]],LEN(core[[#This Row],[Base type]])+2)-LEN(core[[#This Row],[Base type]])-2)&amp;IF(core[[#This Row],[Other]]=TRUE,", ""other:*""",""),"")</f>
        <v/>
      </c>
      <c r="L972" t="str">
        <f t="array" ref="L97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73" spans="2:12" hidden="1" x14ac:dyDescent="0.25">
      <c r="B973" t="s">
        <v>2448</v>
      </c>
      <c r="C973" t="s">
        <v>2437</v>
      </c>
      <c r="D973" t="s">
        <v>2438</v>
      </c>
      <c r="E973" t="s">
        <v>34</v>
      </c>
      <c r="F973" t="s">
        <v>29</v>
      </c>
      <c r="G973" t="s">
        <v>1302</v>
      </c>
      <c r="H973" t="str">
        <f>IF(ISBLANK(core[[#This Row],[Type]]),"",IFERROR(LEFT(core[[#This Row],[Type]],FIND("(",core[[#This Row],[Type]])-1),core[[#This Row],[Type]]))</f>
        <v>xs:string</v>
      </c>
      <c r="I973" t="b">
        <f>IF(core[[#This Row],[Base type]]="xs:string",LEFT(core[[#This Row],[Type]],11)="xs:string(""","")</f>
        <v>0</v>
      </c>
      <c r="J973" t="b">
        <f>IF(core[[#This Row],[Base type]]="xs:string",NOT(ISERROR(FIND(" or xs:string(xs:pattern=other:\w{2,})",core[[#This Row],[Type]]))),"")</f>
        <v>0</v>
      </c>
      <c r="K973" t="str">
        <f>IFERROR(MID(core[[#This Row],[Type]],LEN(core[[#This Row],[Base type]])+2,FIND(")",core[[#This Row],[Type]],LEN(core[[#This Row],[Base type]])+2)-LEN(core[[#This Row],[Base type]])-2)&amp;IF(core[[#This Row],[Other]]=TRUE,", ""other:*""",""),"")</f>
        <v/>
      </c>
      <c r="L973" t="str">
        <f t="array" ref="L97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74" spans="2:12" hidden="1" x14ac:dyDescent="0.25">
      <c r="B974" t="s">
        <v>2449</v>
      </c>
      <c r="C974" t="s">
        <v>2437</v>
      </c>
      <c r="D974" t="s">
        <v>2438</v>
      </c>
      <c r="E974" t="s">
        <v>28</v>
      </c>
      <c r="F974" t="s">
        <v>29</v>
      </c>
      <c r="G974" t="s">
        <v>1302</v>
      </c>
      <c r="H974" t="str">
        <f>IF(ISBLANK(core[[#This Row],[Type]]),"",IFERROR(LEFT(core[[#This Row],[Type]],FIND("(",core[[#This Row],[Type]])-1),core[[#This Row],[Type]]))</f>
        <v>xs:string</v>
      </c>
      <c r="I974" t="b">
        <f>IF(core[[#This Row],[Base type]]="xs:string",LEFT(core[[#This Row],[Type]],11)="xs:string(""","")</f>
        <v>0</v>
      </c>
      <c r="J974" t="b">
        <f>IF(core[[#This Row],[Base type]]="xs:string",NOT(ISERROR(FIND(" or xs:string(xs:pattern=other:\w{2,})",core[[#This Row],[Type]]))),"")</f>
        <v>0</v>
      </c>
      <c r="K974" t="str">
        <f>IFERROR(MID(core[[#This Row],[Type]],LEN(core[[#This Row],[Base type]])+2,FIND(")",core[[#This Row],[Type]],LEN(core[[#This Row],[Base type]])+2)-LEN(core[[#This Row],[Base type]])-2)&amp;IF(core[[#This Row],[Other]]=TRUE,", ""other:*""",""),"")</f>
        <v/>
      </c>
      <c r="L974" t="str">
        <f t="array" ref="L97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75" spans="2:12" hidden="1" x14ac:dyDescent="0.25">
      <c r="B975" t="s">
        <v>2450</v>
      </c>
      <c r="C975" t="s">
        <v>2437</v>
      </c>
      <c r="D975" t="s">
        <v>2438</v>
      </c>
      <c r="E975" t="s">
        <v>1305</v>
      </c>
      <c r="F975" t="s">
        <v>29</v>
      </c>
      <c r="H975" t="str">
        <f>IF(ISBLANK(core[[#This Row],[Type]]),"",IFERROR(LEFT(core[[#This Row],[Type]],FIND("(",core[[#This Row],[Type]])-1),core[[#This Row],[Type]]))</f>
        <v/>
      </c>
      <c r="I975" t="str">
        <f>IF(core[[#This Row],[Base type]]="xs:string",LEFT(core[[#This Row],[Type]],11)="xs:string(""","")</f>
        <v/>
      </c>
      <c r="J975" t="str">
        <f>IF(core[[#This Row],[Base type]]="xs:string",NOT(ISERROR(FIND(" or xs:string(xs:pattern=other:\w{2,})",core[[#This Row],[Type]]))),"")</f>
        <v/>
      </c>
      <c r="K975" t="str">
        <f>IFERROR(MID(core[[#This Row],[Type]],LEN(core[[#This Row],[Base type]])+2,FIND(")",core[[#This Row],[Type]],LEN(core[[#This Row],[Base type]])+2)-LEN(core[[#This Row],[Base type]])-2)&amp;IF(core[[#This Row],[Other]]=TRUE,", ""other:*""",""),"")</f>
        <v/>
      </c>
      <c r="L975" t="str">
        <f t="array" ref="L9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76" spans="2:12" hidden="1" x14ac:dyDescent="0.25">
      <c r="B976" t="s">
        <v>2451</v>
      </c>
      <c r="C976" t="s">
        <v>2437</v>
      </c>
      <c r="D976" t="s">
        <v>2438</v>
      </c>
      <c r="E976" t="s">
        <v>1307</v>
      </c>
      <c r="F976" t="s">
        <v>29</v>
      </c>
      <c r="H976" t="str">
        <f>IF(ISBLANK(core[[#This Row],[Type]]),"",IFERROR(LEFT(core[[#This Row],[Type]],FIND("(",core[[#This Row],[Type]])-1),core[[#This Row],[Type]]))</f>
        <v/>
      </c>
      <c r="I976" t="str">
        <f>IF(core[[#This Row],[Base type]]="xs:string",LEFT(core[[#This Row],[Type]],11)="xs:string(""","")</f>
        <v/>
      </c>
      <c r="J976" t="str">
        <f>IF(core[[#This Row],[Base type]]="xs:string",NOT(ISERROR(FIND(" or xs:string(xs:pattern=other:\w{2,})",core[[#This Row],[Type]]))),"")</f>
        <v/>
      </c>
      <c r="K976" t="str">
        <f>IFERROR(MID(core[[#This Row],[Type]],LEN(core[[#This Row],[Base type]])+2,FIND(")",core[[#This Row],[Type]],LEN(core[[#This Row],[Base type]])+2)-LEN(core[[#This Row],[Base type]])-2)&amp;IF(core[[#This Row],[Other]]=TRUE,", ""other:*""",""),"")</f>
        <v/>
      </c>
      <c r="L976" t="str">
        <f t="array" ref="L9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77" spans="2:12" hidden="1" x14ac:dyDescent="0.25">
      <c r="B977" t="s">
        <v>2452</v>
      </c>
      <c r="C977" t="s">
        <v>2440</v>
      </c>
      <c r="D977" t="s">
        <v>300</v>
      </c>
      <c r="E977" t="s">
        <v>1299</v>
      </c>
      <c r="F977" t="s">
        <v>29</v>
      </c>
      <c r="H977" t="str">
        <f>IF(ISBLANK(core[[#This Row],[Type]]),"",IFERROR(LEFT(core[[#This Row],[Type]],FIND("(",core[[#This Row],[Type]])-1),core[[#This Row],[Type]]))</f>
        <v/>
      </c>
      <c r="I977" t="str">
        <f>IF(core[[#This Row],[Base type]]="xs:string",LEFT(core[[#This Row],[Type]],11)="xs:string(""","")</f>
        <v/>
      </c>
      <c r="J977" t="str">
        <f>IF(core[[#This Row],[Base type]]="xs:string",NOT(ISERROR(FIND(" or xs:string(xs:pattern=other:\w{2,})",core[[#This Row],[Type]]))),"")</f>
        <v/>
      </c>
      <c r="K977" t="str">
        <f>IFERROR(MID(core[[#This Row],[Type]],LEN(core[[#This Row],[Base type]])+2,FIND(")",core[[#This Row],[Type]],LEN(core[[#This Row],[Base type]])+2)-LEN(core[[#This Row],[Base type]])-2)&amp;IF(core[[#This Row],[Other]]=TRUE,", ""other:*""",""),"")</f>
        <v/>
      </c>
      <c r="L977" t="str">
        <f t="array" ref="L9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78" spans="2:12" hidden="1" x14ac:dyDescent="0.25">
      <c r="B978" t="s">
        <v>2453</v>
      </c>
      <c r="C978" t="s">
        <v>2440</v>
      </c>
      <c r="D978" t="s">
        <v>300</v>
      </c>
      <c r="E978" t="s">
        <v>301</v>
      </c>
      <c r="F978" t="s">
        <v>23</v>
      </c>
      <c r="G978" t="s">
        <v>1495</v>
      </c>
      <c r="H978" t="str">
        <f>IF(ISBLANK(core[[#This Row],[Type]]),"",IFERROR(LEFT(core[[#This Row],[Type]],FIND("(",core[[#This Row],[Type]])-1),core[[#This Row],[Type]]))</f>
        <v>xs:list</v>
      </c>
      <c r="I978" t="str">
        <f>IF(core[[#This Row],[Base type]]="xs:string",LEFT(core[[#This Row],[Type]],11)="xs:string(""","")</f>
        <v/>
      </c>
      <c r="J978" t="str">
        <f>IF(core[[#This Row],[Base type]]="xs:string",NOT(ISERROR(FIND(" or xs:string(xs:pattern=other:\w{2,})",core[[#This Row],[Type]]))),"")</f>
        <v/>
      </c>
      <c r="K978" t="str">
        <f>IFERROR(MID(core[[#This Row],[Type]],LEN(core[[#This Row],[Base type]])+2,FIND(")",core[[#This Row],[Type]],LEN(core[[#This Row],[Base type]])+2)-LEN(core[[#This Row],[Base type]])-2)&amp;IF(core[[#This Row],[Other]]=TRUE,", ""other:*""",""),"")</f>
        <v>xs:double</v>
      </c>
      <c r="L978" t="str">
        <f t="array" ref="L97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979" spans="2:12" hidden="1" x14ac:dyDescent="0.25">
      <c r="B979" t="s">
        <v>2454</v>
      </c>
      <c r="C979" t="s">
        <v>2440</v>
      </c>
      <c r="D979" t="s">
        <v>300</v>
      </c>
      <c r="E979" t="s">
        <v>1425</v>
      </c>
      <c r="F979" t="s">
        <v>29</v>
      </c>
      <c r="G979" t="s">
        <v>1497</v>
      </c>
      <c r="H979" t="str">
        <f>IF(ISBLANK(core[[#This Row],[Type]]),"",IFERROR(LEFT(core[[#This Row],[Type]],FIND("(",core[[#This Row],[Type]])-1),core[[#This Row],[Type]]))</f>
        <v>xs:double</v>
      </c>
      <c r="I979" t="str">
        <f>IF(core[[#This Row],[Base type]]="xs:string",LEFT(core[[#This Row],[Type]],11)="xs:string(""","")</f>
        <v/>
      </c>
      <c r="J979" t="str">
        <f>IF(core[[#This Row],[Base type]]="xs:string",NOT(ISERROR(FIND(" or xs:string(xs:pattern=other:\w{2,})",core[[#This Row],[Type]]))),"")</f>
        <v/>
      </c>
      <c r="K979" t="str">
        <f>IFERROR(MID(core[[#This Row],[Type]],LEN(core[[#This Row],[Base type]])+2,FIND(")",core[[#This Row],[Type]],LEN(core[[#This Row],[Base type]])+2)-LEN(core[[#This Row],[Base type]])-2)&amp;IF(core[[#This Row],[Other]]=TRUE,", ""other:*""",""),"")</f>
        <v/>
      </c>
      <c r="L979" t="str">
        <f t="array" ref="L97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980" spans="2:12" hidden="1" x14ac:dyDescent="0.25">
      <c r="B980" t="s">
        <v>2455</v>
      </c>
      <c r="C980" t="s">
        <v>2440</v>
      </c>
      <c r="D980" t="s">
        <v>300</v>
      </c>
      <c r="E980" t="s">
        <v>1420</v>
      </c>
      <c r="F980" t="s">
        <v>29</v>
      </c>
      <c r="G980" t="s">
        <v>1423</v>
      </c>
      <c r="H980" t="str">
        <f>IF(ISBLANK(core[[#This Row],[Type]]),"",IFERROR(LEFT(core[[#This Row],[Type]],FIND("(",core[[#This Row],[Type]])-1),core[[#This Row],[Type]]))</f>
        <v>xs:anyURI</v>
      </c>
      <c r="I980" t="str">
        <f>IF(core[[#This Row],[Base type]]="xs:string",LEFT(core[[#This Row],[Type]],11)="xs:string(""","")</f>
        <v/>
      </c>
      <c r="J980" t="str">
        <f>IF(core[[#This Row],[Base type]]="xs:string",NOT(ISERROR(FIND(" or xs:string(xs:pattern=other:\w{2,})",core[[#This Row],[Type]]))),"")</f>
        <v/>
      </c>
      <c r="K980" t="str">
        <f>IFERROR(MID(core[[#This Row],[Type]],LEN(core[[#This Row],[Base type]])+2,FIND(")",core[[#This Row],[Type]],LEN(core[[#This Row],[Base type]])+2)-LEN(core[[#This Row],[Base type]])-2)&amp;IF(core[[#This Row],[Other]]=TRUE,", ""other:*""",""),"")</f>
        <v/>
      </c>
      <c r="L980" t="str">
        <f t="array" ref="L98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981" spans="2:12" hidden="1" x14ac:dyDescent="0.25">
      <c r="B981" t="s">
        <v>2456</v>
      </c>
      <c r="C981" t="s">
        <v>2440</v>
      </c>
      <c r="D981" t="s">
        <v>300</v>
      </c>
      <c r="E981" t="s">
        <v>1500</v>
      </c>
      <c r="F981" t="s">
        <v>29</v>
      </c>
      <c r="G981" t="s">
        <v>1423</v>
      </c>
      <c r="H981" t="str">
        <f>IF(ISBLANK(core[[#This Row],[Type]]),"",IFERROR(LEFT(core[[#This Row],[Type]],FIND("(",core[[#This Row],[Type]])-1),core[[#This Row],[Type]]))</f>
        <v>xs:anyURI</v>
      </c>
      <c r="I981" t="str">
        <f>IF(core[[#This Row],[Base type]]="xs:string",LEFT(core[[#This Row],[Type]],11)="xs:string(""","")</f>
        <v/>
      </c>
      <c r="J981" t="str">
        <f>IF(core[[#This Row],[Base type]]="xs:string",NOT(ISERROR(FIND(" or xs:string(xs:pattern=other:\w{2,})",core[[#This Row],[Type]]))),"")</f>
        <v/>
      </c>
      <c r="K981" t="str">
        <f>IFERROR(MID(core[[#This Row],[Type]],LEN(core[[#This Row],[Base type]])+2,FIND(")",core[[#This Row],[Type]],LEN(core[[#This Row],[Base type]])+2)-LEN(core[[#This Row],[Base type]])-2)&amp;IF(core[[#This Row],[Other]]=TRUE,", ""other:*""",""),"")</f>
        <v/>
      </c>
      <c r="L981" t="str">
        <f t="array" ref="L98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982" spans="2:12" hidden="1" x14ac:dyDescent="0.25">
      <c r="B982" t="s">
        <v>2457</v>
      </c>
      <c r="C982" t="s">
        <v>2437</v>
      </c>
      <c r="D982" t="s">
        <v>2438</v>
      </c>
      <c r="E982" t="s">
        <v>494</v>
      </c>
      <c r="F982" t="s">
        <v>23</v>
      </c>
      <c r="G982" t="s">
        <v>1403</v>
      </c>
      <c r="H982" t="str">
        <f>IF(ISBLANK(core[[#This Row],[Type]]),"",IFERROR(LEFT(core[[#This Row],[Type]],FIND("(",core[[#This Row],[Type]])-1),core[[#This Row],[Type]]))</f>
        <v>xs:decimal</v>
      </c>
      <c r="I982" t="str">
        <f>IF(core[[#This Row],[Base type]]="xs:string",LEFT(core[[#This Row],[Type]],11)="xs:string(""","")</f>
        <v/>
      </c>
      <c r="J982" t="str">
        <f>IF(core[[#This Row],[Base type]]="xs:string",NOT(ISERROR(FIND(" or xs:string(xs:pattern=other:\w{2,})",core[[#This Row],[Type]]))),"")</f>
        <v/>
      </c>
      <c r="K982" t="str">
        <f>IFERROR(MID(core[[#This Row],[Type]],LEN(core[[#This Row],[Base type]])+2,FIND(")",core[[#This Row],[Type]],LEN(core[[#This Row],[Base type]])+2)-LEN(core[[#This Row],[Base type]])-2)&amp;IF(core[[#This Row],[Other]]=TRUE,", ""other:*""",""),"")</f>
        <v>xs:fractionDigits=6</v>
      </c>
      <c r="L982" t="str">
        <f t="array" ref="L98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83" spans="2:12" hidden="1" x14ac:dyDescent="0.25">
      <c r="B983" t="s">
        <v>2458</v>
      </c>
      <c r="C983" t="s">
        <v>2437</v>
      </c>
      <c r="D983" t="s">
        <v>2438</v>
      </c>
      <c r="E983" t="s">
        <v>478</v>
      </c>
      <c r="F983" t="s">
        <v>29</v>
      </c>
      <c r="G983" t="s">
        <v>1403</v>
      </c>
      <c r="H983" t="str">
        <f>IF(ISBLANK(core[[#This Row],[Type]]),"",IFERROR(LEFT(core[[#This Row],[Type]],FIND("(",core[[#This Row],[Type]])-1),core[[#This Row],[Type]]))</f>
        <v>xs:decimal</v>
      </c>
      <c r="I983" t="str">
        <f>IF(core[[#This Row],[Base type]]="xs:string",LEFT(core[[#This Row],[Type]],11)="xs:string(""","")</f>
        <v/>
      </c>
      <c r="J983" t="str">
        <f>IF(core[[#This Row],[Base type]]="xs:string",NOT(ISERROR(FIND(" or xs:string(xs:pattern=other:\w{2,})",core[[#This Row],[Type]]))),"")</f>
        <v/>
      </c>
      <c r="K983" t="str">
        <f>IFERROR(MID(core[[#This Row],[Type]],LEN(core[[#This Row],[Base type]])+2,FIND(")",core[[#This Row],[Type]],LEN(core[[#This Row],[Base type]])+2)-LEN(core[[#This Row],[Base type]])-2)&amp;IF(core[[#This Row],[Other]]=TRUE,", ""other:*""",""),"")</f>
        <v>xs:fractionDigits=6</v>
      </c>
      <c r="L983" t="str">
        <f t="array" ref="L98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84" spans="2:12" hidden="1" x14ac:dyDescent="0.25">
      <c r="B984" t="s">
        <v>2459</v>
      </c>
      <c r="C984" t="s">
        <v>2437</v>
      </c>
      <c r="D984" t="s">
        <v>2438</v>
      </c>
      <c r="E984" t="s">
        <v>1505</v>
      </c>
      <c r="F984" t="s">
        <v>29</v>
      </c>
      <c r="G984" t="s">
        <v>1403</v>
      </c>
      <c r="H984" t="str">
        <f>IF(ISBLANK(core[[#This Row],[Type]]),"",IFERROR(LEFT(core[[#This Row],[Type]],FIND("(",core[[#This Row],[Type]])-1),core[[#This Row],[Type]]))</f>
        <v>xs:decimal</v>
      </c>
      <c r="I984" t="str">
        <f>IF(core[[#This Row],[Base type]]="xs:string",LEFT(core[[#This Row],[Type]],11)="xs:string(""","")</f>
        <v/>
      </c>
      <c r="J984" t="str">
        <f>IF(core[[#This Row],[Base type]]="xs:string",NOT(ISERROR(FIND(" or xs:string(xs:pattern=other:\w{2,})",core[[#This Row],[Type]]))),"")</f>
        <v/>
      </c>
      <c r="K984" t="str">
        <f>IFERROR(MID(core[[#This Row],[Type]],LEN(core[[#This Row],[Base type]])+2,FIND(")",core[[#This Row],[Type]],LEN(core[[#This Row],[Base type]])+2)-LEN(core[[#This Row],[Base type]])-2)&amp;IF(core[[#This Row],[Other]]=TRUE,", ""other:*""",""),"")</f>
        <v>xs:fractionDigits=6</v>
      </c>
      <c r="L984" t="str">
        <f t="array" ref="L98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85" spans="2:12" hidden="1" x14ac:dyDescent="0.25">
      <c r="B985" t="s">
        <v>2460</v>
      </c>
      <c r="C985" t="s">
        <v>2440</v>
      </c>
      <c r="D985" t="s">
        <v>65</v>
      </c>
      <c r="E985" t="s">
        <v>1299</v>
      </c>
      <c r="F985" t="s">
        <v>29</v>
      </c>
      <c r="H985" t="str">
        <f>IF(ISBLANK(core[[#This Row],[Type]]),"",IFERROR(LEFT(core[[#This Row],[Type]],FIND("(",core[[#This Row],[Type]])-1),core[[#This Row],[Type]]))</f>
        <v/>
      </c>
      <c r="I985" t="str">
        <f>IF(core[[#This Row],[Base type]]="xs:string",LEFT(core[[#This Row],[Type]],11)="xs:string(""","")</f>
        <v/>
      </c>
      <c r="J985" t="str">
        <f>IF(core[[#This Row],[Base type]]="xs:string",NOT(ISERROR(FIND(" or xs:string(xs:pattern=other:\w{2,})",core[[#This Row],[Type]]))),"")</f>
        <v/>
      </c>
      <c r="K985" t="str">
        <f>IFERROR(MID(core[[#This Row],[Type]],LEN(core[[#This Row],[Base type]])+2,FIND(")",core[[#This Row],[Type]],LEN(core[[#This Row],[Base type]])+2)-LEN(core[[#This Row],[Base type]])-2)&amp;IF(core[[#This Row],[Other]]=TRUE,", ""other:*""",""),"")</f>
        <v/>
      </c>
      <c r="L985" t="str">
        <f t="array" ref="L9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86" spans="2:12" hidden="1" x14ac:dyDescent="0.25">
      <c r="B986" t="s">
        <v>2461</v>
      </c>
      <c r="C986" t="s">
        <v>2462</v>
      </c>
      <c r="D986" t="s">
        <v>123</v>
      </c>
      <c r="E986" t="s">
        <v>1299</v>
      </c>
      <c r="F986" t="s">
        <v>23</v>
      </c>
      <c r="H986" t="str">
        <f>IF(ISBLANK(core[[#This Row],[Type]]),"",IFERROR(LEFT(core[[#This Row],[Type]],FIND("(",core[[#This Row],[Type]])-1),core[[#This Row],[Type]]))</f>
        <v/>
      </c>
      <c r="I986" t="str">
        <f>IF(core[[#This Row],[Base type]]="xs:string",LEFT(core[[#This Row],[Type]],11)="xs:string(""","")</f>
        <v/>
      </c>
      <c r="J986" t="str">
        <f>IF(core[[#This Row],[Base type]]="xs:string",NOT(ISERROR(FIND(" or xs:string(xs:pattern=other:\w{2,})",core[[#This Row],[Type]]))),"")</f>
        <v/>
      </c>
      <c r="K986" t="str">
        <f>IFERROR(MID(core[[#This Row],[Type]],LEN(core[[#This Row],[Base type]])+2,FIND(")",core[[#This Row],[Type]],LEN(core[[#This Row],[Base type]])+2)-LEN(core[[#This Row],[Base type]])-2)&amp;IF(core[[#This Row],[Other]]=TRUE,", ""other:*""",""),"")</f>
        <v/>
      </c>
      <c r="L986" t="str">
        <f t="array" ref="L9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87" spans="2:12" hidden="1" x14ac:dyDescent="0.25">
      <c r="B987" t="s">
        <v>2463</v>
      </c>
      <c r="C987" t="s">
        <v>2464</v>
      </c>
      <c r="D987" t="s">
        <v>1309</v>
      </c>
      <c r="E987" t="s">
        <v>1299</v>
      </c>
      <c r="F987" t="s">
        <v>29</v>
      </c>
      <c r="H987" t="str">
        <f>IF(ISBLANK(core[[#This Row],[Type]]),"",IFERROR(LEFT(core[[#This Row],[Type]],FIND("(",core[[#This Row],[Type]])-1),core[[#This Row],[Type]]))</f>
        <v/>
      </c>
      <c r="I987" t="str">
        <f>IF(core[[#This Row],[Base type]]="xs:string",LEFT(core[[#This Row],[Type]],11)="xs:string(""","")</f>
        <v/>
      </c>
      <c r="J987" t="str">
        <f>IF(core[[#This Row],[Base type]]="xs:string",NOT(ISERROR(FIND(" or xs:string(xs:pattern=other:\w{2,})",core[[#This Row],[Type]]))),"")</f>
        <v/>
      </c>
      <c r="K987" t="str">
        <f>IFERROR(MID(core[[#This Row],[Type]],LEN(core[[#This Row],[Base type]])+2,FIND(")",core[[#This Row],[Type]],LEN(core[[#This Row],[Base type]])+2)-LEN(core[[#This Row],[Base type]])-2)&amp;IF(core[[#This Row],[Other]]=TRUE,", ""other:*""",""),"")</f>
        <v/>
      </c>
      <c r="L987" t="str">
        <f t="array" ref="L98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88" spans="2:12" hidden="1" x14ac:dyDescent="0.25">
      <c r="B988" t="s">
        <v>2465</v>
      </c>
      <c r="C988" t="s">
        <v>2462</v>
      </c>
      <c r="D988" t="s">
        <v>123</v>
      </c>
      <c r="E988" t="s">
        <v>124</v>
      </c>
      <c r="F988" t="s">
        <v>23</v>
      </c>
      <c r="G988" t="s">
        <v>1436</v>
      </c>
      <c r="H988" t="str">
        <f>IF(ISBLANK(core[[#This Row],[Type]]),"",IFERROR(LEFT(core[[#This Row],[Type]],FIND("(",core[[#This Row],[Type]])-1),core[[#This Row],[Type]]))</f>
        <v>xs:boolean</v>
      </c>
      <c r="I988" t="str">
        <f>IF(core[[#This Row],[Base type]]="xs:string",LEFT(core[[#This Row],[Type]],11)="xs:string(""","")</f>
        <v/>
      </c>
      <c r="J988" t="str">
        <f>IF(core[[#This Row],[Base type]]="xs:string",NOT(ISERROR(FIND(" or xs:string(xs:pattern=other:\w{2,})",core[[#This Row],[Type]]))),"")</f>
        <v/>
      </c>
      <c r="K988" t="str">
        <f>IFERROR(MID(core[[#This Row],[Type]],LEN(core[[#This Row],[Base type]])+2,FIND(")",core[[#This Row],[Type]],LEN(core[[#This Row],[Base type]])+2)-LEN(core[[#This Row],[Base type]])-2)&amp;IF(core[[#This Row],[Other]]=TRUE,", ""other:*""",""),"")</f>
        <v/>
      </c>
      <c r="L988" t="str">
        <f t="array" ref="L98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989" spans="2:12" hidden="1" x14ac:dyDescent="0.25">
      <c r="B989" t="s">
        <v>2466</v>
      </c>
      <c r="C989" t="s">
        <v>2462</v>
      </c>
      <c r="D989" t="s">
        <v>123</v>
      </c>
      <c r="E989" t="s">
        <v>135</v>
      </c>
      <c r="F989" t="s">
        <v>29</v>
      </c>
      <c r="G989" t="s">
        <v>1478</v>
      </c>
      <c r="H989" t="str">
        <f>IF(ISBLANK(core[[#This Row],[Type]]),"",IFERROR(LEFT(core[[#This Row],[Type]],FIND("(",core[[#This Row],[Type]])-1),core[[#This Row],[Type]]))</f>
        <v>xs:string</v>
      </c>
      <c r="I989" t="b">
        <f>IF(core[[#This Row],[Base type]]="xs:string",LEFT(core[[#This Row],[Type]],11)="xs:string(""","")</f>
        <v>1</v>
      </c>
      <c r="J989" t="b">
        <f>IF(core[[#This Row],[Base type]]="xs:string",NOT(ISERROR(FIND(" or xs:string(xs:pattern=other:\w{2,})",core[[#This Row],[Type]]))),"")</f>
        <v>1</v>
      </c>
      <c r="K989" t="str">
        <f>IFERROR(MID(core[[#This Row],[Type]],LEN(core[[#This Row],[Base type]])+2,FIND(")",core[[#This Row],[Type]],LEN(core[[#This Row],[Base type]])+2)-LEN(core[[#This Row],[Base type]])-2)&amp;IF(core[[#This Row],[Other]]=TRUE,", ""other:*""",""),"")</f>
        <v>"conceptual", "planned", "operational", "disabled", "closed", "other:*"</v>
      </c>
      <c r="L989" t="str">
        <f t="array" ref="L98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990" spans="2:12" hidden="1" x14ac:dyDescent="0.25">
      <c r="B990" t="s">
        <v>2467</v>
      </c>
      <c r="C990" t="s">
        <v>2462</v>
      </c>
      <c r="D990" t="s">
        <v>123</v>
      </c>
      <c r="E990" t="s">
        <v>133</v>
      </c>
      <c r="F990" t="s">
        <v>29</v>
      </c>
      <c r="G990" t="s">
        <v>1325</v>
      </c>
      <c r="H990" t="str">
        <f>IF(ISBLANK(core[[#This Row],[Type]]),"",IFERROR(LEFT(core[[#This Row],[Type]],FIND("(",core[[#This Row],[Type]])-1),core[[#This Row],[Type]]))</f>
        <v>xs:IDREF</v>
      </c>
      <c r="I990" t="str">
        <f>IF(core[[#This Row],[Base type]]="xs:string",LEFT(core[[#This Row],[Type]],11)="xs:string(""","")</f>
        <v/>
      </c>
      <c r="J990" t="str">
        <f>IF(core[[#This Row],[Base type]]="xs:string",NOT(ISERROR(FIND(" or xs:string(xs:pattern=other:\w{2,})",core[[#This Row],[Type]]))),"")</f>
        <v/>
      </c>
      <c r="K990" t="str">
        <f>IFERROR(MID(core[[#This Row],[Type]],LEN(core[[#This Row],[Base type]])+2,FIND(")",core[[#This Row],[Type]],LEN(core[[#This Row],[Base type]])+2)-LEN(core[[#This Row],[Base type]])-2)&amp;IF(core[[#This Row],[Other]]=TRUE,", ""other:*""",""),"")</f>
        <v/>
      </c>
      <c r="L990" t="str">
        <f t="array" ref="L99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991" spans="2:12" hidden="1" x14ac:dyDescent="0.25">
      <c r="B991" t="s">
        <v>2468</v>
      </c>
      <c r="C991" t="s">
        <v>2462</v>
      </c>
      <c r="D991" t="s">
        <v>123</v>
      </c>
      <c r="E991" t="s">
        <v>1481</v>
      </c>
      <c r="F991" t="s">
        <v>29</v>
      </c>
      <c r="G991" t="s">
        <v>1482</v>
      </c>
      <c r="H991" t="str">
        <f>IF(ISBLANK(core[[#This Row],[Type]]),"",IFERROR(LEFT(core[[#This Row],[Type]],FIND("(",core[[#This Row],[Type]])-1),core[[#This Row],[Type]]))</f>
        <v>xs:time</v>
      </c>
      <c r="I991" t="str">
        <f>IF(core[[#This Row],[Base type]]="xs:string",LEFT(core[[#This Row],[Type]],11)="xs:string(""","")</f>
        <v/>
      </c>
      <c r="J991" t="str">
        <f>IF(core[[#This Row],[Base type]]="xs:string",NOT(ISERROR(FIND(" or xs:string(xs:pattern=other:\w{2,})",core[[#This Row],[Type]]))),"")</f>
        <v/>
      </c>
      <c r="K991" t="str">
        <f>IFERROR(MID(core[[#This Row],[Type]],LEN(core[[#This Row],[Base type]])+2,FIND(")",core[[#This Row],[Type]],LEN(core[[#This Row],[Base type]])+2)-LEN(core[[#This Row],[Base type]])-2)&amp;IF(core[[#This Row],[Other]]=TRUE,", ""other:*""",""),"")</f>
        <v/>
      </c>
      <c r="L991" t="str">
        <f t="array" ref="L99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992" spans="2:12" hidden="1" x14ac:dyDescent="0.25">
      <c r="B992" t="s">
        <v>2469</v>
      </c>
      <c r="C992" t="s">
        <v>2462</v>
      </c>
      <c r="D992" t="s">
        <v>123</v>
      </c>
      <c r="E992" t="s">
        <v>1484</v>
      </c>
      <c r="F992" t="s">
        <v>29</v>
      </c>
      <c r="G992" t="s">
        <v>1482</v>
      </c>
      <c r="H992" t="str">
        <f>IF(ISBLANK(core[[#This Row],[Type]]),"",IFERROR(LEFT(core[[#This Row],[Type]],FIND("(",core[[#This Row],[Type]])-1),core[[#This Row],[Type]]))</f>
        <v>xs:time</v>
      </c>
      <c r="I992" t="str">
        <f>IF(core[[#This Row],[Base type]]="xs:string",LEFT(core[[#This Row],[Type]],11)="xs:string(""","")</f>
        <v/>
      </c>
      <c r="J992" t="str">
        <f>IF(core[[#This Row],[Base type]]="xs:string",NOT(ISERROR(FIND(" or xs:string(xs:pattern=other:\w{2,})",core[[#This Row],[Type]]))),"")</f>
        <v/>
      </c>
      <c r="K992" t="str">
        <f>IFERROR(MID(core[[#This Row],[Type]],LEN(core[[#This Row],[Base type]])+2,FIND(")",core[[#This Row],[Type]],LEN(core[[#This Row],[Base type]])+2)-LEN(core[[#This Row],[Base type]])-2)&amp;IF(core[[#This Row],[Other]]=TRUE,", ""other:*""",""),"")</f>
        <v/>
      </c>
      <c r="L992" t="str">
        <f t="array" ref="L99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993" spans="2:12" hidden="1" x14ac:dyDescent="0.25">
      <c r="B993" t="s">
        <v>2470</v>
      </c>
      <c r="C993" t="s">
        <v>2462</v>
      </c>
      <c r="D993" t="s">
        <v>123</v>
      </c>
      <c r="E993" t="s">
        <v>1486</v>
      </c>
      <c r="F993" t="s">
        <v>29</v>
      </c>
      <c r="G993" t="s">
        <v>1487</v>
      </c>
      <c r="H993" t="str">
        <f>IF(ISBLANK(core[[#This Row],[Type]]),"",IFERROR(LEFT(core[[#This Row],[Type]],FIND("(",core[[#This Row],[Type]])-1),core[[#This Row],[Type]]))</f>
        <v>xs:nonNegativeInteger</v>
      </c>
      <c r="I993" t="str">
        <f>IF(core[[#This Row],[Base type]]="xs:string",LEFT(core[[#This Row],[Type]],11)="xs:string(""","")</f>
        <v/>
      </c>
      <c r="J993" t="str">
        <f>IF(core[[#This Row],[Base type]]="xs:string",NOT(ISERROR(FIND(" or xs:string(xs:pattern=other:\w{2,})",core[[#This Row],[Type]]))),"")</f>
        <v/>
      </c>
      <c r="K993" t="str">
        <f>IFERROR(MID(core[[#This Row],[Type]],LEN(core[[#This Row],[Base type]])+2,FIND(")",core[[#This Row],[Type]],LEN(core[[#This Row],[Base type]])+2)-LEN(core[[#This Row],[Base type]])-2)&amp;IF(core[[#This Row],[Other]]=TRUE,", ""other:*""",""),"")</f>
        <v/>
      </c>
      <c r="L993" t="str">
        <f t="array" ref="L99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994" spans="2:12" hidden="1" x14ac:dyDescent="0.25">
      <c r="B994" t="s">
        <v>2471</v>
      </c>
      <c r="C994" t="s">
        <v>2462</v>
      </c>
      <c r="D994" t="s">
        <v>123</v>
      </c>
      <c r="E994" t="s">
        <v>1489</v>
      </c>
      <c r="F994" t="s">
        <v>29</v>
      </c>
      <c r="G994" t="s">
        <v>1302</v>
      </c>
      <c r="H994" t="str">
        <f>IF(ISBLANK(core[[#This Row],[Type]]),"",IFERROR(LEFT(core[[#This Row],[Type]],FIND("(",core[[#This Row],[Type]])-1),core[[#This Row],[Type]]))</f>
        <v>xs:string</v>
      </c>
      <c r="I994" t="b">
        <f>IF(core[[#This Row],[Base type]]="xs:string",LEFT(core[[#This Row],[Type]],11)="xs:string(""","")</f>
        <v>0</v>
      </c>
      <c r="J994" t="b">
        <f>IF(core[[#This Row],[Base type]]="xs:string",NOT(ISERROR(FIND(" or xs:string(xs:pattern=other:\w{2,})",core[[#This Row],[Type]]))),"")</f>
        <v>0</v>
      </c>
      <c r="K994" t="str">
        <f>IFERROR(MID(core[[#This Row],[Type]],LEN(core[[#This Row],[Base type]])+2,FIND(")",core[[#This Row],[Type]],LEN(core[[#This Row],[Base type]])+2)-LEN(core[[#This Row],[Base type]])-2)&amp;IF(core[[#This Row],[Other]]=TRUE,", ""other:*""",""),"")</f>
        <v/>
      </c>
      <c r="L994" t="str">
        <f t="array" ref="L9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995" spans="2:12" hidden="1" x14ac:dyDescent="0.25">
      <c r="B995" t="s">
        <v>2472</v>
      </c>
      <c r="C995" t="s">
        <v>2462</v>
      </c>
      <c r="D995" t="s">
        <v>123</v>
      </c>
      <c r="E995" t="s">
        <v>1307</v>
      </c>
      <c r="F995" t="s">
        <v>29</v>
      </c>
      <c r="H995" t="str">
        <f>IF(ISBLANK(core[[#This Row],[Type]]),"",IFERROR(LEFT(core[[#This Row],[Type]],FIND("(",core[[#This Row],[Type]])-1),core[[#This Row],[Type]]))</f>
        <v/>
      </c>
      <c r="I995" t="str">
        <f>IF(core[[#This Row],[Base type]]="xs:string",LEFT(core[[#This Row],[Type]],11)="xs:string(""","")</f>
        <v/>
      </c>
      <c r="J995" t="str">
        <f>IF(core[[#This Row],[Base type]]="xs:string",NOT(ISERROR(FIND(" or xs:string(xs:pattern=other:\w{2,})",core[[#This Row],[Type]]))),"")</f>
        <v/>
      </c>
      <c r="K995" t="str">
        <f>IFERROR(MID(core[[#This Row],[Type]],LEN(core[[#This Row],[Base type]])+2,FIND(")",core[[#This Row],[Type]],LEN(core[[#This Row],[Base type]])+2)-LEN(core[[#This Row],[Base type]])-2)&amp;IF(core[[#This Row],[Other]]=TRUE,", ""other:*""",""),"")</f>
        <v/>
      </c>
      <c r="L995" t="str">
        <f t="array" ref="L9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96" spans="2:12" hidden="1" x14ac:dyDescent="0.25">
      <c r="B996" t="s">
        <v>2473</v>
      </c>
      <c r="C996" t="s">
        <v>2437</v>
      </c>
      <c r="D996" t="s">
        <v>2438</v>
      </c>
      <c r="E996" t="s">
        <v>482</v>
      </c>
      <c r="F996" t="s">
        <v>29</v>
      </c>
      <c r="G996" t="s">
        <v>1649</v>
      </c>
      <c r="H996" t="str">
        <f>IF(ISBLANK(core[[#This Row],[Type]]),"",IFERROR(LEFT(core[[#This Row],[Type]],FIND("(",core[[#This Row],[Type]])-1),core[[#This Row],[Type]]))</f>
        <v>xs:string</v>
      </c>
      <c r="I996" t="b">
        <f>IF(core[[#This Row],[Base type]]="xs:string",LEFT(core[[#This Row],[Type]],11)="xs:string(""","")</f>
        <v>1</v>
      </c>
      <c r="J996" t="b">
        <f>IF(core[[#This Row],[Base type]]="xs:string",NOT(ISERROR(FIND(" or xs:string(xs:pattern=other:\w{2,})",core[[#This Row],[Type]]))),"")</f>
        <v>0</v>
      </c>
      <c r="K996" t="str">
        <f>IFERROR(MID(core[[#This Row],[Type]],LEN(core[[#This Row],[Base type]])+2,FIND(")",core[[#This Row],[Type]],LEN(core[[#This Row],[Base type]])+2)-LEN(core[[#This Row],[Base type]])-2)&amp;IF(core[[#This Row],[Other]]=TRUE,", ""other:*""",""),"")</f>
        <v>"up", "down", "unknown", "none", "both"</v>
      </c>
      <c r="L996" t="str">
        <f t="array" ref="L99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997" spans="2:12" hidden="1" x14ac:dyDescent="0.25">
      <c r="B997" t="s">
        <v>2474</v>
      </c>
      <c r="C997" t="s">
        <v>2437</v>
      </c>
      <c r="D997" t="s">
        <v>2438</v>
      </c>
      <c r="E997" t="s">
        <v>1396</v>
      </c>
      <c r="F997" t="s">
        <v>29</v>
      </c>
      <c r="G997" t="s">
        <v>1403</v>
      </c>
      <c r="H997" t="str">
        <f>IF(ISBLANK(core[[#This Row],[Type]]),"",IFERROR(LEFT(core[[#This Row],[Type]],FIND("(",core[[#This Row],[Type]])-1),core[[#This Row],[Type]]))</f>
        <v>xs:decimal</v>
      </c>
      <c r="I997" t="str">
        <f>IF(core[[#This Row],[Base type]]="xs:string",LEFT(core[[#This Row],[Type]],11)="xs:string(""","")</f>
        <v/>
      </c>
      <c r="J997" t="str">
        <f>IF(core[[#This Row],[Base type]]="xs:string",NOT(ISERROR(FIND(" or xs:string(xs:pattern=other:\w{2,})",core[[#This Row],[Type]]))),"")</f>
        <v/>
      </c>
      <c r="K997" t="str">
        <f>IFERROR(MID(core[[#This Row],[Type]],LEN(core[[#This Row],[Base type]])+2,FIND(")",core[[#This Row],[Type]],LEN(core[[#This Row],[Base type]])+2)-LEN(core[[#This Row],[Base type]])-2)&amp;IF(core[[#This Row],[Other]]=TRUE,", ""other:*""",""),"")</f>
        <v>xs:fractionDigits=6</v>
      </c>
      <c r="L997" t="str">
        <f t="array" ref="L99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998" spans="2:12" hidden="1" x14ac:dyDescent="0.25">
      <c r="B998" t="s">
        <v>2475</v>
      </c>
      <c r="C998" t="s">
        <v>914</v>
      </c>
      <c r="D998" t="s">
        <v>2476</v>
      </c>
      <c r="E998" t="s">
        <v>1299</v>
      </c>
      <c r="F998" t="s">
        <v>29</v>
      </c>
      <c r="H998" t="str">
        <f>IF(ISBLANK(core[[#This Row],[Type]]),"",IFERROR(LEFT(core[[#This Row],[Type]],FIND("(",core[[#This Row],[Type]])-1),core[[#This Row],[Type]]))</f>
        <v/>
      </c>
      <c r="I998" t="str">
        <f>IF(core[[#This Row],[Base type]]="xs:string",LEFT(core[[#This Row],[Type]],11)="xs:string(""","")</f>
        <v/>
      </c>
      <c r="J998" t="str">
        <f>IF(core[[#This Row],[Base type]]="xs:string",NOT(ISERROR(FIND(" or xs:string(xs:pattern=other:\w{2,})",core[[#This Row],[Type]]))),"")</f>
        <v/>
      </c>
      <c r="K998" t="str">
        <f>IFERROR(MID(core[[#This Row],[Type]],LEN(core[[#This Row],[Base type]])+2,FIND(")",core[[#This Row],[Type]],LEN(core[[#This Row],[Base type]])+2)-LEN(core[[#This Row],[Base type]])-2)&amp;IF(core[[#This Row],[Other]]=TRUE,", ""other:*""",""),"")</f>
        <v/>
      </c>
      <c r="L998" t="str">
        <f t="array" ref="L9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999" spans="2:12" hidden="1" x14ac:dyDescent="0.25">
      <c r="B999" t="s">
        <v>2477</v>
      </c>
      <c r="C999" t="s">
        <v>2478</v>
      </c>
      <c r="D999" t="s">
        <v>2479</v>
      </c>
      <c r="E999" t="s">
        <v>1299</v>
      </c>
      <c r="F999" t="s">
        <v>29</v>
      </c>
      <c r="H999" t="str">
        <f>IF(ISBLANK(core[[#This Row],[Type]]),"",IFERROR(LEFT(core[[#This Row],[Type]],FIND("(",core[[#This Row],[Type]])-1),core[[#This Row],[Type]]))</f>
        <v/>
      </c>
      <c r="I999" t="str">
        <f>IF(core[[#This Row],[Base type]]="xs:string",LEFT(core[[#This Row],[Type]],11)="xs:string(""","")</f>
        <v/>
      </c>
      <c r="J999" t="str">
        <f>IF(core[[#This Row],[Base type]]="xs:string",NOT(ISERROR(FIND(" or xs:string(xs:pattern=other:\w{2,})",core[[#This Row],[Type]]))),"")</f>
        <v/>
      </c>
      <c r="K999" t="str">
        <f>IFERROR(MID(core[[#This Row],[Type]],LEN(core[[#This Row],[Base type]])+2,FIND(")",core[[#This Row],[Type]],LEN(core[[#This Row],[Base type]])+2)-LEN(core[[#This Row],[Base type]])-2)&amp;IF(core[[#This Row],[Other]]=TRUE,", ""other:*""",""),"")</f>
        <v/>
      </c>
      <c r="L999" t="str">
        <f t="array" ref="L9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00" spans="2:12" hidden="1" x14ac:dyDescent="0.25">
      <c r="B1000" t="s">
        <v>2480</v>
      </c>
      <c r="C1000" t="s">
        <v>2481</v>
      </c>
      <c r="D1000" t="s">
        <v>423</v>
      </c>
      <c r="E1000" t="s">
        <v>1299</v>
      </c>
      <c r="F1000" t="s">
        <v>29</v>
      </c>
      <c r="H1000" t="str">
        <f>IF(ISBLANK(core[[#This Row],[Type]]),"",IFERROR(LEFT(core[[#This Row],[Type]],FIND("(",core[[#This Row],[Type]])-1),core[[#This Row],[Type]]))</f>
        <v/>
      </c>
      <c r="I1000" t="str">
        <f>IF(core[[#This Row],[Base type]]="xs:string",LEFT(core[[#This Row],[Type]],11)="xs:string(""","")</f>
        <v/>
      </c>
      <c r="J1000" t="str">
        <f>IF(core[[#This Row],[Base type]]="xs:string",NOT(ISERROR(FIND(" or xs:string(xs:pattern=other:\w{2,})",core[[#This Row],[Type]]))),"")</f>
        <v/>
      </c>
      <c r="K1000" t="str">
        <f>IFERROR(MID(core[[#This Row],[Type]],LEN(core[[#This Row],[Base type]])+2,FIND(")",core[[#This Row],[Type]],LEN(core[[#This Row],[Base type]])+2)-LEN(core[[#This Row],[Base type]])-2)&amp;IF(core[[#This Row],[Other]]=TRUE,", ""other:*""",""),"")</f>
        <v/>
      </c>
      <c r="L1000" t="str">
        <f t="array" ref="L10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01" spans="2:12" hidden="1" x14ac:dyDescent="0.25">
      <c r="B1001" t="s">
        <v>2482</v>
      </c>
      <c r="C1001" t="s">
        <v>2481</v>
      </c>
      <c r="D1001" t="s">
        <v>423</v>
      </c>
      <c r="E1001" t="s">
        <v>34</v>
      </c>
      <c r="F1001" t="s">
        <v>29</v>
      </c>
      <c r="G1001" t="s">
        <v>1302</v>
      </c>
      <c r="H1001" t="str">
        <f>IF(ISBLANK(core[[#This Row],[Type]]),"",IFERROR(LEFT(core[[#This Row],[Type]],FIND("(",core[[#This Row],[Type]])-1),core[[#This Row],[Type]]))</f>
        <v>xs:string</v>
      </c>
      <c r="I1001" t="b">
        <f>IF(core[[#This Row],[Base type]]="xs:string",LEFT(core[[#This Row],[Type]],11)="xs:string(""","")</f>
        <v>0</v>
      </c>
      <c r="J1001" t="b">
        <f>IF(core[[#This Row],[Base type]]="xs:string",NOT(ISERROR(FIND(" or xs:string(xs:pattern=other:\w{2,})",core[[#This Row],[Type]]))),"")</f>
        <v>0</v>
      </c>
      <c r="K1001" t="str">
        <f>IFERROR(MID(core[[#This Row],[Type]],LEN(core[[#This Row],[Base type]])+2,FIND(")",core[[#This Row],[Type]],LEN(core[[#This Row],[Base type]])+2)-LEN(core[[#This Row],[Base type]])-2)&amp;IF(core[[#This Row],[Other]]=TRUE,", ""other:*""",""),"")</f>
        <v/>
      </c>
      <c r="L1001" t="str">
        <f t="array" ref="L100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02" spans="2:12" hidden="1" x14ac:dyDescent="0.25">
      <c r="B1002" t="s">
        <v>2483</v>
      </c>
      <c r="C1002" t="s">
        <v>2481</v>
      </c>
      <c r="D1002" t="s">
        <v>423</v>
      </c>
      <c r="E1002" t="s">
        <v>28</v>
      </c>
      <c r="F1002" t="s">
        <v>29</v>
      </c>
      <c r="G1002" t="s">
        <v>1302</v>
      </c>
      <c r="H1002" t="str">
        <f>IF(ISBLANK(core[[#This Row],[Type]]),"",IFERROR(LEFT(core[[#This Row],[Type]],FIND("(",core[[#This Row],[Type]])-1),core[[#This Row],[Type]]))</f>
        <v>xs:string</v>
      </c>
      <c r="I1002" t="b">
        <f>IF(core[[#This Row],[Base type]]="xs:string",LEFT(core[[#This Row],[Type]],11)="xs:string(""","")</f>
        <v>0</v>
      </c>
      <c r="J1002" t="b">
        <f>IF(core[[#This Row],[Base type]]="xs:string",NOT(ISERROR(FIND(" or xs:string(xs:pattern=other:\w{2,})",core[[#This Row],[Type]]))),"")</f>
        <v>0</v>
      </c>
      <c r="K1002" t="str">
        <f>IFERROR(MID(core[[#This Row],[Type]],LEN(core[[#This Row],[Base type]])+2,FIND(")",core[[#This Row],[Type]],LEN(core[[#This Row],[Base type]])+2)-LEN(core[[#This Row],[Base type]])-2)&amp;IF(core[[#This Row],[Other]]=TRUE,", ""other:*""",""),"")</f>
        <v/>
      </c>
      <c r="L1002" t="str">
        <f t="array" ref="L10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03" spans="2:12" hidden="1" x14ac:dyDescent="0.25">
      <c r="B1003" t="s">
        <v>2484</v>
      </c>
      <c r="C1003" t="s">
        <v>2481</v>
      </c>
      <c r="D1003" t="s">
        <v>423</v>
      </c>
      <c r="E1003" t="s">
        <v>1305</v>
      </c>
      <c r="F1003" t="s">
        <v>29</v>
      </c>
      <c r="H1003" t="str">
        <f>IF(ISBLANK(core[[#This Row],[Type]]),"",IFERROR(LEFT(core[[#This Row],[Type]],FIND("(",core[[#This Row],[Type]])-1),core[[#This Row],[Type]]))</f>
        <v/>
      </c>
      <c r="I1003" t="str">
        <f>IF(core[[#This Row],[Base type]]="xs:string",LEFT(core[[#This Row],[Type]],11)="xs:string(""","")</f>
        <v/>
      </c>
      <c r="J1003" t="str">
        <f>IF(core[[#This Row],[Base type]]="xs:string",NOT(ISERROR(FIND(" or xs:string(xs:pattern=other:\w{2,})",core[[#This Row],[Type]]))),"")</f>
        <v/>
      </c>
      <c r="K1003" t="str">
        <f>IFERROR(MID(core[[#This Row],[Type]],LEN(core[[#This Row],[Base type]])+2,FIND(")",core[[#This Row],[Type]],LEN(core[[#This Row],[Base type]])+2)-LEN(core[[#This Row],[Base type]])-2)&amp;IF(core[[#This Row],[Other]]=TRUE,", ""other:*""",""),"")</f>
        <v/>
      </c>
      <c r="L1003" t="str">
        <f t="array" ref="L100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04" spans="2:12" hidden="1" x14ac:dyDescent="0.25">
      <c r="B1004" t="s">
        <v>2485</v>
      </c>
      <c r="C1004" t="s">
        <v>2481</v>
      </c>
      <c r="D1004" t="s">
        <v>423</v>
      </c>
      <c r="E1004" t="s">
        <v>1307</v>
      </c>
      <c r="F1004" t="s">
        <v>29</v>
      </c>
      <c r="H1004" t="str">
        <f>IF(ISBLANK(core[[#This Row],[Type]]),"",IFERROR(LEFT(core[[#This Row],[Type]],FIND("(",core[[#This Row],[Type]])-1),core[[#This Row],[Type]]))</f>
        <v/>
      </c>
      <c r="I1004" t="str">
        <f>IF(core[[#This Row],[Base type]]="xs:string",LEFT(core[[#This Row],[Type]],11)="xs:string(""","")</f>
        <v/>
      </c>
      <c r="J1004" t="str">
        <f>IF(core[[#This Row],[Base type]]="xs:string",NOT(ISERROR(FIND(" or xs:string(xs:pattern=other:\w{2,})",core[[#This Row],[Type]]))),"")</f>
        <v/>
      </c>
      <c r="K1004" t="str">
        <f>IFERROR(MID(core[[#This Row],[Type]],LEN(core[[#This Row],[Base type]])+2,FIND(")",core[[#This Row],[Type]],LEN(core[[#This Row],[Base type]])+2)-LEN(core[[#This Row],[Base type]])-2)&amp;IF(core[[#This Row],[Other]]=TRUE,", ""other:*""",""),"")</f>
        <v/>
      </c>
      <c r="L1004" t="str">
        <f t="array" ref="L100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05" spans="2:12" hidden="1" x14ac:dyDescent="0.25">
      <c r="B1005" t="s">
        <v>2486</v>
      </c>
      <c r="C1005" t="s">
        <v>2481</v>
      </c>
      <c r="D1005" t="s">
        <v>1309</v>
      </c>
      <c r="E1005" t="s">
        <v>1299</v>
      </c>
      <c r="F1005" t="s">
        <v>29</v>
      </c>
      <c r="H1005" t="str">
        <f>IF(ISBLANK(core[[#This Row],[Type]]),"",IFERROR(LEFT(core[[#This Row],[Type]],FIND("(",core[[#This Row],[Type]])-1),core[[#This Row],[Type]]))</f>
        <v/>
      </c>
      <c r="I1005" t="str">
        <f>IF(core[[#This Row],[Base type]]="xs:string",LEFT(core[[#This Row],[Type]],11)="xs:string(""","")</f>
        <v/>
      </c>
      <c r="J1005" t="str">
        <f>IF(core[[#This Row],[Base type]]="xs:string",NOT(ISERROR(FIND(" or xs:string(xs:pattern=other:\w{2,})",core[[#This Row],[Type]]))),"")</f>
        <v/>
      </c>
      <c r="K1005" t="str">
        <f>IFERROR(MID(core[[#This Row],[Type]],LEN(core[[#This Row],[Base type]])+2,FIND(")",core[[#This Row],[Type]],LEN(core[[#This Row],[Base type]])+2)-LEN(core[[#This Row],[Base type]])-2)&amp;IF(core[[#This Row],[Other]]=TRUE,", ""other:*""",""),"")</f>
        <v/>
      </c>
      <c r="L1005" t="str">
        <f t="array" ref="L10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06" spans="2:12" hidden="1" x14ac:dyDescent="0.25">
      <c r="B1006" t="s">
        <v>2487</v>
      </c>
      <c r="C1006" t="s">
        <v>2478</v>
      </c>
      <c r="D1006" t="s">
        <v>2479</v>
      </c>
      <c r="E1006" t="s">
        <v>32</v>
      </c>
      <c r="F1006" t="s">
        <v>23</v>
      </c>
      <c r="G1006" t="s">
        <v>1311</v>
      </c>
      <c r="H1006" t="str">
        <f>IF(ISBLANK(core[[#This Row],[Type]]),"",IFERROR(LEFT(core[[#This Row],[Type]],FIND("(",core[[#This Row],[Type]])-1),core[[#This Row],[Type]]))</f>
        <v>xs:ID</v>
      </c>
      <c r="I1006" t="str">
        <f>IF(core[[#This Row],[Base type]]="xs:string",LEFT(core[[#This Row],[Type]],11)="xs:string(""","")</f>
        <v/>
      </c>
      <c r="J1006" t="str">
        <f>IF(core[[#This Row],[Base type]]="xs:string",NOT(ISERROR(FIND(" or xs:string(xs:pattern=other:\w{2,})",core[[#This Row],[Type]]))),"")</f>
        <v/>
      </c>
      <c r="K1006" t="str">
        <f>IFERROR(MID(core[[#This Row],[Type]],LEN(core[[#This Row],[Base type]])+2,FIND(")",core[[#This Row],[Type]],LEN(core[[#This Row],[Base type]])+2)-LEN(core[[#This Row],[Base type]])-2)&amp;IF(core[[#This Row],[Other]]=TRUE,", ""other:*""",""),"")</f>
        <v/>
      </c>
      <c r="L1006" t="str">
        <f t="array" ref="L100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07" spans="2:12" hidden="1" x14ac:dyDescent="0.25">
      <c r="B1007" t="s">
        <v>2488</v>
      </c>
      <c r="C1007" t="s">
        <v>2478</v>
      </c>
      <c r="D1007" t="s">
        <v>2479</v>
      </c>
      <c r="E1007" t="s">
        <v>24</v>
      </c>
      <c r="F1007" t="s">
        <v>29</v>
      </c>
      <c r="G1007" t="s">
        <v>1302</v>
      </c>
      <c r="H1007" t="str">
        <f>IF(ISBLANK(core[[#This Row],[Type]]),"",IFERROR(LEFT(core[[#This Row],[Type]],FIND("(",core[[#This Row],[Type]])-1),core[[#This Row],[Type]]))</f>
        <v>xs:string</v>
      </c>
      <c r="I1007" t="b">
        <f>IF(core[[#This Row],[Base type]]="xs:string",LEFT(core[[#This Row],[Type]],11)="xs:string(""","")</f>
        <v>0</v>
      </c>
      <c r="J1007" t="b">
        <f>IF(core[[#This Row],[Base type]]="xs:string",NOT(ISERROR(FIND(" or xs:string(xs:pattern=other:\w{2,})",core[[#This Row],[Type]]))),"")</f>
        <v>0</v>
      </c>
      <c r="K1007" t="str">
        <f>IFERROR(MID(core[[#This Row],[Type]],LEN(core[[#This Row],[Base type]])+2,FIND(")",core[[#This Row],[Type]],LEN(core[[#This Row],[Base type]])+2)-LEN(core[[#This Row],[Base type]])-2)&amp;IF(core[[#This Row],[Other]]=TRUE,", ""other:*""",""),"")</f>
        <v/>
      </c>
      <c r="L1007" t="str">
        <f t="array" ref="L100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08" spans="2:12" hidden="1" x14ac:dyDescent="0.25">
      <c r="B1008" t="s">
        <v>2489</v>
      </c>
      <c r="C1008" t="s">
        <v>2478</v>
      </c>
      <c r="D1008" t="s">
        <v>2479</v>
      </c>
      <c r="E1008" t="s">
        <v>34</v>
      </c>
      <c r="F1008" t="s">
        <v>29</v>
      </c>
      <c r="G1008" t="s">
        <v>1302</v>
      </c>
      <c r="H1008" t="str">
        <f>IF(ISBLANK(core[[#This Row],[Type]]),"",IFERROR(LEFT(core[[#This Row],[Type]],FIND("(",core[[#This Row],[Type]])-1),core[[#This Row],[Type]]))</f>
        <v>xs:string</v>
      </c>
      <c r="I1008" t="b">
        <f>IF(core[[#This Row],[Base type]]="xs:string",LEFT(core[[#This Row],[Type]],11)="xs:string(""","")</f>
        <v>0</v>
      </c>
      <c r="J1008" t="b">
        <f>IF(core[[#This Row],[Base type]]="xs:string",NOT(ISERROR(FIND(" or xs:string(xs:pattern=other:\w{2,})",core[[#This Row],[Type]]))),"")</f>
        <v>0</v>
      </c>
      <c r="K1008" t="str">
        <f>IFERROR(MID(core[[#This Row],[Type]],LEN(core[[#This Row],[Base type]])+2,FIND(")",core[[#This Row],[Type]],LEN(core[[#This Row],[Base type]])+2)-LEN(core[[#This Row],[Base type]])-2)&amp;IF(core[[#This Row],[Other]]=TRUE,", ""other:*""",""),"")</f>
        <v/>
      </c>
      <c r="L1008" t="str">
        <f t="array" ref="L100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09" spans="2:12" hidden="1" x14ac:dyDescent="0.25">
      <c r="B1009" t="s">
        <v>2490</v>
      </c>
      <c r="C1009" t="s">
        <v>2478</v>
      </c>
      <c r="D1009" t="s">
        <v>2479</v>
      </c>
      <c r="E1009" t="s">
        <v>28</v>
      </c>
      <c r="F1009" t="s">
        <v>29</v>
      </c>
      <c r="G1009" t="s">
        <v>1302</v>
      </c>
      <c r="H1009" t="str">
        <f>IF(ISBLANK(core[[#This Row],[Type]]),"",IFERROR(LEFT(core[[#This Row],[Type]],FIND("(",core[[#This Row],[Type]])-1),core[[#This Row],[Type]]))</f>
        <v>xs:string</v>
      </c>
      <c r="I1009" t="b">
        <f>IF(core[[#This Row],[Base type]]="xs:string",LEFT(core[[#This Row],[Type]],11)="xs:string(""","")</f>
        <v>0</v>
      </c>
      <c r="J1009" t="b">
        <f>IF(core[[#This Row],[Base type]]="xs:string",NOT(ISERROR(FIND(" or xs:string(xs:pattern=other:\w{2,})",core[[#This Row],[Type]]))),"")</f>
        <v>0</v>
      </c>
      <c r="K1009" t="str">
        <f>IFERROR(MID(core[[#This Row],[Type]],LEN(core[[#This Row],[Base type]])+2,FIND(")",core[[#This Row],[Type]],LEN(core[[#This Row],[Base type]])+2)-LEN(core[[#This Row],[Base type]])-2)&amp;IF(core[[#This Row],[Other]]=TRUE,", ""other:*""",""),"")</f>
        <v/>
      </c>
      <c r="L1009" t="str">
        <f t="array" ref="L100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10" spans="2:12" hidden="1" x14ac:dyDescent="0.25">
      <c r="B1010" t="s">
        <v>2491</v>
      </c>
      <c r="C1010" t="s">
        <v>2478</v>
      </c>
      <c r="D1010" t="s">
        <v>2479</v>
      </c>
      <c r="E1010" t="s">
        <v>1305</v>
      </c>
      <c r="F1010" t="s">
        <v>29</v>
      </c>
      <c r="H1010" t="str">
        <f>IF(ISBLANK(core[[#This Row],[Type]]),"",IFERROR(LEFT(core[[#This Row],[Type]],FIND("(",core[[#This Row],[Type]])-1),core[[#This Row],[Type]]))</f>
        <v/>
      </c>
      <c r="I1010" t="str">
        <f>IF(core[[#This Row],[Base type]]="xs:string",LEFT(core[[#This Row],[Type]],11)="xs:string(""","")</f>
        <v/>
      </c>
      <c r="J1010" t="str">
        <f>IF(core[[#This Row],[Base type]]="xs:string",NOT(ISERROR(FIND(" or xs:string(xs:pattern=other:\w{2,})",core[[#This Row],[Type]]))),"")</f>
        <v/>
      </c>
      <c r="K1010" t="str">
        <f>IFERROR(MID(core[[#This Row],[Type]],LEN(core[[#This Row],[Base type]])+2,FIND(")",core[[#This Row],[Type]],LEN(core[[#This Row],[Base type]])+2)-LEN(core[[#This Row],[Base type]])-2)&amp;IF(core[[#This Row],[Other]]=TRUE,", ""other:*""",""),"")</f>
        <v/>
      </c>
      <c r="L1010" t="str">
        <f t="array" ref="L101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11" spans="2:12" hidden="1" x14ac:dyDescent="0.25">
      <c r="B1011" t="s">
        <v>2492</v>
      </c>
      <c r="C1011" t="s">
        <v>2478</v>
      </c>
      <c r="D1011" t="s">
        <v>2479</v>
      </c>
      <c r="E1011" t="s">
        <v>1307</v>
      </c>
      <c r="F1011" t="s">
        <v>29</v>
      </c>
      <c r="H1011" t="str">
        <f>IF(ISBLANK(core[[#This Row],[Type]]),"",IFERROR(LEFT(core[[#This Row],[Type]],FIND("(",core[[#This Row],[Type]])-1),core[[#This Row],[Type]]))</f>
        <v/>
      </c>
      <c r="I1011" t="str">
        <f>IF(core[[#This Row],[Base type]]="xs:string",LEFT(core[[#This Row],[Type]],11)="xs:string(""","")</f>
        <v/>
      </c>
      <c r="J1011" t="str">
        <f>IF(core[[#This Row],[Base type]]="xs:string",NOT(ISERROR(FIND(" or xs:string(xs:pattern=other:\w{2,})",core[[#This Row],[Type]]))),"")</f>
        <v/>
      </c>
      <c r="K1011" t="str">
        <f>IFERROR(MID(core[[#This Row],[Type]],LEN(core[[#This Row],[Base type]])+2,FIND(")",core[[#This Row],[Type]],LEN(core[[#This Row],[Base type]])+2)-LEN(core[[#This Row],[Base type]])-2)&amp;IF(core[[#This Row],[Other]]=TRUE,", ""other:*""",""),"")</f>
        <v/>
      </c>
      <c r="L1011" t="str">
        <f t="array" ref="L10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12" spans="2:12" hidden="1" x14ac:dyDescent="0.25">
      <c r="B1012" t="s">
        <v>2493</v>
      </c>
      <c r="C1012" t="s">
        <v>2481</v>
      </c>
      <c r="D1012" t="s">
        <v>300</v>
      </c>
      <c r="E1012" t="s">
        <v>1299</v>
      </c>
      <c r="F1012" t="s">
        <v>29</v>
      </c>
      <c r="H1012" t="str">
        <f>IF(ISBLANK(core[[#This Row],[Type]]),"",IFERROR(LEFT(core[[#This Row],[Type]],FIND("(",core[[#This Row],[Type]])-1),core[[#This Row],[Type]]))</f>
        <v/>
      </c>
      <c r="I1012" t="str">
        <f>IF(core[[#This Row],[Base type]]="xs:string",LEFT(core[[#This Row],[Type]],11)="xs:string(""","")</f>
        <v/>
      </c>
      <c r="J1012" t="str">
        <f>IF(core[[#This Row],[Base type]]="xs:string",NOT(ISERROR(FIND(" or xs:string(xs:pattern=other:\w{2,})",core[[#This Row],[Type]]))),"")</f>
        <v/>
      </c>
      <c r="K1012" t="str">
        <f>IFERROR(MID(core[[#This Row],[Type]],LEN(core[[#This Row],[Base type]])+2,FIND(")",core[[#This Row],[Type]],LEN(core[[#This Row],[Base type]])+2)-LEN(core[[#This Row],[Base type]])-2)&amp;IF(core[[#This Row],[Other]]=TRUE,", ""other:*""",""),"")</f>
        <v/>
      </c>
      <c r="L1012" t="str">
        <f t="array" ref="L101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13" spans="2:12" hidden="1" x14ac:dyDescent="0.25">
      <c r="B1013" t="s">
        <v>2494</v>
      </c>
      <c r="C1013" t="s">
        <v>2481</v>
      </c>
      <c r="D1013" t="s">
        <v>300</v>
      </c>
      <c r="E1013" t="s">
        <v>301</v>
      </c>
      <c r="F1013" t="s">
        <v>23</v>
      </c>
      <c r="G1013" t="s">
        <v>1495</v>
      </c>
      <c r="H1013" t="str">
        <f>IF(ISBLANK(core[[#This Row],[Type]]),"",IFERROR(LEFT(core[[#This Row],[Type]],FIND("(",core[[#This Row],[Type]])-1),core[[#This Row],[Type]]))</f>
        <v>xs:list</v>
      </c>
      <c r="I1013" t="str">
        <f>IF(core[[#This Row],[Base type]]="xs:string",LEFT(core[[#This Row],[Type]],11)="xs:string(""","")</f>
        <v/>
      </c>
      <c r="J1013" t="str">
        <f>IF(core[[#This Row],[Base type]]="xs:string",NOT(ISERROR(FIND(" or xs:string(xs:pattern=other:\w{2,})",core[[#This Row],[Type]]))),"")</f>
        <v/>
      </c>
      <c r="K1013" t="str">
        <f>IFERROR(MID(core[[#This Row],[Type]],LEN(core[[#This Row],[Base type]])+2,FIND(")",core[[#This Row],[Type]],LEN(core[[#This Row],[Base type]])+2)-LEN(core[[#This Row],[Base type]])-2)&amp;IF(core[[#This Row],[Other]]=TRUE,", ""other:*""",""),"")</f>
        <v>xs:double</v>
      </c>
      <c r="L1013" t="str">
        <f t="array" ref="L1013">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014" spans="2:12" hidden="1" x14ac:dyDescent="0.25">
      <c r="B1014" t="s">
        <v>2495</v>
      </c>
      <c r="C1014" t="s">
        <v>2481</v>
      </c>
      <c r="D1014" t="s">
        <v>300</v>
      </c>
      <c r="E1014" t="s">
        <v>1425</v>
      </c>
      <c r="F1014" t="s">
        <v>29</v>
      </c>
      <c r="G1014" t="s">
        <v>1497</v>
      </c>
      <c r="H1014" t="str">
        <f>IF(ISBLANK(core[[#This Row],[Type]]),"",IFERROR(LEFT(core[[#This Row],[Type]],FIND("(",core[[#This Row],[Type]])-1),core[[#This Row],[Type]]))</f>
        <v>xs:double</v>
      </c>
      <c r="I1014" t="str">
        <f>IF(core[[#This Row],[Base type]]="xs:string",LEFT(core[[#This Row],[Type]],11)="xs:string(""","")</f>
        <v/>
      </c>
      <c r="J1014" t="str">
        <f>IF(core[[#This Row],[Base type]]="xs:string",NOT(ISERROR(FIND(" or xs:string(xs:pattern=other:\w{2,})",core[[#This Row],[Type]]))),"")</f>
        <v/>
      </c>
      <c r="K1014" t="str">
        <f>IFERROR(MID(core[[#This Row],[Type]],LEN(core[[#This Row],[Base type]])+2,FIND(")",core[[#This Row],[Type]],LEN(core[[#This Row],[Base type]])+2)-LEN(core[[#This Row],[Base type]])-2)&amp;IF(core[[#This Row],[Other]]=TRUE,", ""other:*""",""),"")</f>
        <v/>
      </c>
      <c r="L1014" t="str">
        <f t="array" ref="L1014">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015" spans="2:12" hidden="1" x14ac:dyDescent="0.25">
      <c r="B1015" t="s">
        <v>2496</v>
      </c>
      <c r="C1015" t="s">
        <v>2481</v>
      </c>
      <c r="D1015" t="s">
        <v>300</v>
      </c>
      <c r="E1015" t="s">
        <v>1420</v>
      </c>
      <c r="F1015" t="s">
        <v>29</v>
      </c>
      <c r="G1015" t="s">
        <v>1423</v>
      </c>
      <c r="H1015" t="str">
        <f>IF(ISBLANK(core[[#This Row],[Type]]),"",IFERROR(LEFT(core[[#This Row],[Type]],FIND("(",core[[#This Row],[Type]])-1),core[[#This Row],[Type]]))</f>
        <v>xs:anyURI</v>
      </c>
      <c r="I1015" t="str">
        <f>IF(core[[#This Row],[Base type]]="xs:string",LEFT(core[[#This Row],[Type]],11)="xs:string(""","")</f>
        <v/>
      </c>
      <c r="J1015" t="str">
        <f>IF(core[[#This Row],[Base type]]="xs:string",NOT(ISERROR(FIND(" or xs:string(xs:pattern=other:\w{2,})",core[[#This Row],[Type]]))),"")</f>
        <v/>
      </c>
      <c r="K1015" t="str">
        <f>IFERROR(MID(core[[#This Row],[Type]],LEN(core[[#This Row],[Base type]])+2,FIND(")",core[[#This Row],[Type]],LEN(core[[#This Row],[Base type]])+2)-LEN(core[[#This Row],[Base type]])-2)&amp;IF(core[[#This Row],[Other]]=TRUE,", ""other:*""",""),"")</f>
        <v/>
      </c>
      <c r="L1015" t="str">
        <f t="array" ref="L1015">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016" spans="2:12" hidden="1" x14ac:dyDescent="0.25">
      <c r="B1016" t="s">
        <v>2497</v>
      </c>
      <c r="C1016" t="s">
        <v>2481</v>
      </c>
      <c r="D1016" t="s">
        <v>300</v>
      </c>
      <c r="E1016" t="s">
        <v>1500</v>
      </c>
      <c r="F1016" t="s">
        <v>29</v>
      </c>
      <c r="G1016" t="s">
        <v>1423</v>
      </c>
      <c r="H1016" t="str">
        <f>IF(ISBLANK(core[[#This Row],[Type]]),"",IFERROR(LEFT(core[[#This Row],[Type]],FIND("(",core[[#This Row],[Type]])-1),core[[#This Row],[Type]]))</f>
        <v>xs:anyURI</v>
      </c>
      <c r="I1016" t="str">
        <f>IF(core[[#This Row],[Base type]]="xs:string",LEFT(core[[#This Row],[Type]],11)="xs:string(""","")</f>
        <v/>
      </c>
      <c r="J1016" t="str">
        <f>IF(core[[#This Row],[Base type]]="xs:string",NOT(ISERROR(FIND(" or xs:string(xs:pattern=other:\w{2,})",core[[#This Row],[Type]]))),"")</f>
        <v/>
      </c>
      <c r="K1016" t="str">
        <f>IFERROR(MID(core[[#This Row],[Type]],LEN(core[[#This Row],[Base type]])+2,FIND(")",core[[#This Row],[Type]],LEN(core[[#This Row],[Base type]])+2)-LEN(core[[#This Row],[Base type]])-2)&amp;IF(core[[#This Row],[Other]]=TRUE,", ""other:*""",""),"")</f>
        <v/>
      </c>
      <c r="L1016" t="str">
        <f t="array" ref="L101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017" spans="2:12" hidden="1" x14ac:dyDescent="0.25">
      <c r="B1017" t="s">
        <v>2498</v>
      </c>
      <c r="C1017" t="s">
        <v>2478</v>
      </c>
      <c r="D1017" t="s">
        <v>2479</v>
      </c>
      <c r="E1017" t="s">
        <v>494</v>
      </c>
      <c r="F1017" t="s">
        <v>23</v>
      </c>
      <c r="G1017" t="s">
        <v>1403</v>
      </c>
      <c r="H1017" t="str">
        <f>IF(ISBLANK(core[[#This Row],[Type]]),"",IFERROR(LEFT(core[[#This Row],[Type]],FIND("(",core[[#This Row],[Type]])-1),core[[#This Row],[Type]]))</f>
        <v>xs:decimal</v>
      </c>
      <c r="I1017" t="str">
        <f>IF(core[[#This Row],[Base type]]="xs:string",LEFT(core[[#This Row],[Type]],11)="xs:string(""","")</f>
        <v/>
      </c>
      <c r="J1017" t="str">
        <f>IF(core[[#This Row],[Base type]]="xs:string",NOT(ISERROR(FIND(" or xs:string(xs:pattern=other:\w{2,})",core[[#This Row],[Type]]))),"")</f>
        <v/>
      </c>
      <c r="K1017" t="str">
        <f>IFERROR(MID(core[[#This Row],[Type]],LEN(core[[#This Row],[Base type]])+2,FIND(")",core[[#This Row],[Type]],LEN(core[[#This Row],[Base type]])+2)-LEN(core[[#This Row],[Base type]])-2)&amp;IF(core[[#This Row],[Other]]=TRUE,", ""other:*""",""),"")</f>
        <v>xs:fractionDigits=6</v>
      </c>
      <c r="L1017" t="str">
        <f t="array" ref="L101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18" spans="2:12" hidden="1" x14ac:dyDescent="0.25">
      <c r="B1018" t="s">
        <v>2499</v>
      </c>
      <c r="C1018" t="s">
        <v>2478</v>
      </c>
      <c r="D1018" t="s">
        <v>2479</v>
      </c>
      <c r="E1018" t="s">
        <v>478</v>
      </c>
      <c r="F1018" t="s">
        <v>29</v>
      </c>
      <c r="G1018" t="s">
        <v>1403</v>
      </c>
      <c r="H1018" t="str">
        <f>IF(ISBLANK(core[[#This Row],[Type]]),"",IFERROR(LEFT(core[[#This Row],[Type]],FIND("(",core[[#This Row],[Type]])-1),core[[#This Row],[Type]]))</f>
        <v>xs:decimal</v>
      </c>
      <c r="I1018" t="str">
        <f>IF(core[[#This Row],[Base type]]="xs:string",LEFT(core[[#This Row],[Type]],11)="xs:string(""","")</f>
        <v/>
      </c>
      <c r="J1018" t="str">
        <f>IF(core[[#This Row],[Base type]]="xs:string",NOT(ISERROR(FIND(" or xs:string(xs:pattern=other:\w{2,})",core[[#This Row],[Type]]))),"")</f>
        <v/>
      </c>
      <c r="K1018" t="str">
        <f>IFERROR(MID(core[[#This Row],[Type]],LEN(core[[#This Row],[Base type]])+2,FIND(")",core[[#This Row],[Type]],LEN(core[[#This Row],[Base type]])+2)-LEN(core[[#This Row],[Base type]])-2)&amp;IF(core[[#This Row],[Other]]=TRUE,", ""other:*""",""),"")</f>
        <v>xs:fractionDigits=6</v>
      </c>
      <c r="L1018" t="str">
        <f t="array" ref="L101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19" spans="2:12" hidden="1" x14ac:dyDescent="0.25">
      <c r="B1019" t="s">
        <v>2500</v>
      </c>
      <c r="C1019" t="s">
        <v>2478</v>
      </c>
      <c r="D1019" t="s">
        <v>2479</v>
      </c>
      <c r="E1019" t="s">
        <v>1505</v>
      </c>
      <c r="F1019" t="s">
        <v>29</v>
      </c>
      <c r="G1019" t="s">
        <v>1403</v>
      </c>
      <c r="H1019" t="str">
        <f>IF(ISBLANK(core[[#This Row],[Type]]),"",IFERROR(LEFT(core[[#This Row],[Type]],FIND("(",core[[#This Row],[Type]])-1),core[[#This Row],[Type]]))</f>
        <v>xs:decimal</v>
      </c>
      <c r="I1019" t="str">
        <f>IF(core[[#This Row],[Base type]]="xs:string",LEFT(core[[#This Row],[Type]],11)="xs:string(""","")</f>
        <v/>
      </c>
      <c r="J1019" t="str">
        <f>IF(core[[#This Row],[Base type]]="xs:string",NOT(ISERROR(FIND(" or xs:string(xs:pattern=other:\w{2,})",core[[#This Row],[Type]]))),"")</f>
        <v/>
      </c>
      <c r="K1019" t="str">
        <f>IFERROR(MID(core[[#This Row],[Type]],LEN(core[[#This Row],[Base type]])+2,FIND(")",core[[#This Row],[Type]],LEN(core[[#This Row],[Base type]])+2)-LEN(core[[#This Row],[Base type]])-2)&amp;IF(core[[#This Row],[Other]]=TRUE,", ""other:*""",""),"")</f>
        <v>xs:fractionDigits=6</v>
      </c>
      <c r="L1019" t="str">
        <f t="array" ref="L101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20" spans="2:12" hidden="1" x14ac:dyDescent="0.25">
      <c r="B1020" t="s">
        <v>2501</v>
      </c>
      <c r="C1020" t="s">
        <v>2481</v>
      </c>
      <c r="D1020" t="s">
        <v>65</v>
      </c>
      <c r="E1020" t="s">
        <v>1299</v>
      </c>
      <c r="F1020" t="s">
        <v>29</v>
      </c>
      <c r="H1020" t="str">
        <f>IF(ISBLANK(core[[#This Row],[Type]]),"",IFERROR(LEFT(core[[#This Row],[Type]],FIND("(",core[[#This Row],[Type]])-1),core[[#This Row],[Type]]))</f>
        <v/>
      </c>
      <c r="I1020" t="str">
        <f>IF(core[[#This Row],[Base type]]="xs:string",LEFT(core[[#This Row],[Type]],11)="xs:string(""","")</f>
        <v/>
      </c>
      <c r="J1020" t="str">
        <f>IF(core[[#This Row],[Base type]]="xs:string",NOT(ISERROR(FIND(" or xs:string(xs:pattern=other:\w{2,})",core[[#This Row],[Type]]))),"")</f>
        <v/>
      </c>
      <c r="K1020" t="str">
        <f>IFERROR(MID(core[[#This Row],[Type]],LEN(core[[#This Row],[Base type]])+2,FIND(")",core[[#This Row],[Type]],LEN(core[[#This Row],[Base type]])+2)-LEN(core[[#This Row],[Base type]])-2)&amp;IF(core[[#This Row],[Other]]=TRUE,", ""other:*""",""),"")</f>
        <v/>
      </c>
      <c r="L1020" t="str">
        <f t="array" ref="L102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21" spans="2:12" hidden="1" x14ac:dyDescent="0.25">
      <c r="B1021" t="s">
        <v>2502</v>
      </c>
      <c r="C1021" t="s">
        <v>2503</v>
      </c>
      <c r="D1021" t="s">
        <v>123</v>
      </c>
      <c r="E1021" t="s">
        <v>1299</v>
      </c>
      <c r="F1021" t="s">
        <v>23</v>
      </c>
      <c r="H1021" t="str">
        <f>IF(ISBLANK(core[[#This Row],[Type]]),"",IFERROR(LEFT(core[[#This Row],[Type]],FIND("(",core[[#This Row],[Type]])-1),core[[#This Row],[Type]]))</f>
        <v/>
      </c>
      <c r="I1021" t="str">
        <f>IF(core[[#This Row],[Base type]]="xs:string",LEFT(core[[#This Row],[Type]],11)="xs:string(""","")</f>
        <v/>
      </c>
      <c r="J1021" t="str">
        <f>IF(core[[#This Row],[Base type]]="xs:string",NOT(ISERROR(FIND(" or xs:string(xs:pattern=other:\w{2,})",core[[#This Row],[Type]]))),"")</f>
        <v/>
      </c>
      <c r="K1021" t="str">
        <f>IFERROR(MID(core[[#This Row],[Type]],LEN(core[[#This Row],[Base type]])+2,FIND(")",core[[#This Row],[Type]],LEN(core[[#This Row],[Base type]])+2)-LEN(core[[#This Row],[Base type]])-2)&amp;IF(core[[#This Row],[Other]]=TRUE,", ""other:*""",""),"")</f>
        <v/>
      </c>
      <c r="L1021" t="str">
        <f t="array" ref="L10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22" spans="2:12" hidden="1" x14ac:dyDescent="0.25">
      <c r="B1022" t="s">
        <v>2504</v>
      </c>
      <c r="C1022" t="s">
        <v>2505</v>
      </c>
      <c r="D1022" t="s">
        <v>1309</v>
      </c>
      <c r="E1022" t="s">
        <v>1299</v>
      </c>
      <c r="F1022" t="s">
        <v>29</v>
      </c>
      <c r="H1022" t="str">
        <f>IF(ISBLANK(core[[#This Row],[Type]]),"",IFERROR(LEFT(core[[#This Row],[Type]],FIND("(",core[[#This Row],[Type]])-1),core[[#This Row],[Type]]))</f>
        <v/>
      </c>
      <c r="I1022" t="str">
        <f>IF(core[[#This Row],[Base type]]="xs:string",LEFT(core[[#This Row],[Type]],11)="xs:string(""","")</f>
        <v/>
      </c>
      <c r="J1022" t="str">
        <f>IF(core[[#This Row],[Base type]]="xs:string",NOT(ISERROR(FIND(" or xs:string(xs:pattern=other:\w{2,})",core[[#This Row],[Type]]))),"")</f>
        <v/>
      </c>
      <c r="K1022" t="str">
        <f>IFERROR(MID(core[[#This Row],[Type]],LEN(core[[#This Row],[Base type]])+2,FIND(")",core[[#This Row],[Type]],LEN(core[[#This Row],[Base type]])+2)-LEN(core[[#This Row],[Base type]])-2)&amp;IF(core[[#This Row],[Other]]=TRUE,", ""other:*""",""),"")</f>
        <v/>
      </c>
      <c r="L1022" t="str">
        <f t="array" ref="L102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23" spans="2:12" hidden="1" x14ac:dyDescent="0.25">
      <c r="B1023" t="s">
        <v>2506</v>
      </c>
      <c r="C1023" t="s">
        <v>2503</v>
      </c>
      <c r="D1023" t="s">
        <v>123</v>
      </c>
      <c r="E1023" t="s">
        <v>124</v>
      </c>
      <c r="F1023" t="s">
        <v>23</v>
      </c>
      <c r="G1023" t="s">
        <v>1436</v>
      </c>
      <c r="H1023" t="str">
        <f>IF(ISBLANK(core[[#This Row],[Type]]),"",IFERROR(LEFT(core[[#This Row],[Type]],FIND("(",core[[#This Row],[Type]])-1),core[[#This Row],[Type]]))</f>
        <v>xs:boolean</v>
      </c>
      <c r="I1023" t="str">
        <f>IF(core[[#This Row],[Base type]]="xs:string",LEFT(core[[#This Row],[Type]],11)="xs:string(""","")</f>
        <v/>
      </c>
      <c r="J1023" t="str">
        <f>IF(core[[#This Row],[Base type]]="xs:string",NOT(ISERROR(FIND(" or xs:string(xs:pattern=other:\w{2,})",core[[#This Row],[Type]]))),"")</f>
        <v/>
      </c>
      <c r="K1023" t="str">
        <f>IFERROR(MID(core[[#This Row],[Type]],LEN(core[[#This Row],[Base type]])+2,FIND(")",core[[#This Row],[Type]],LEN(core[[#This Row],[Base type]])+2)-LEN(core[[#This Row],[Base type]])-2)&amp;IF(core[[#This Row],[Other]]=TRUE,", ""other:*""",""),"")</f>
        <v/>
      </c>
      <c r="L1023" t="str">
        <f t="array" ref="L1023">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024" spans="2:12" hidden="1" x14ac:dyDescent="0.25">
      <c r="B1024" t="s">
        <v>2507</v>
      </c>
      <c r="C1024" t="s">
        <v>2503</v>
      </c>
      <c r="D1024" t="s">
        <v>123</v>
      </c>
      <c r="E1024" t="s">
        <v>135</v>
      </c>
      <c r="F1024" t="s">
        <v>29</v>
      </c>
      <c r="G1024" t="s">
        <v>1478</v>
      </c>
      <c r="H1024" t="str">
        <f>IF(ISBLANK(core[[#This Row],[Type]]),"",IFERROR(LEFT(core[[#This Row],[Type]],FIND("(",core[[#This Row],[Type]])-1),core[[#This Row],[Type]]))</f>
        <v>xs:string</v>
      </c>
      <c r="I1024" t="b">
        <f>IF(core[[#This Row],[Base type]]="xs:string",LEFT(core[[#This Row],[Type]],11)="xs:string(""","")</f>
        <v>1</v>
      </c>
      <c r="J1024" t="b">
        <f>IF(core[[#This Row],[Base type]]="xs:string",NOT(ISERROR(FIND(" or xs:string(xs:pattern=other:\w{2,})",core[[#This Row],[Type]]))),"")</f>
        <v>1</v>
      </c>
      <c r="K1024" t="str">
        <f>IFERROR(MID(core[[#This Row],[Type]],LEN(core[[#This Row],[Base type]])+2,FIND(")",core[[#This Row],[Type]],LEN(core[[#This Row],[Base type]])+2)-LEN(core[[#This Row],[Base type]])-2)&amp;IF(core[[#This Row],[Other]]=TRUE,", ""other:*""",""),"")</f>
        <v>"conceptual", "planned", "operational", "disabled", "closed", "other:*"</v>
      </c>
      <c r="L1024" t="str">
        <f t="array" ref="L102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025" spans="2:12" hidden="1" x14ac:dyDescent="0.25">
      <c r="B1025" t="s">
        <v>2508</v>
      </c>
      <c r="C1025" t="s">
        <v>2503</v>
      </c>
      <c r="D1025" t="s">
        <v>123</v>
      </c>
      <c r="E1025" t="s">
        <v>133</v>
      </c>
      <c r="F1025" t="s">
        <v>29</v>
      </c>
      <c r="G1025" t="s">
        <v>1325</v>
      </c>
      <c r="H1025" t="str">
        <f>IF(ISBLANK(core[[#This Row],[Type]]),"",IFERROR(LEFT(core[[#This Row],[Type]],FIND("(",core[[#This Row],[Type]])-1),core[[#This Row],[Type]]))</f>
        <v>xs:IDREF</v>
      </c>
      <c r="I1025" t="str">
        <f>IF(core[[#This Row],[Base type]]="xs:string",LEFT(core[[#This Row],[Type]],11)="xs:string(""","")</f>
        <v/>
      </c>
      <c r="J1025" t="str">
        <f>IF(core[[#This Row],[Base type]]="xs:string",NOT(ISERROR(FIND(" or xs:string(xs:pattern=other:\w{2,})",core[[#This Row],[Type]]))),"")</f>
        <v/>
      </c>
      <c r="K1025" t="str">
        <f>IFERROR(MID(core[[#This Row],[Type]],LEN(core[[#This Row],[Base type]])+2,FIND(")",core[[#This Row],[Type]],LEN(core[[#This Row],[Base type]])+2)-LEN(core[[#This Row],[Base type]])-2)&amp;IF(core[[#This Row],[Other]]=TRUE,", ""other:*""",""),"")</f>
        <v/>
      </c>
      <c r="L1025" t="str">
        <f t="array" ref="L102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026" spans="2:12" hidden="1" x14ac:dyDescent="0.25">
      <c r="B1026" t="s">
        <v>2509</v>
      </c>
      <c r="C1026" t="s">
        <v>2503</v>
      </c>
      <c r="D1026" t="s">
        <v>123</v>
      </c>
      <c r="E1026" t="s">
        <v>1481</v>
      </c>
      <c r="F1026" t="s">
        <v>29</v>
      </c>
      <c r="G1026" t="s">
        <v>1482</v>
      </c>
      <c r="H1026" t="str">
        <f>IF(ISBLANK(core[[#This Row],[Type]]),"",IFERROR(LEFT(core[[#This Row],[Type]],FIND("(",core[[#This Row],[Type]])-1),core[[#This Row],[Type]]))</f>
        <v>xs:time</v>
      </c>
      <c r="I1026" t="str">
        <f>IF(core[[#This Row],[Base type]]="xs:string",LEFT(core[[#This Row],[Type]],11)="xs:string(""","")</f>
        <v/>
      </c>
      <c r="J1026" t="str">
        <f>IF(core[[#This Row],[Base type]]="xs:string",NOT(ISERROR(FIND(" or xs:string(xs:pattern=other:\w{2,})",core[[#This Row],[Type]]))),"")</f>
        <v/>
      </c>
      <c r="K1026" t="str">
        <f>IFERROR(MID(core[[#This Row],[Type]],LEN(core[[#This Row],[Base type]])+2,FIND(")",core[[#This Row],[Type]],LEN(core[[#This Row],[Base type]])+2)-LEN(core[[#This Row],[Base type]])-2)&amp;IF(core[[#This Row],[Other]]=TRUE,", ""other:*""",""),"")</f>
        <v/>
      </c>
      <c r="L1026" t="str">
        <f t="array" ref="L1026">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27" spans="2:12" hidden="1" x14ac:dyDescent="0.25">
      <c r="B1027" t="s">
        <v>2510</v>
      </c>
      <c r="C1027" t="s">
        <v>2503</v>
      </c>
      <c r="D1027" t="s">
        <v>123</v>
      </c>
      <c r="E1027" t="s">
        <v>1484</v>
      </c>
      <c r="F1027" t="s">
        <v>29</v>
      </c>
      <c r="G1027" t="s">
        <v>1482</v>
      </c>
      <c r="H1027" t="str">
        <f>IF(ISBLANK(core[[#This Row],[Type]]),"",IFERROR(LEFT(core[[#This Row],[Type]],FIND("(",core[[#This Row],[Type]])-1),core[[#This Row],[Type]]))</f>
        <v>xs:time</v>
      </c>
      <c r="I1027" t="str">
        <f>IF(core[[#This Row],[Base type]]="xs:string",LEFT(core[[#This Row],[Type]],11)="xs:string(""","")</f>
        <v/>
      </c>
      <c r="J1027" t="str">
        <f>IF(core[[#This Row],[Base type]]="xs:string",NOT(ISERROR(FIND(" or xs:string(xs:pattern=other:\w{2,})",core[[#This Row],[Type]]))),"")</f>
        <v/>
      </c>
      <c r="K1027" t="str">
        <f>IFERROR(MID(core[[#This Row],[Type]],LEN(core[[#This Row],[Base type]])+2,FIND(")",core[[#This Row],[Type]],LEN(core[[#This Row],[Base type]])+2)-LEN(core[[#This Row],[Base type]])-2)&amp;IF(core[[#This Row],[Other]]=TRUE,", ""other:*""",""),"")</f>
        <v/>
      </c>
      <c r="L1027" t="str">
        <f t="array" ref="L1027">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28" spans="2:12" hidden="1" x14ac:dyDescent="0.25">
      <c r="B1028" t="s">
        <v>2511</v>
      </c>
      <c r="C1028" t="s">
        <v>2503</v>
      </c>
      <c r="D1028" t="s">
        <v>123</v>
      </c>
      <c r="E1028" t="s">
        <v>1486</v>
      </c>
      <c r="F1028" t="s">
        <v>29</v>
      </c>
      <c r="G1028" t="s">
        <v>1487</v>
      </c>
      <c r="H1028" t="str">
        <f>IF(ISBLANK(core[[#This Row],[Type]]),"",IFERROR(LEFT(core[[#This Row],[Type]],FIND("(",core[[#This Row],[Type]])-1),core[[#This Row],[Type]]))</f>
        <v>xs:nonNegativeInteger</v>
      </c>
      <c r="I1028" t="str">
        <f>IF(core[[#This Row],[Base type]]="xs:string",LEFT(core[[#This Row],[Type]],11)="xs:string(""","")</f>
        <v/>
      </c>
      <c r="J1028" t="str">
        <f>IF(core[[#This Row],[Base type]]="xs:string",NOT(ISERROR(FIND(" or xs:string(xs:pattern=other:\w{2,})",core[[#This Row],[Type]]))),"")</f>
        <v/>
      </c>
      <c r="K1028" t="str">
        <f>IFERROR(MID(core[[#This Row],[Type]],LEN(core[[#This Row],[Base type]])+2,FIND(")",core[[#This Row],[Type]],LEN(core[[#This Row],[Base type]])+2)-LEN(core[[#This Row],[Base type]])-2)&amp;IF(core[[#This Row],[Other]]=TRUE,", ""other:*""",""),"")</f>
        <v/>
      </c>
      <c r="L1028" t="str">
        <f t="array" ref="L1028">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029" spans="2:12" hidden="1" x14ac:dyDescent="0.25">
      <c r="B1029" t="s">
        <v>2512</v>
      </c>
      <c r="C1029" t="s">
        <v>2503</v>
      </c>
      <c r="D1029" t="s">
        <v>123</v>
      </c>
      <c r="E1029" t="s">
        <v>1489</v>
      </c>
      <c r="F1029" t="s">
        <v>29</v>
      </c>
      <c r="G1029" t="s">
        <v>1302</v>
      </c>
      <c r="H1029" t="str">
        <f>IF(ISBLANK(core[[#This Row],[Type]]),"",IFERROR(LEFT(core[[#This Row],[Type]],FIND("(",core[[#This Row],[Type]])-1),core[[#This Row],[Type]]))</f>
        <v>xs:string</v>
      </c>
      <c r="I1029" t="b">
        <f>IF(core[[#This Row],[Base type]]="xs:string",LEFT(core[[#This Row],[Type]],11)="xs:string(""","")</f>
        <v>0</v>
      </c>
      <c r="J1029" t="b">
        <f>IF(core[[#This Row],[Base type]]="xs:string",NOT(ISERROR(FIND(" or xs:string(xs:pattern=other:\w{2,})",core[[#This Row],[Type]]))),"")</f>
        <v>0</v>
      </c>
      <c r="K1029" t="str">
        <f>IFERROR(MID(core[[#This Row],[Type]],LEN(core[[#This Row],[Base type]])+2,FIND(")",core[[#This Row],[Type]],LEN(core[[#This Row],[Base type]])+2)-LEN(core[[#This Row],[Base type]])-2)&amp;IF(core[[#This Row],[Other]]=TRUE,", ""other:*""",""),"")</f>
        <v/>
      </c>
      <c r="L1029" t="str">
        <f t="array" ref="L102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30" spans="2:12" hidden="1" x14ac:dyDescent="0.25">
      <c r="B1030" t="s">
        <v>2513</v>
      </c>
      <c r="C1030" t="s">
        <v>2503</v>
      </c>
      <c r="D1030" t="s">
        <v>123</v>
      </c>
      <c r="E1030" t="s">
        <v>1307</v>
      </c>
      <c r="F1030" t="s">
        <v>29</v>
      </c>
      <c r="H1030" t="str">
        <f>IF(ISBLANK(core[[#This Row],[Type]]),"",IFERROR(LEFT(core[[#This Row],[Type]],FIND("(",core[[#This Row],[Type]])-1),core[[#This Row],[Type]]))</f>
        <v/>
      </c>
      <c r="I1030" t="str">
        <f>IF(core[[#This Row],[Base type]]="xs:string",LEFT(core[[#This Row],[Type]],11)="xs:string(""","")</f>
        <v/>
      </c>
      <c r="J1030" t="str">
        <f>IF(core[[#This Row],[Base type]]="xs:string",NOT(ISERROR(FIND(" or xs:string(xs:pattern=other:\w{2,})",core[[#This Row],[Type]]))),"")</f>
        <v/>
      </c>
      <c r="K1030" t="str">
        <f>IFERROR(MID(core[[#This Row],[Type]],LEN(core[[#This Row],[Base type]])+2,FIND(")",core[[#This Row],[Type]],LEN(core[[#This Row],[Base type]])+2)-LEN(core[[#This Row],[Base type]])-2)&amp;IF(core[[#This Row],[Other]]=TRUE,", ""other:*""",""),"")</f>
        <v/>
      </c>
      <c r="L1030" t="str">
        <f t="array" ref="L103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31" spans="2:12" hidden="1" x14ac:dyDescent="0.25">
      <c r="B1031" t="s">
        <v>2514</v>
      </c>
      <c r="C1031" t="s">
        <v>2478</v>
      </c>
      <c r="D1031" t="s">
        <v>2479</v>
      </c>
      <c r="E1031" t="s">
        <v>482</v>
      </c>
      <c r="F1031" t="s">
        <v>29</v>
      </c>
      <c r="G1031" t="s">
        <v>1649</v>
      </c>
      <c r="H1031" t="str">
        <f>IF(ISBLANK(core[[#This Row],[Type]]),"",IFERROR(LEFT(core[[#This Row],[Type]],FIND("(",core[[#This Row],[Type]])-1),core[[#This Row],[Type]]))</f>
        <v>xs:string</v>
      </c>
      <c r="I1031" t="b">
        <f>IF(core[[#This Row],[Base type]]="xs:string",LEFT(core[[#This Row],[Type]],11)="xs:string(""","")</f>
        <v>1</v>
      </c>
      <c r="J1031" t="b">
        <f>IF(core[[#This Row],[Base type]]="xs:string",NOT(ISERROR(FIND(" or xs:string(xs:pattern=other:\w{2,})",core[[#This Row],[Type]]))),"")</f>
        <v>0</v>
      </c>
      <c r="K1031" t="str">
        <f>IFERROR(MID(core[[#This Row],[Type]],LEN(core[[#This Row],[Base type]])+2,FIND(")",core[[#This Row],[Type]],LEN(core[[#This Row],[Base type]])+2)-LEN(core[[#This Row],[Base type]])-2)&amp;IF(core[[#This Row],[Other]]=TRUE,", ""other:*""",""),"")</f>
        <v>"up", "down", "unknown", "none", "both"</v>
      </c>
      <c r="L1031" t="str">
        <f t="array" ref="L1031">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032" spans="2:12" hidden="1" x14ac:dyDescent="0.25">
      <c r="B1032" t="s">
        <v>2515</v>
      </c>
      <c r="C1032" t="s">
        <v>2481</v>
      </c>
      <c r="D1032" t="s">
        <v>1405</v>
      </c>
      <c r="E1032" t="s">
        <v>1299</v>
      </c>
      <c r="F1032" t="s">
        <v>23</v>
      </c>
      <c r="H1032" t="str">
        <f>IF(ISBLANK(core[[#This Row],[Type]]),"",IFERROR(LEFT(core[[#This Row],[Type]],FIND("(",core[[#This Row],[Type]])-1),core[[#This Row],[Type]]))</f>
        <v/>
      </c>
      <c r="I1032" t="str">
        <f>IF(core[[#This Row],[Base type]]="xs:string",LEFT(core[[#This Row],[Type]],11)="xs:string(""","")</f>
        <v/>
      </c>
      <c r="J1032" t="str">
        <f>IF(core[[#This Row],[Base type]]="xs:string",NOT(ISERROR(FIND(" or xs:string(xs:pattern=other:\w{2,})",core[[#This Row],[Type]]))),"")</f>
        <v/>
      </c>
      <c r="K1032" t="str">
        <f>IFERROR(MID(core[[#This Row],[Type]],LEN(core[[#This Row],[Base type]])+2,FIND(")",core[[#This Row],[Type]],LEN(core[[#This Row],[Base type]])+2)-LEN(core[[#This Row],[Base type]])-2)&amp;IF(core[[#This Row],[Other]]=TRUE,", ""other:*""",""),"")</f>
        <v/>
      </c>
      <c r="L1032" t="str">
        <f t="array" ref="L10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33" spans="2:12" hidden="1" x14ac:dyDescent="0.25">
      <c r="B1033" t="s">
        <v>2516</v>
      </c>
      <c r="C1033" t="s">
        <v>2481</v>
      </c>
      <c r="D1033" t="s">
        <v>1405</v>
      </c>
      <c r="E1033" t="s">
        <v>24</v>
      </c>
      <c r="F1033" t="s">
        <v>23</v>
      </c>
      <c r="G1033" t="s">
        <v>1302</v>
      </c>
      <c r="H1033" t="str">
        <f>IF(ISBLANK(core[[#This Row],[Type]]),"",IFERROR(LEFT(core[[#This Row],[Type]],FIND("(",core[[#This Row],[Type]])-1),core[[#This Row],[Type]]))</f>
        <v>xs:string</v>
      </c>
      <c r="I1033" t="b">
        <f>IF(core[[#This Row],[Base type]]="xs:string",LEFT(core[[#This Row],[Type]],11)="xs:string(""","")</f>
        <v>0</v>
      </c>
      <c r="J1033" t="b">
        <f>IF(core[[#This Row],[Base type]]="xs:string",NOT(ISERROR(FIND(" or xs:string(xs:pattern=other:\w{2,})",core[[#This Row],[Type]]))),"")</f>
        <v>0</v>
      </c>
      <c r="K1033" t="str">
        <f>IFERROR(MID(core[[#This Row],[Type]],LEN(core[[#This Row],[Base type]])+2,FIND(")",core[[#This Row],[Type]],LEN(core[[#This Row],[Base type]])+2)-LEN(core[[#This Row],[Base type]])-2)&amp;IF(core[[#This Row],[Other]]=TRUE,", ""other:*""",""),"")</f>
        <v/>
      </c>
      <c r="L1033" t="str">
        <f t="array" ref="L103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34" spans="2:12" hidden="1" x14ac:dyDescent="0.25">
      <c r="B1034" t="s">
        <v>2517</v>
      </c>
      <c r="C1034" t="s">
        <v>914</v>
      </c>
      <c r="D1034" t="s">
        <v>917</v>
      </c>
      <c r="E1034" t="s">
        <v>1299</v>
      </c>
      <c r="F1034" t="s">
        <v>29</v>
      </c>
      <c r="H1034" t="str">
        <f>IF(ISBLANK(core[[#This Row],[Type]]),"",IFERROR(LEFT(core[[#This Row],[Type]],FIND("(",core[[#This Row],[Type]])-1),core[[#This Row],[Type]]))</f>
        <v/>
      </c>
      <c r="I1034" t="str">
        <f>IF(core[[#This Row],[Base type]]="xs:string",LEFT(core[[#This Row],[Type]],11)="xs:string(""","")</f>
        <v/>
      </c>
      <c r="J1034" t="str">
        <f>IF(core[[#This Row],[Base type]]="xs:string",NOT(ISERROR(FIND(" or xs:string(xs:pattern=other:\w{2,})",core[[#This Row],[Type]]))),"")</f>
        <v/>
      </c>
      <c r="K1034" t="str">
        <f>IFERROR(MID(core[[#This Row],[Type]],LEN(core[[#This Row],[Base type]])+2,FIND(")",core[[#This Row],[Type]],LEN(core[[#This Row],[Base type]])+2)-LEN(core[[#This Row],[Base type]])-2)&amp;IF(core[[#This Row],[Other]]=TRUE,", ""other:*""",""),"")</f>
        <v/>
      </c>
      <c r="L1034" t="str">
        <f t="array" ref="L10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35" spans="2:12" hidden="1" x14ac:dyDescent="0.25">
      <c r="B1035" t="s">
        <v>2518</v>
      </c>
      <c r="C1035" t="s">
        <v>959</v>
      </c>
      <c r="D1035" t="s">
        <v>960</v>
      </c>
      <c r="E1035" t="s">
        <v>1299</v>
      </c>
      <c r="F1035" t="s">
        <v>29</v>
      </c>
      <c r="H1035" t="str">
        <f>IF(ISBLANK(core[[#This Row],[Type]]),"",IFERROR(LEFT(core[[#This Row],[Type]],FIND("(",core[[#This Row],[Type]])-1),core[[#This Row],[Type]]))</f>
        <v/>
      </c>
      <c r="I1035" t="str">
        <f>IF(core[[#This Row],[Base type]]="xs:string",LEFT(core[[#This Row],[Type]],11)="xs:string(""","")</f>
        <v/>
      </c>
      <c r="J1035" t="str">
        <f>IF(core[[#This Row],[Base type]]="xs:string",NOT(ISERROR(FIND(" or xs:string(xs:pattern=other:\w{2,})",core[[#This Row],[Type]]))),"")</f>
        <v/>
      </c>
      <c r="K1035" t="str">
        <f>IFERROR(MID(core[[#This Row],[Type]],LEN(core[[#This Row],[Base type]])+2,FIND(")",core[[#This Row],[Type]],LEN(core[[#This Row],[Base type]])+2)-LEN(core[[#This Row],[Base type]])-2)&amp;IF(core[[#This Row],[Other]]=TRUE,", ""other:*""",""),"")</f>
        <v/>
      </c>
      <c r="L1035" t="str">
        <f t="array" ref="L103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36" spans="2:12" hidden="1" x14ac:dyDescent="0.25">
      <c r="B1036" t="s">
        <v>2519</v>
      </c>
      <c r="C1036" t="s">
        <v>963</v>
      </c>
      <c r="D1036" t="s">
        <v>423</v>
      </c>
      <c r="E1036" t="s">
        <v>1299</v>
      </c>
      <c r="F1036" t="s">
        <v>29</v>
      </c>
      <c r="H1036" t="str">
        <f>IF(ISBLANK(core[[#This Row],[Type]]),"",IFERROR(LEFT(core[[#This Row],[Type]],FIND("(",core[[#This Row],[Type]])-1),core[[#This Row],[Type]]))</f>
        <v/>
      </c>
      <c r="I1036" t="str">
        <f>IF(core[[#This Row],[Base type]]="xs:string",LEFT(core[[#This Row],[Type]],11)="xs:string(""","")</f>
        <v/>
      </c>
      <c r="J1036" t="str">
        <f>IF(core[[#This Row],[Base type]]="xs:string",NOT(ISERROR(FIND(" or xs:string(xs:pattern=other:\w{2,})",core[[#This Row],[Type]]))),"")</f>
        <v/>
      </c>
      <c r="K1036" t="str">
        <f>IFERROR(MID(core[[#This Row],[Type]],LEN(core[[#This Row],[Base type]])+2,FIND(")",core[[#This Row],[Type]],LEN(core[[#This Row],[Base type]])+2)-LEN(core[[#This Row],[Base type]])-2)&amp;IF(core[[#This Row],[Other]]=TRUE,", ""other:*""",""),"")</f>
        <v/>
      </c>
      <c r="L1036" t="str">
        <f t="array" ref="L103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37" spans="2:12" hidden="1" x14ac:dyDescent="0.25">
      <c r="B1037" t="s">
        <v>2520</v>
      </c>
      <c r="C1037" t="s">
        <v>963</v>
      </c>
      <c r="D1037" t="s">
        <v>423</v>
      </c>
      <c r="E1037" t="s">
        <v>34</v>
      </c>
      <c r="F1037" t="s">
        <v>29</v>
      </c>
      <c r="G1037" t="s">
        <v>1302</v>
      </c>
      <c r="H1037" t="str">
        <f>IF(ISBLANK(core[[#This Row],[Type]]),"",IFERROR(LEFT(core[[#This Row],[Type]],FIND("(",core[[#This Row],[Type]])-1),core[[#This Row],[Type]]))</f>
        <v>xs:string</v>
      </c>
      <c r="I1037" t="b">
        <f>IF(core[[#This Row],[Base type]]="xs:string",LEFT(core[[#This Row],[Type]],11)="xs:string(""","")</f>
        <v>0</v>
      </c>
      <c r="J1037" t="b">
        <f>IF(core[[#This Row],[Base type]]="xs:string",NOT(ISERROR(FIND(" or xs:string(xs:pattern=other:\w{2,})",core[[#This Row],[Type]]))),"")</f>
        <v>0</v>
      </c>
      <c r="K1037" t="str">
        <f>IFERROR(MID(core[[#This Row],[Type]],LEN(core[[#This Row],[Base type]])+2,FIND(")",core[[#This Row],[Type]],LEN(core[[#This Row],[Base type]])+2)-LEN(core[[#This Row],[Base type]])-2)&amp;IF(core[[#This Row],[Other]]=TRUE,", ""other:*""",""),"")</f>
        <v/>
      </c>
      <c r="L1037" t="str">
        <f t="array" ref="L103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38" spans="2:12" hidden="1" x14ac:dyDescent="0.25">
      <c r="B1038" t="s">
        <v>2521</v>
      </c>
      <c r="C1038" t="s">
        <v>963</v>
      </c>
      <c r="D1038" t="s">
        <v>423</v>
      </c>
      <c r="E1038" t="s">
        <v>28</v>
      </c>
      <c r="F1038" t="s">
        <v>29</v>
      </c>
      <c r="G1038" t="s">
        <v>1302</v>
      </c>
      <c r="H1038" t="str">
        <f>IF(ISBLANK(core[[#This Row],[Type]]),"",IFERROR(LEFT(core[[#This Row],[Type]],FIND("(",core[[#This Row],[Type]])-1),core[[#This Row],[Type]]))</f>
        <v>xs:string</v>
      </c>
      <c r="I1038" t="b">
        <f>IF(core[[#This Row],[Base type]]="xs:string",LEFT(core[[#This Row],[Type]],11)="xs:string(""","")</f>
        <v>0</v>
      </c>
      <c r="J1038" t="b">
        <f>IF(core[[#This Row],[Base type]]="xs:string",NOT(ISERROR(FIND(" or xs:string(xs:pattern=other:\w{2,})",core[[#This Row],[Type]]))),"")</f>
        <v>0</v>
      </c>
      <c r="K1038" t="str">
        <f>IFERROR(MID(core[[#This Row],[Type]],LEN(core[[#This Row],[Base type]])+2,FIND(")",core[[#This Row],[Type]],LEN(core[[#This Row],[Base type]])+2)-LEN(core[[#This Row],[Base type]])-2)&amp;IF(core[[#This Row],[Other]]=TRUE,", ""other:*""",""),"")</f>
        <v/>
      </c>
      <c r="L1038" t="str">
        <f t="array" ref="L103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39" spans="2:12" hidden="1" x14ac:dyDescent="0.25">
      <c r="B1039" t="s">
        <v>2522</v>
      </c>
      <c r="C1039" t="s">
        <v>963</v>
      </c>
      <c r="D1039" t="s">
        <v>423</v>
      </c>
      <c r="E1039" t="s">
        <v>1305</v>
      </c>
      <c r="F1039" t="s">
        <v>29</v>
      </c>
      <c r="H1039" t="str">
        <f>IF(ISBLANK(core[[#This Row],[Type]]),"",IFERROR(LEFT(core[[#This Row],[Type]],FIND("(",core[[#This Row],[Type]])-1),core[[#This Row],[Type]]))</f>
        <v/>
      </c>
      <c r="I1039" t="str">
        <f>IF(core[[#This Row],[Base type]]="xs:string",LEFT(core[[#This Row],[Type]],11)="xs:string(""","")</f>
        <v/>
      </c>
      <c r="J1039" t="str">
        <f>IF(core[[#This Row],[Base type]]="xs:string",NOT(ISERROR(FIND(" or xs:string(xs:pattern=other:\w{2,})",core[[#This Row],[Type]]))),"")</f>
        <v/>
      </c>
      <c r="K1039" t="str">
        <f>IFERROR(MID(core[[#This Row],[Type]],LEN(core[[#This Row],[Base type]])+2,FIND(")",core[[#This Row],[Type]],LEN(core[[#This Row],[Base type]])+2)-LEN(core[[#This Row],[Base type]])-2)&amp;IF(core[[#This Row],[Other]]=TRUE,", ""other:*""",""),"")</f>
        <v/>
      </c>
      <c r="L1039" t="str">
        <f t="array" ref="L103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40" spans="2:12" hidden="1" x14ac:dyDescent="0.25">
      <c r="B1040" t="s">
        <v>2523</v>
      </c>
      <c r="C1040" t="s">
        <v>963</v>
      </c>
      <c r="D1040" t="s">
        <v>423</v>
      </c>
      <c r="E1040" t="s">
        <v>1307</v>
      </c>
      <c r="F1040" t="s">
        <v>29</v>
      </c>
      <c r="H1040" t="str">
        <f>IF(ISBLANK(core[[#This Row],[Type]]),"",IFERROR(LEFT(core[[#This Row],[Type]],FIND("(",core[[#This Row],[Type]])-1),core[[#This Row],[Type]]))</f>
        <v/>
      </c>
      <c r="I1040" t="str">
        <f>IF(core[[#This Row],[Base type]]="xs:string",LEFT(core[[#This Row],[Type]],11)="xs:string(""","")</f>
        <v/>
      </c>
      <c r="J1040" t="str">
        <f>IF(core[[#This Row],[Base type]]="xs:string",NOT(ISERROR(FIND(" or xs:string(xs:pattern=other:\w{2,})",core[[#This Row],[Type]]))),"")</f>
        <v/>
      </c>
      <c r="K1040" t="str">
        <f>IFERROR(MID(core[[#This Row],[Type]],LEN(core[[#This Row],[Base type]])+2,FIND(")",core[[#This Row],[Type]],LEN(core[[#This Row],[Base type]])+2)-LEN(core[[#This Row],[Base type]])-2)&amp;IF(core[[#This Row],[Other]]=TRUE,", ""other:*""",""),"")</f>
        <v/>
      </c>
      <c r="L1040" t="str">
        <f t="array" ref="L104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41" spans="2:12" hidden="1" x14ac:dyDescent="0.25">
      <c r="B1041" t="s">
        <v>2524</v>
      </c>
      <c r="C1041" t="s">
        <v>963</v>
      </c>
      <c r="D1041" t="s">
        <v>1309</v>
      </c>
      <c r="E1041" t="s">
        <v>1299</v>
      </c>
      <c r="F1041" t="s">
        <v>29</v>
      </c>
      <c r="H1041" t="str">
        <f>IF(ISBLANK(core[[#This Row],[Type]]),"",IFERROR(LEFT(core[[#This Row],[Type]],FIND("(",core[[#This Row],[Type]])-1),core[[#This Row],[Type]]))</f>
        <v/>
      </c>
      <c r="I1041" t="str">
        <f>IF(core[[#This Row],[Base type]]="xs:string",LEFT(core[[#This Row],[Type]],11)="xs:string(""","")</f>
        <v/>
      </c>
      <c r="J1041" t="str">
        <f>IF(core[[#This Row],[Base type]]="xs:string",NOT(ISERROR(FIND(" or xs:string(xs:pattern=other:\w{2,})",core[[#This Row],[Type]]))),"")</f>
        <v/>
      </c>
      <c r="K1041" t="str">
        <f>IFERROR(MID(core[[#This Row],[Type]],LEN(core[[#This Row],[Base type]])+2,FIND(")",core[[#This Row],[Type]],LEN(core[[#This Row],[Base type]])+2)-LEN(core[[#This Row],[Base type]])-2)&amp;IF(core[[#This Row],[Other]]=TRUE,", ""other:*""",""),"")</f>
        <v/>
      </c>
      <c r="L1041" t="str">
        <f t="array" ref="L10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42" spans="2:12" hidden="1" x14ac:dyDescent="0.25">
      <c r="B1042" t="s">
        <v>2525</v>
      </c>
      <c r="C1042" t="s">
        <v>959</v>
      </c>
      <c r="D1042" t="s">
        <v>960</v>
      </c>
      <c r="E1042" t="s">
        <v>32</v>
      </c>
      <c r="F1042" t="s">
        <v>23</v>
      </c>
      <c r="G1042" t="s">
        <v>1311</v>
      </c>
      <c r="H1042" t="str">
        <f>IF(ISBLANK(core[[#This Row],[Type]]),"",IFERROR(LEFT(core[[#This Row],[Type]],FIND("(",core[[#This Row],[Type]])-1),core[[#This Row],[Type]]))</f>
        <v>xs:ID</v>
      </c>
      <c r="I1042" t="str">
        <f>IF(core[[#This Row],[Base type]]="xs:string",LEFT(core[[#This Row],[Type]],11)="xs:string(""","")</f>
        <v/>
      </c>
      <c r="J1042" t="str">
        <f>IF(core[[#This Row],[Base type]]="xs:string",NOT(ISERROR(FIND(" or xs:string(xs:pattern=other:\w{2,})",core[[#This Row],[Type]]))),"")</f>
        <v/>
      </c>
      <c r="K1042" t="str">
        <f>IFERROR(MID(core[[#This Row],[Type]],LEN(core[[#This Row],[Base type]])+2,FIND(")",core[[#This Row],[Type]],LEN(core[[#This Row],[Base type]])+2)-LEN(core[[#This Row],[Base type]])-2)&amp;IF(core[[#This Row],[Other]]=TRUE,", ""other:*""",""),"")</f>
        <v/>
      </c>
      <c r="L1042" t="str">
        <f t="array" ref="L104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43" spans="2:12" hidden="1" x14ac:dyDescent="0.25">
      <c r="B1043" t="s">
        <v>2526</v>
      </c>
      <c r="C1043" t="s">
        <v>959</v>
      </c>
      <c r="D1043" t="s">
        <v>960</v>
      </c>
      <c r="E1043" t="s">
        <v>24</v>
      </c>
      <c r="F1043" t="s">
        <v>29</v>
      </c>
      <c r="G1043" t="s">
        <v>1302</v>
      </c>
      <c r="H1043" t="str">
        <f>IF(ISBLANK(core[[#This Row],[Type]]),"",IFERROR(LEFT(core[[#This Row],[Type]],FIND("(",core[[#This Row],[Type]])-1),core[[#This Row],[Type]]))</f>
        <v>xs:string</v>
      </c>
      <c r="I1043" t="b">
        <f>IF(core[[#This Row],[Base type]]="xs:string",LEFT(core[[#This Row],[Type]],11)="xs:string(""","")</f>
        <v>0</v>
      </c>
      <c r="J1043" t="b">
        <f>IF(core[[#This Row],[Base type]]="xs:string",NOT(ISERROR(FIND(" or xs:string(xs:pattern=other:\w{2,})",core[[#This Row],[Type]]))),"")</f>
        <v>0</v>
      </c>
      <c r="K1043" t="str">
        <f>IFERROR(MID(core[[#This Row],[Type]],LEN(core[[#This Row],[Base type]])+2,FIND(")",core[[#This Row],[Type]],LEN(core[[#This Row],[Base type]])+2)-LEN(core[[#This Row],[Base type]])-2)&amp;IF(core[[#This Row],[Other]]=TRUE,", ""other:*""",""),"")</f>
        <v/>
      </c>
      <c r="L1043" t="str">
        <f t="array" ref="L104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44" spans="2:12" hidden="1" x14ac:dyDescent="0.25">
      <c r="B1044" t="s">
        <v>2527</v>
      </c>
      <c r="C1044" t="s">
        <v>959</v>
      </c>
      <c r="D1044" t="s">
        <v>960</v>
      </c>
      <c r="E1044" t="s">
        <v>34</v>
      </c>
      <c r="F1044" t="s">
        <v>29</v>
      </c>
      <c r="G1044" t="s">
        <v>1302</v>
      </c>
      <c r="H1044" t="str">
        <f>IF(ISBLANK(core[[#This Row],[Type]]),"",IFERROR(LEFT(core[[#This Row],[Type]],FIND("(",core[[#This Row],[Type]])-1),core[[#This Row],[Type]]))</f>
        <v>xs:string</v>
      </c>
      <c r="I1044" t="b">
        <f>IF(core[[#This Row],[Base type]]="xs:string",LEFT(core[[#This Row],[Type]],11)="xs:string(""","")</f>
        <v>0</v>
      </c>
      <c r="J1044" t="b">
        <f>IF(core[[#This Row],[Base type]]="xs:string",NOT(ISERROR(FIND(" or xs:string(xs:pattern=other:\w{2,})",core[[#This Row],[Type]]))),"")</f>
        <v>0</v>
      </c>
      <c r="K1044" t="str">
        <f>IFERROR(MID(core[[#This Row],[Type]],LEN(core[[#This Row],[Base type]])+2,FIND(")",core[[#This Row],[Type]],LEN(core[[#This Row],[Base type]])+2)-LEN(core[[#This Row],[Base type]])-2)&amp;IF(core[[#This Row],[Other]]=TRUE,", ""other:*""",""),"")</f>
        <v/>
      </c>
      <c r="L1044" t="str">
        <f t="array" ref="L104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45" spans="2:12" hidden="1" x14ac:dyDescent="0.25">
      <c r="B1045" t="s">
        <v>2528</v>
      </c>
      <c r="C1045" t="s">
        <v>959</v>
      </c>
      <c r="D1045" t="s">
        <v>960</v>
      </c>
      <c r="E1045" t="s">
        <v>28</v>
      </c>
      <c r="F1045" t="s">
        <v>29</v>
      </c>
      <c r="G1045" t="s">
        <v>1302</v>
      </c>
      <c r="H1045" t="str">
        <f>IF(ISBLANK(core[[#This Row],[Type]]),"",IFERROR(LEFT(core[[#This Row],[Type]],FIND("(",core[[#This Row],[Type]])-1),core[[#This Row],[Type]]))</f>
        <v>xs:string</v>
      </c>
      <c r="I1045" t="b">
        <f>IF(core[[#This Row],[Base type]]="xs:string",LEFT(core[[#This Row],[Type]],11)="xs:string(""","")</f>
        <v>0</v>
      </c>
      <c r="J1045" t="b">
        <f>IF(core[[#This Row],[Base type]]="xs:string",NOT(ISERROR(FIND(" or xs:string(xs:pattern=other:\w{2,})",core[[#This Row],[Type]]))),"")</f>
        <v>0</v>
      </c>
      <c r="K1045" t="str">
        <f>IFERROR(MID(core[[#This Row],[Type]],LEN(core[[#This Row],[Base type]])+2,FIND(")",core[[#This Row],[Type]],LEN(core[[#This Row],[Base type]])+2)-LEN(core[[#This Row],[Base type]])-2)&amp;IF(core[[#This Row],[Other]]=TRUE,", ""other:*""",""),"")</f>
        <v/>
      </c>
      <c r="L1045" t="str">
        <f t="array" ref="L104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46" spans="2:12" hidden="1" x14ac:dyDescent="0.25">
      <c r="B1046" t="s">
        <v>2529</v>
      </c>
      <c r="C1046" t="s">
        <v>959</v>
      </c>
      <c r="D1046" t="s">
        <v>960</v>
      </c>
      <c r="E1046" t="s">
        <v>1305</v>
      </c>
      <c r="F1046" t="s">
        <v>29</v>
      </c>
      <c r="H1046" t="str">
        <f>IF(ISBLANK(core[[#This Row],[Type]]),"",IFERROR(LEFT(core[[#This Row],[Type]],FIND("(",core[[#This Row],[Type]])-1),core[[#This Row],[Type]]))</f>
        <v/>
      </c>
      <c r="I1046" t="str">
        <f>IF(core[[#This Row],[Base type]]="xs:string",LEFT(core[[#This Row],[Type]],11)="xs:string(""","")</f>
        <v/>
      </c>
      <c r="J1046" t="str">
        <f>IF(core[[#This Row],[Base type]]="xs:string",NOT(ISERROR(FIND(" or xs:string(xs:pattern=other:\w{2,})",core[[#This Row],[Type]]))),"")</f>
        <v/>
      </c>
      <c r="K1046" t="str">
        <f>IFERROR(MID(core[[#This Row],[Type]],LEN(core[[#This Row],[Base type]])+2,FIND(")",core[[#This Row],[Type]],LEN(core[[#This Row],[Base type]])+2)-LEN(core[[#This Row],[Base type]])-2)&amp;IF(core[[#This Row],[Other]]=TRUE,", ""other:*""",""),"")</f>
        <v/>
      </c>
      <c r="L1046" t="str">
        <f t="array" ref="L10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47" spans="2:12" hidden="1" x14ac:dyDescent="0.25">
      <c r="B1047" t="s">
        <v>2530</v>
      </c>
      <c r="C1047" t="s">
        <v>959</v>
      </c>
      <c r="D1047" t="s">
        <v>960</v>
      </c>
      <c r="E1047" t="s">
        <v>1307</v>
      </c>
      <c r="F1047" t="s">
        <v>29</v>
      </c>
      <c r="H1047" t="str">
        <f>IF(ISBLANK(core[[#This Row],[Type]]),"",IFERROR(LEFT(core[[#This Row],[Type]],FIND("(",core[[#This Row],[Type]])-1),core[[#This Row],[Type]]))</f>
        <v/>
      </c>
      <c r="I1047" t="str">
        <f>IF(core[[#This Row],[Base type]]="xs:string",LEFT(core[[#This Row],[Type]],11)="xs:string(""","")</f>
        <v/>
      </c>
      <c r="J1047" t="str">
        <f>IF(core[[#This Row],[Base type]]="xs:string",NOT(ISERROR(FIND(" or xs:string(xs:pattern=other:\w{2,})",core[[#This Row],[Type]]))),"")</f>
        <v/>
      </c>
      <c r="K1047" t="str">
        <f>IFERROR(MID(core[[#This Row],[Type]],LEN(core[[#This Row],[Base type]])+2,FIND(")",core[[#This Row],[Type]],LEN(core[[#This Row],[Base type]])+2)-LEN(core[[#This Row],[Base type]])-2)&amp;IF(core[[#This Row],[Other]]=TRUE,", ""other:*""",""),"")</f>
        <v/>
      </c>
      <c r="L1047" t="str">
        <f t="array" ref="L10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48" spans="2:12" hidden="1" x14ac:dyDescent="0.25">
      <c r="B1048" t="s">
        <v>2531</v>
      </c>
      <c r="C1048" t="s">
        <v>963</v>
      </c>
      <c r="D1048" t="s">
        <v>300</v>
      </c>
      <c r="E1048" t="s">
        <v>1299</v>
      </c>
      <c r="F1048" t="s">
        <v>29</v>
      </c>
      <c r="H1048" t="str">
        <f>IF(ISBLANK(core[[#This Row],[Type]]),"",IFERROR(LEFT(core[[#This Row],[Type]],FIND("(",core[[#This Row],[Type]])-1),core[[#This Row],[Type]]))</f>
        <v/>
      </c>
      <c r="I1048" t="str">
        <f>IF(core[[#This Row],[Base type]]="xs:string",LEFT(core[[#This Row],[Type]],11)="xs:string(""","")</f>
        <v/>
      </c>
      <c r="J1048" t="str">
        <f>IF(core[[#This Row],[Base type]]="xs:string",NOT(ISERROR(FIND(" or xs:string(xs:pattern=other:\w{2,})",core[[#This Row],[Type]]))),"")</f>
        <v/>
      </c>
      <c r="K1048" t="str">
        <f>IFERROR(MID(core[[#This Row],[Type]],LEN(core[[#This Row],[Base type]])+2,FIND(")",core[[#This Row],[Type]],LEN(core[[#This Row],[Base type]])+2)-LEN(core[[#This Row],[Base type]])-2)&amp;IF(core[[#This Row],[Other]]=TRUE,", ""other:*""",""),"")</f>
        <v/>
      </c>
      <c r="L1048" t="str">
        <f t="array" ref="L104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49" spans="2:12" hidden="1" x14ac:dyDescent="0.25">
      <c r="B1049" t="s">
        <v>2532</v>
      </c>
      <c r="C1049" t="s">
        <v>963</v>
      </c>
      <c r="D1049" t="s">
        <v>300</v>
      </c>
      <c r="E1049" t="s">
        <v>301</v>
      </c>
      <c r="F1049" t="s">
        <v>23</v>
      </c>
      <c r="G1049" t="s">
        <v>1495</v>
      </c>
      <c r="H1049" t="str">
        <f>IF(ISBLANK(core[[#This Row],[Type]]),"",IFERROR(LEFT(core[[#This Row],[Type]],FIND("(",core[[#This Row],[Type]])-1),core[[#This Row],[Type]]))</f>
        <v>xs:list</v>
      </c>
      <c r="I1049" t="str">
        <f>IF(core[[#This Row],[Base type]]="xs:string",LEFT(core[[#This Row],[Type]],11)="xs:string(""","")</f>
        <v/>
      </c>
      <c r="J1049" t="str">
        <f>IF(core[[#This Row],[Base type]]="xs:string",NOT(ISERROR(FIND(" or xs:string(xs:pattern=other:\w{2,})",core[[#This Row],[Type]]))),"")</f>
        <v/>
      </c>
      <c r="K1049" t="str">
        <f>IFERROR(MID(core[[#This Row],[Type]],LEN(core[[#This Row],[Base type]])+2,FIND(")",core[[#This Row],[Type]],LEN(core[[#This Row],[Base type]])+2)-LEN(core[[#This Row],[Base type]])-2)&amp;IF(core[[#This Row],[Other]]=TRUE,", ""other:*""",""),"")</f>
        <v>xs:double</v>
      </c>
      <c r="L1049" t="str">
        <f t="array" ref="L1049">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050" spans="2:12" hidden="1" x14ac:dyDescent="0.25">
      <c r="B1050" t="s">
        <v>2533</v>
      </c>
      <c r="C1050" t="s">
        <v>963</v>
      </c>
      <c r="D1050" t="s">
        <v>300</v>
      </c>
      <c r="E1050" t="s">
        <v>1425</v>
      </c>
      <c r="F1050" t="s">
        <v>29</v>
      </c>
      <c r="G1050" t="s">
        <v>1497</v>
      </c>
      <c r="H1050" t="str">
        <f>IF(ISBLANK(core[[#This Row],[Type]]),"",IFERROR(LEFT(core[[#This Row],[Type]],FIND("(",core[[#This Row],[Type]])-1),core[[#This Row],[Type]]))</f>
        <v>xs:double</v>
      </c>
      <c r="I1050" t="str">
        <f>IF(core[[#This Row],[Base type]]="xs:string",LEFT(core[[#This Row],[Type]],11)="xs:string(""","")</f>
        <v/>
      </c>
      <c r="J1050" t="str">
        <f>IF(core[[#This Row],[Base type]]="xs:string",NOT(ISERROR(FIND(" or xs:string(xs:pattern=other:\w{2,})",core[[#This Row],[Type]]))),"")</f>
        <v/>
      </c>
      <c r="K1050" t="str">
        <f>IFERROR(MID(core[[#This Row],[Type]],LEN(core[[#This Row],[Base type]])+2,FIND(")",core[[#This Row],[Type]],LEN(core[[#This Row],[Base type]])+2)-LEN(core[[#This Row],[Base type]])-2)&amp;IF(core[[#This Row],[Other]]=TRUE,", ""other:*""",""),"")</f>
        <v/>
      </c>
      <c r="L1050" t="str">
        <f t="array" ref="L1050">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051" spans="2:12" hidden="1" x14ac:dyDescent="0.25">
      <c r="B1051" t="s">
        <v>2534</v>
      </c>
      <c r="C1051" t="s">
        <v>963</v>
      </c>
      <c r="D1051" t="s">
        <v>300</v>
      </c>
      <c r="E1051" t="s">
        <v>1420</v>
      </c>
      <c r="F1051" t="s">
        <v>29</v>
      </c>
      <c r="G1051" t="s">
        <v>1423</v>
      </c>
      <c r="H1051" t="str">
        <f>IF(ISBLANK(core[[#This Row],[Type]]),"",IFERROR(LEFT(core[[#This Row],[Type]],FIND("(",core[[#This Row],[Type]])-1),core[[#This Row],[Type]]))</f>
        <v>xs:anyURI</v>
      </c>
      <c r="I1051" t="str">
        <f>IF(core[[#This Row],[Base type]]="xs:string",LEFT(core[[#This Row],[Type]],11)="xs:string(""","")</f>
        <v/>
      </c>
      <c r="J1051" t="str">
        <f>IF(core[[#This Row],[Base type]]="xs:string",NOT(ISERROR(FIND(" or xs:string(xs:pattern=other:\w{2,})",core[[#This Row],[Type]]))),"")</f>
        <v/>
      </c>
      <c r="K1051" t="str">
        <f>IFERROR(MID(core[[#This Row],[Type]],LEN(core[[#This Row],[Base type]])+2,FIND(")",core[[#This Row],[Type]],LEN(core[[#This Row],[Base type]])+2)-LEN(core[[#This Row],[Base type]])-2)&amp;IF(core[[#This Row],[Other]]=TRUE,", ""other:*""",""),"")</f>
        <v/>
      </c>
      <c r="L1051" t="str">
        <f t="array" ref="L105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052" spans="2:12" hidden="1" x14ac:dyDescent="0.25">
      <c r="B1052" t="s">
        <v>2535</v>
      </c>
      <c r="C1052" t="s">
        <v>963</v>
      </c>
      <c r="D1052" t="s">
        <v>300</v>
      </c>
      <c r="E1052" t="s">
        <v>1500</v>
      </c>
      <c r="F1052" t="s">
        <v>29</v>
      </c>
      <c r="G1052" t="s">
        <v>1423</v>
      </c>
      <c r="H1052" t="str">
        <f>IF(ISBLANK(core[[#This Row],[Type]]),"",IFERROR(LEFT(core[[#This Row],[Type]],FIND("(",core[[#This Row],[Type]])-1),core[[#This Row],[Type]]))</f>
        <v>xs:anyURI</v>
      </c>
      <c r="I1052" t="str">
        <f>IF(core[[#This Row],[Base type]]="xs:string",LEFT(core[[#This Row],[Type]],11)="xs:string(""","")</f>
        <v/>
      </c>
      <c r="J1052" t="str">
        <f>IF(core[[#This Row],[Base type]]="xs:string",NOT(ISERROR(FIND(" or xs:string(xs:pattern=other:\w{2,})",core[[#This Row],[Type]]))),"")</f>
        <v/>
      </c>
      <c r="K1052" t="str">
        <f>IFERROR(MID(core[[#This Row],[Type]],LEN(core[[#This Row],[Base type]])+2,FIND(")",core[[#This Row],[Type]],LEN(core[[#This Row],[Base type]])+2)-LEN(core[[#This Row],[Base type]])-2)&amp;IF(core[[#This Row],[Other]]=TRUE,", ""other:*""",""),"")</f>
        <v/>
      </c>
      <c r="L1052" t="str">
        <f t="array" ref="L1052">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053" spans="2:12" hidden="1" x14ac:dyDescent="0.25">
      <c r="B1053" t="s">
        <v>2536</v>
      </c>
      <c r="C1053" t="s">
        <v>959</v>
      </c>
      <c r="D1053" t="s">
        <v>960</v>
      </c>
      <c r="E1053" t="s">
        <v>494</v>
      </c>
      <c r="F1053" t="s">
        <v>23</v>
      </c>
      <c r="G1053" t="s">
        <v>1403</v>
      </c>
      <c r="H1053" t="str">
        <f>IF(ISBLANK(core[[#This Row],[Type]]),"",IFERROR(LEFT(core[[#This Row],[Type]],FIND("(",core[[#This Row],[Type]])-1),core[[#This Row],[Type]]))</f>
        <v>xs:decimal</v>
      </c>
      <c r="I1053" t="str">
        <f>IF(core[[#This Row],[Base type]]="xs:string",LEFT(core[[#This Row],[Type]],11)="xs:string(""","")</f>
        <v/>
      </c>
      <c r="J1053" t="str">
        <f>IF(core[[#This Row],[Base type]]="xs:string",NOT(ISERROR(FIND(" or xs:string(xs:pattern=other:\w{2,})",core[[#This Row],[Type]]))),"")</f>
        <v/>
      </c>
      <c r="K1053" t="str">
        <f>IFERROR(MID(core[[#This Row],[Type]],LEN(core[[#This Row],[Base type]])+2,FIND(")",core[[#This Row],[Type]],LEN(core[[#This Row],[Base type]])+2)-LEN(core[[#This Row],[Base type]])-2)&amp;IF(core[[#This Row],[Other]]=TRUE,", ""other:*""",""),"")</f>
        <v>xs:fractionDigits=6</v>
      </c>
      <c r="L1053" t="str">
        <f t="array" ref="L105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54" spans="2:12" hidden="1" x14ac:dyDescent="0.25">
      <c r="B1054" t="s">
        <v>2537</v>
      </c>
      <c r="C1054" t="s">
        <v>959</v>
      </c>
      <c r="D1054" t="s">
        <v>960</v>
      </c>
      <c r="E1054" t="s">
        <v>478</v>
      </c>
      <c r="F1054" t="s">
        <v>29</v>
      </c>
      <c r="G1054" t="s">
        <v>1403</v>
      </c>
      <c r="H1054" t="str">
        <f>IF(ISBLANK(core[[#This Row],[Type]]),"",IFERROR(LEFT(core[[#This Row],[Type]],FIND("(",core[[#This Row],[Type]])-1),core[[#This Row],[Type]]))</f>
        <v>xs:decimal</v>
      </c>
      <c r="I1054" t="str">
        <f>IF(core[[#This Row],[Base type]]="xs:string",LEFT(core[[#This Row],[Type]],11)="xs:string(""","")</f>
        <v/>
      </c>
      <c r="J1054" t="str">
        <f>IF(core[[#This Row],[Base type]]="xs:string",NOT(ISERROR(FIND(" or xs:string(xs:pattern=other:\w{2,})",core[[#This Row],[Type]]))),"")</f>
        <v/>
      </c>
      <c r="K1054" t="str">
        <f>IFERROR(MID(core[[#This Row],[Type]],LEN(core[[#This Row],[Base type]])+2,FIND(")",core[[#This Row],[Type]],LEN(core[[#This Row],[Base type]])+2)-LEN(core[[#This Row],[Base type]])-2)&amp;IF(core[[#This Row],[Other]]=TRUE,", ""other:*""",""),"")</f>
        <v>xs:fractionDigits=6</v>
      </c>
      <c r="L1054" t="str">
        <f t="array" ref="L105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55" spans="2:12" hidden="1" x14ac:dyDescent="0.25">
      <c r="B1055" t="s">
        <v>2538</v>
      </c>
      <c r="C1055" t="s">
        <v>959</v>
      </c>
      <c r="D1055" t="s">
        <v>960</v>
      </c>
      <c r="E1055" t="s">
        <v>1505</v>
      </c>
      <c r="F1055" t="s">
        <v>29</v>
      </c>
      <c r="G1055" t="s">
        <v>1403</v>
      </c>
      <c r="H1055" t="str">
        <f>IF(ISBLANK(core[[#This Row],[Type]]),"",IFERROR(LEFT(core[[#This Row],[Type]],FIND("(",core[[#This Row],[Type]])-1),core[[#This Row],[Type]]))</f>
        <v>xs:decimal</v>
      </c>
      <c r="I1055" t="str">
        <f>IF(core[[#This Row],[Base type]]="xs:string",LEFT(core[[#This Row],[Type]],11)="xs:string(""","")</f>
        <v/>
      </c>
      <c r="J1055" t="str">
        <f>IF(core[[#This Row],[Base type]]="xs:string",NOT(ISERROR(FIND(" or xs:string(xs:pattern=other:\w{2,})",core[[#This Row],[Type]]))),"")</f>
        <v/>
      </c>
      <c r="K1055" t="str">
        <f>IFERROR(MID(core[[#This Row],[Type]],LEN(core[[#This Row],[Base type]])+2,FIND(")",core[[#This Row],[Type]],LEN(core[[#This Row],[Base type]])+2)-LEN(core[[#This Row],[Base type]])-2)&amp;IF(core[[#This Row],[Other]]=TRUE,", ""other:*""",""),"")</f>
        <v>xs:fractionDigits=6</v>
      </c>
      <c r="L1055" t="str">
        <f t="array" ref="L105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56" spans="2:12" hidden="1" x14ac:dyDescent="0.25">
      <c r="B1056" t="s">
        <v>2539</v>
      </c>
      <c r="C1056" t="s">
        <v>963</v>
      </c>
      <c r="D1056" t="s">
        <v>65</v>
      </c>
      <c r="E1056" t="s">
        <v>1299</v>
      </c>
      <c r="F1056" t="s">
        <v>29</v>
      </c>
      <c r="H1056" t="str">
        <f>IF(ISBLANK(core[[#This Row],[Type]]),"",IFERROR(LEFT(core[[#This Row],[Type]],FIND("(",core[[#This Row],[Type]])-1),core[[#This Row],[Type]]))</f>
        <v/>
      </c>
      <c r="I1056" t="str">
        <f>IF(core[[#This Row],[Base type]]="xs:string",LEFT(core[[#This Row],[Type]],11)="xs:string(""","")</f>
        <v/>
      </c>
      <c r="J1056" t="str">
        <f>IF(core[[#This Row],[Base type]]="xs:string",NOT(ISERROR(FIND(" or xs:string(xs:pattern=other:\w{2,})",core[[#This Row],[Type]]))),"")</f>
        <v/>
      </c>
      <c r="K1056" t="str">
        <f>IFERROR(MID(core[[#This Row],[Type]],LEN(core[[#This Row],[Base type]])+2,FIND(")",core[[#This Row],[Type]],LEN(core[[#This Row],[Base type]])+2)-LEN(core[[#This Row],[Base type]])-2)&amp;IF(core[[#This Row],[Other]]=TRUE,", ""other:*""",""),"")</f>
        <v/>
      </c>
      <c r="L1056" t="str">
        <f t="array" ref="L10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57" spans="2:12" hidden="1" x14ac:dyDescent="0.25">
      <c r="B1057" t="s">
        <v>2540</v>
      </c>
      <c r="C1057" t="s">
        <v>964</v>
      </c>
      <c r="D1057" t="s">
        <v>123</v>
      </c>
      <c r="E1057" t="s">
        <v>1299</v>
      </c>
      <c r="F1057" t="s">
        <v>23</v>
      </c>
      <c r="H1057" t="str">
        <f>IF(ISBLANK(core[[#This Row],[Type]]),"",IFERROR(LEFT(core[[#This Row],[Type]],FIND("(",core[[#This Row],[Type]])-1),core[[#This Row],[Type]]))</f>
        <v/>
      </c>
      <c r="I1057" t="str">
        <f>IF(core[[#This Row],[Base type]]="xs:string",LEFT(core[[#This Row],[Type]],11)="xs:string(""","")</f>
        <v/>
      </c>
      <c r="J1057" t="str">
        <f>IF(core[[#This Row],[Base type]]="xs:string",NOT(ISERROR(FIND(" or xs:string(xs:pattern=other:\w{2,})",core[[#This Row],[Type]]))),"")</f>
        <v/>
      </c>
      <c r="K1057" t="str">
        <f>IFERROR(MID(core[[#This Row],[Type]],LEN(core[[#This Row],[Base type]])+2,FIND(")",core[[#This Row],[Type]],LEN(core[[#This Row],[Base type]])+2)-LEN(core[[#This Row],[Base type]])-2)&amp;IF(core[[#This Row],[Other]]=TRUE,", ""other:*""",""),"")</f>
        <v/>
      </c>
      <c r="L1057" t="str">
        <f t="array" ref="L105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58" spans="2:12" hidden="1" x14ac:dyDescent="0.25">
      <c r="B1058" t="s">
        <v>2541</v>
      </c>
      <c r="C1058" t="s">
        <v>2542</v>
      </c>
      <c r="D1058" t="s">
        <v>1309</v>
      </c>
      <c r="E1058" t="s">
        <v>1299</v>
      </c>
      <c r="F1058" t="s">
        <v>29</v>
      </c>
      <c r="H1058" t="str">
        <f>IF(ISBLANK(core[[#This Row],[Type]]),"",IFERROR(LEFT(core[[#This Row],[Type]],FIND("(",core[[#This Row],[Type]])-1),core[[#This Row],[Type]]))</f>
        <v/>
      </c>
      <c r="I1058" t="str">
        <f>IF(core[[#This Row],[Base type]]="xs:string",LEFT(core[[#This Row],[Type]],11)="xs:string(""","")</f>
        <v/>
      </c>
      <c r="J1058" t="str">
        <f>IF(core[[#This Row],[Base type]]="xs:string",NOT(ISERROR(FIND(" or xs:string(xs:pattern=other:\w{2,})",core[[#This Row],[Type]]))),"")</f>
        <v/>
      </c>
      <c r="K1058" t="str">
        <f>IFERROR(MID(core[[#This Row],[Type]],LEN(core[[#This Row],[Base type]])+2,FIND(")",core[[#This Row],[Type]],LEN(core[[#This Row],[Base type]])+2)-LEN(core[[#This Row],[Base type]])-2)&amp;IF(core[[#This Row],[Other]]=TRUE,", ""other:*""",""),"")</f>
        <v/>
      </c>
      <c r="L1058" t="str">
        <f t="array" ref="L10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59" spans="2:12" hidden="1" x14ac:dyDescent="0.25">
      <c r="B1059" t="s">
        <v>2543</v>
      </c>
      <c r="C1059" t="s">
        <v>964</v>
      </c>
      <c r="D1059" t="s">
        <v>123</v>
      </c>
      <c r="E1059" t="s">
        <v>124</v>
      </c>
      <c r="F1059" t="s">
        <v>23</v>
      </c>
      <c r="G1059" t="s">
        <v>1436</v>
      </c>
      <c r="H1059" t="str">
        <f>IF(ISBLANK(core[[#This Row],[Type]]),"",IFERROR(LEFT(core[[#This Row],[Type]],FIND("(",core[[#This Row],[Type]])-1),core[[#This Row],[Type]]))</f>
        <v>xs:boolean</v>
      </c>
      <c r="I1059" t="str">
        <f>IF(core[[#This Row],[Base type]]="xs:string",LEFT(core[[#This Row],[Type]],11)="xs:string(""","")</f>
        <v/>
      </c>
      <c r="J1059" t="str">
        <f>IF(core[[#This Row],[Base type]]="xs:string",NOT(ISERROR(FIND(" or xs:string(xs:pattern=other:\w{2,})",core[[#This Row],[Type]]))),"")</f>
        <v/>
      </c>
      <c r="K1059" t="str">
        <f>IFERROR(MID(core[[#This Row],[Type]],LEN(core[[#This Row],[Base type]])+2,FIND(")",core[[#This Row],[Type]],LEN(core[[#This Row],[Base type]])+2)-LEN(core[[#This Row],[Base type]])-2)&amp;IF(core[[#This Row],[Other]]=TRUE,", ""other:*""",""),"")</f>
        <v/>
      </c>
      <c r="L1059" t="str">
        <f t="array" ref="L105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060" spans="2:12" hidden="1" x14ac:dyDescent="0.25">
      <c r="B1060" t="s">
        <v>2544</v>
      </c>
      <c r="C1060" t="s">
        <v>964</v>
      </c>
      <c r="D1060" t="s">
        <v>123</v>
      </c>
      <c r="E1060" t="s">
        <v>135</v>
      </c>
      <c r="F1060" t="s">
        <v>29</v>
      </c>
      <c r="G1060" t="s">
        <v>1478</v>
      </c>
      <c r="H1060" t="str">
        <f>IF(ISBLANK(core[[#This Row],[Type]]),"",IFERROR(LEFT(core[[#This Row],[Type]],FIND("(",core[[#This Row],[Type]])-1),core[[#This Row],[Type]]))</f>
        <v>xs:string</v>
      </c>
      <c r="I1060" t="b">
        <f>IF(core[[#This Row],[Base type]]="xs:string",LEFT(core[[#This Row],[Type]],11)="xs:string(""","")</f>
        <v>1</v>
      </c>
      <c r="J1060" t="b">
        <f>IF(core[[#This Row],[Base type]]="xs:string",NOT(ISERROR(FIND(" or xs:string(xs:pattern=other:\w{2,})",core[[#This Row],[Type]]))),"")</f>
        <v>1</v>
      </c>
      <c r="K1060" t="str">
        <f>IFERROR(MID(core[[#This Row],[Type]],LEN(core[[#This Row],[Base type]])+2,FIND(")",core[[#This Row],[Type]],LEN(core[[#This Row],[Base type]])+2)-LEN(core[[#This Row],[Base type]])-2)&amp;IF(core[[#This Row],[Other]]=TRUE,", ""other:*""",""),"")</f>
        <v>"conceptual", "planned", "operational", "disabled", "closed", "other:*"</v>
      </c>
      <c r="L1060" t="str">
        <f t="array" ref="L106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061" spans="2:12" hidden="1" x14ac:dyDescent="0.25">
      <c r="B1061" t="s">
        <v>2545</v>
      </c>
      <c r="C1061" t="s">
        <v>964</v>
      </c>
      <c r="D1061" t="s">
        <v>123</v>
      </c>
      <c r="E1061" t="s">
        <v>133</v>
      </c>
      <c r="F1061" t="s">
        <v>29</v>
      </c>
      <c r="G1061" t="s">
        <v>1325</v>
      </c>
      <c r="H1061" t="str">
        <f>IF(ISBLANK(core[[#This Row],[Type]]),"",IFERROR(LEFT(core[[#This Row],[Type]],FIND("(",core[[#This Row],[Type]])-1),core[[#This Row],[Type]]))</f>
        <v>xs:IDREF</v>
      </c>
      <c r="I1061" t="str">
        <f>IF(core[[#This Row],[Base type]]="xs:string",LEFT(core[[#This Row],[Type]],11)="xs:string(""","")</f>
        <v/>
      </c>
      <c r="J1061" t="str">
        <f>IF(core[[#This Row],[Base type]]="xs:string",NOT(ISERROR(FIND(" or xs:string(xs:pattern=other:\w{2,})",core[[#This Row],[Type]]))),"")</f>
        <v/>
      </c>
      <c r="K1061" t="str">
        <f>IFERROR(MID(core[[#This Row],[Type]],LEN(core[[#This Row],[Base type]])+2,FIND(")",core[[#This Row],[Type]],LEN(core[[#This Row],[Base type]])+2)-LEN(core[[#This Row],[Base type]])-2)&amp;IF(core[[#This Row],[Other]]=TRUE,", ""other:*""",""),"")</f>
        <v/>
      </c>
      <c r="L1061" t="str">
        <f t="array" ref="L106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062" spans="2:12" hidden="1" x14ac:dyDescent="0.25">
      <c r="B1062" t="s">
        <v>2546</v>
      </c>
      <c r="C1062" t="s">
        <v>964</v>
      </c>
      <c r="D1062" t="s">
        <v>123</v>
      </c>
      <c r="E1062" t="s">
        <v>1481</v>
      </c>
      <c r="F1062" t="s">
        <v>29</v>
      </c>
      <c r="G1062" t="s">
        <v>1482</v>
      </c>
      <c r="H1062" t="str">
        <f>IF(ISBLANK(core[[#This Row],[Type]]),"",IFERROR(LEFT(core[[#This Row],[Type]],FIND("(",core[[#This Row],[Type]])-1),core[[#This Row],[Type]]))</f>
        <v>xs:time</v>
      </c>
      <c r="I1062" t="str">
        <f>IF(core[[#This Row],[Base type]]="xs:string",LEFT(core[[#This Row],[Type]],11)="xs:string(""","")</f>
        <v/>
      </c>
      <c r="J1062" t="str">
        <f>IF(core[[#This Row],[Base type]]="xs:string",NOT(ISERROR(FIND(" or xs:string(xs:pattern=other:\w{2,})",core[[#This Row],[Type]]))),"")</f>
        <v/>
      </c>
      <c r="K1062" t="str">
        <f>IFERROR(MID(core[[#This Row],[Type]],LEN(core[[#This Row],[Base type]])+2,FIND(")",core[[#This Row],[Type]],LEN(core[[#This Row],[Base type]])+2)-LEN(core[[#This Row],[Base type]])-2)&amp;IF(core[[#This Row],[Other]]=TRUE,", ""other:*""",""),"")</f>
        <v/>
      </c>
      <c r="L1062" t="str">
        <f t="array" ref="L106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63" spans="2:12" hidden="1" x14ac:dyDescent="0.25">
      <c r="B1063" t="s">
        <v>2547</v>
      </c>
      <c r="C1063" t="s">
        <v>964</v>
      </c>
      <c r="D1063" t="s">
        <v>123</v>
      </c>
      <c r="E1063" t="s">
        <v>1484</v>
      </c>
      <c r="F1063" t="s">
        <v>29</v>
      </c>
      <c r="G1063" t="s">
        <v>1482</v>
      </c>
      <c r="H1063" t="str">
        <f>IF(ISBLANK(core[[#This Row],[Type]]),"",IFERROR(LEFT(core[[#This Row],[Type]],FIND("(",core[[#This Row],[Type]])-1),core[[#This Row],[Type]]))</f>
        <v>xs:time</v>
      </c>
      <c r="I1063" t="str">
        <f>IF(core[[#This Row],[Base type]]="xs:string",LEFT(core[[#This Row],[Type]],11)="xs:string(""","")</f>
        <v/>
      </c>
      <c r="J1063" t="str">
        <f>IF(core[[#This Row],[Base type]]="xs:string",NOT(ISERROR(FIND(" or xs:string(xs:pattern=other:\w{2,})",core[[#This Row],[Type]]))),"")</f>
        <v/>
      </c>
      <c r="K1063" t="str">
        <f>IFERROR(MID(core[[#This Row],[Type]],LEN(core[[#This Row],[Base type]])+2,FIND(")",core[[#This Row],[Type]],LEN(core[[#This Row],[Base type]])+2)-LEN(core[[#This Row],[Base type]])-2)&amp;IF(core[[#This Row],[Other]]=TRUE,", ""other:*""",""),"")</f>
        <v/>
      </c>
      <c r="L1063" t="str">
        <f t="array" ref="L106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64" spans="2:12" hidden="1" x14ac:dyDescent="0.25">
      <c r="B1064" t="s">
        <v>2548</v>
      </c>
      <c r="C1064" t="s">
        <v>964</v>
      </c>
      <c r="D1064" t="s">
        <v>123</v>
      </c>
      <c r="E1064" t="s">
        <v>1486</v>
      </c>
      <c r="F1064" t="s">
        <v>29</v>
      </c>
      <c r="G1064" t="s">
        <v>1487</v>
      </c>
      <c r="H1064" t="str">
        <f>IF(ISBLANK(core[[#This Row],[Type]]),"",IFERROR(LEFT(core[[#This Row],[Type]],FIND("(",core[[#This Row],[Type]])-1),core[[#This Row],[Type]]))</f>
        <v>xs:nonNegativeInteger</v>
      </c>
      <c r="I1064" t="str">
        <f>IF(core[[#This Row],[Base type]]="xs:string",LEFT(core[[#This Row],[Type]],11)="xs:string(""","")</f>
        <v/>
      </c>
      <c r="J1064" t="str">
        <f>IF(core[[#This Row],[Base type]]="xs:string",NOT(ISERROR(FIND(" or xs:string(xs:pattern=other:\w{2,})",core[[#This Row],[Type]]))),"")</f>
        <v/>
      </c>
      <c r="K1064" t="str">
        <f>IFERROR(MID(core[[#This Row],[Type]],LEN(core[[#This Row],[Base type]])+2,FIND(")",core[[#This Row],[Type]],LEN(core[[#This Row],[Base type]])+2)-LEN(core[[#This Row],[Base type]])-2)&amp;IF(core[[#This Row],[Other]]=TRUE,", ""other:*""",""),"")</f>
        <v/>
      </c>
      <c r="L1064" t="str">
        <f t="array" ref="L1064">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065" spans="2:12" hidden="1" x14ac:dyDescent="0.25">
      <c r="B1065" t="s">
        <v>2549</v>
      </c>
      <c r="C1065" t="s">
        <v>964</v>
      </c>
      <c r="D1065" t="s">
        <v>123</v>
      </c>
      <c r="E1065" t="s">
        <v>1489</v>
      </c>
      <c r="F1065" t="s">
        <v>29</v>
      </c>
      <c r="G1065" t="s">
        <v>1302</v>
      </c>
      <c r="H1065" t="str">
        <f>IF(ISBLANK(core[[#This Row],[Type]]),"",IFERROR(LEFT(core[[#This Row],[Type]],FIND("(",core[[#This Row],[Type]])-1),core[[#This Row],[Type]]))</f>
        <v>xs:string</v>
      </c>
      <c r="I1065" t="b">
        <f>IF(core[[#This Row],[Base type]]="xs:string",LEFT(core[[#This Row],[Type]],11)="xs:string(""","")</f>
        <v>0</v>
      </c>
      <c r="J1065" t="b">
        <f>IF(core[[#This Row],[Base type]]="xs:string",NOT(ISERROR(FIND(" or xs:string(xs:pattern=other:\w{2,})",core[[#This Row],[Type]]))),"")</f>
        <v>0</v>
      </c>
      <c r="K1065" t="str">
        <f>IFERROR(MID(core[[#This Row],[Type]],LEN(core[[#This Row],[Base type]])+2,FIND(")",core[[#This Row],[Type]],LEN(core[[#This Row],[Base type]])+2)-LEN(core[[#This Row],[Base type]])-2)&amp;IF(core[[#This Row],[Other]]=TRUE,", ""other:*""",""),"")</f>
        <v/>
      </c>
      <c r="L1065" t="str">
        <f t="array" ref="L106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66" spans="2:12" hidden="1" x14ac:dyDescent="0.25">
      <c r="B1066" t="s">
        <v>2550</v>
      </c>
      <c r="C1066" t="s">
        <v>964</v>
      </c>
      <c r="D1066" t="s">
        <v>123</v>
      </c>
      <c r="E1066" t="s">
        <v>1307</v>
      </c>
      <c r="F1066" t="s">
        <v>29</v>
      </c>
      <c r="H1066" t="str">
        <f>IF(ISBLANK(core[[#This Row],[Type]]),"",IFERROR(LEFT(core[[#This Row],[Type]],FIND("(",core[[#This Row],[Type]])-1),core[[#This Row],[Type]]))</f>
        <v/>
      </c>
      <c r="I1066" t="str">
        <f>IF(core[[#This Row],[Base type]]="xs:string",LEFT(core[[#This Row],[Type]],11)="xs:string(""","")</f>
        <v/>
      </c>
      <c r="J1066" t="str">
        <f>IF(core[[#This Row],[Base type]]="xs:string",NOT(ISERROR(FIND(" or xs:string(xs:pattern=other:\w{2,})",core[[#This Row],[Type]]))),"")</f>
        <v/>
      </c>
      <c r="K1066" t="str">
        <f>IFERROR(MID(core[[#This Row],[Type]],LEN(core[[#This Row],[Base type]])+2,FIND(")",core[[#This Row],[Type]],LEN(core[[#This Row],[Base type]])+2)-LEN(core[[#This Row],[Base type]])-2)&amp;IF(core[[#This Row],[Other]]=TRUE,", ""other:*""",""),"")</f>
        <v/>
      </c>
      <c r="L1066" t="str">
        <f t="array" ref="L106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67" spans="2:12" hidden="1" x14ac:dyDescent="0.25">
      <c r="B1067" t="s">
        <v>2551</v>
      </c>
      <c r="C1067" t="s">
        <v>914</v>
      </c>
      <c r="D1067" t="s">
        <v>2552</v>
      </c>
      <c r="E1067" t="s">
        <v>1299</v>
      </c>
      <c r="F1067" t="s">
        <v>29</v>
      </c>
      <c r="H1067" t="str">
        <f>IF(ISBLANK(core[[#This Row],[Type]]),"",IFERROR(LEFT(core[[#This Row],[Type]],FIND("(",core[[#This Row],[Type]])-1),core[[#This Row],[Type]]))</f>
        <v/>
      </c>
      <c r="I1067" t="str">
        <f>IF(core[[#This Row],[Base type]]="xs:string",LEFT(core[[#This Row],[Type]],11)="xs:string(""","")</f>
        <v/>
      </c>
      <c r="J1067" t="str">
        <f>IF(core[[#This Row],[Base type]]="xs:string",NOT(ISERROR(FIND(" or xs:string(xs:pattern=other:\w{2,})",core[[#This Row],[Type]]))),"")</f>
        <v/>
      </c>
      <c r="K1067" t="str">
        <f>IFERROR(MID(core[[#This Row],[Type]],LEN(core[[#This Row],[Base type]])+2,FIND(")",core[[#This Row],[Type]],LEN(core[[#This Row],[Base type]])+2)-LEN(core[[#This Row],[Base type]])-2)&amp;IF(core[[#This Row],[Other]]=TRUE,", ""other:*""",""),"")</f>
        <v/>
      </c>
      <c r="L1067" t="str">
        <f t="array" ref="L106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68" spans="2:12" hidden="1" x14ac:dyDescent="0.25">
      <c r="B1068" t="s">
        <v>2553</v>
      </c>
      <c r="C1068" t="s">
        <v>2554</v>
      </c>
      <c r="D1068" t="s">
        <v>2555</v>
      </c>
      <c r="E1068" t="s">
        <v>1299</v>
      </c>
      <c r="F1068" t="s">
        <v>29</v>
      </c>
      <c r="H1068" t="str">
        <f>IF(ISBLANK(core[[#This Row],[Type]]),"",IFERROR(LEFT(core[[#This Row],[Type]],FIND("(",core[[#This Row],[Type]])-1),core[[#This Row],[Type]]))</f>
        <v/>
      </c>
      <c r="I1068" t="str">
        <f>IF(core[[#This Row],[Base type]]="xs:string",LEFT(core[[#This Row],[Type]],11)="xs:string(""","")</f>
        <v/>
      </c>
      <c r="J1068" t="str">
        <f>IF(core[[#This Row],[Base type]]="xs:string",NOT(ISERROR(FIND(" or xs:string(xs:pattern=other:\w{2,})",core[[#This Row],[Type]]))),"")</f>
        <v/>
      </c>
      <c r="K1068" t="str">
        <f>IFERROR(MID(core[[#This Row],[Type]],LEN(core[[#This Row],[Base type]])+2,FIND(")",core[[#This Row],[Type]],LEN(core[[#This Row],[Base type]])+2)-LEN(core[[#This Row],[Base type]])-2)&amp;IF(core[[#This Row],[Other]]=TRUE,", ""other:*""",""),"")</f>
        <v/>
      </c>
      <c r="L1068" t="str">
        <f t="array" ref="L10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69" spans="2:12" hidden="1" x14ac:dyDescent="0.25">
      <c r="B1069" t="s">
        <v>2556</v>
      </c>
      <c r="C1069" t="s">
        <v>2557</v>
      </c>
      <c r="D1069" t="s">
        <v>423</v>
      </c>
      <c r="E1069" t="s">
        <v>1299</v>
      </c>
      <c r="F1069" t="s">
        <v>29</v>
      </c>
      <c r="H1069" t="str">
        <f>IF(ISBLANK(core[[#This Row],[Type]]),"",IFERROR(LEFT(core[[#This Row],[Type]],FIND("(",core[[#This Row],[Type]])-1),core[[#This Row],[Type]]))</f>
        <v/>
      </c>
      <c r="I1069" t="str">
        <f>IF(core[[#This Row],[Base type]]="xs:string",LEFT(core[[#This Row],[Type]],11)="xs:string(""","")</f>
        <v/>
      </c>
      <c r="J1069" t="str">
        <f>IF(core[[#This Row],[Base type]]="xs:string",NOT(ISERROR(FIND(" or xs:string(xs:pattern=other:\w{2,})",core[[#This Row],[Type]]))),"")</f>
        <v/>
      </c>
      <c r="K1069" t="str">
        <f>IFERROR(MID(core[[#This Row],[Type]],LEN(core[[#This Row],[Base type]])+2,FIND(")",core[[#This Row],[Type]],LEN(core[[#This Row],[Base type]])+2)-LEN(core[[#This Row],[Base type]])-2)&amp;IF(core[[#This Row],[Other]]=TRUE,", ""other:*""",""),"")</f>
        <v/>
      </c>
      <c r="L1069" t="str">
        <f t="array" ref="L10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70" spans="2:12" hidden="1" x14ac:dyDescent="0.25">
      <c r="B1070" t="s">
        <v>2558</v>
      </c>
      <c r="C1070" t="s">
        <v>2557</v>
      </c>
      <c r="D1070" t="s">
        <v>423</v>
      </c>
      <c r="E1070" t="s">
        <v>34</v>
      </c>
      <c r="F1070" t="s">
        <v>29</v>
      </c>
      <c r="G1070" t="s">
        <v>1302</v>
      </c>
      <c r="H1070" t="str">
        <f>IF(ISBLANK(core[[#This Row],[Type]]),"",IFERROR(LEFT(core[[#This Row],[Type]],FIND("(",core[[#This Row],[Type]])-1),core[[#This Row],[Type]]))</f>
        <v>xs:string</v>
      </c>
      <c r="I1070" t="b">
        <f>IF(core[[#This Row],[Base type]]="xs:string",LEFT(core[[#This Row],[Type]],11)="xs:string(""","")</f>
        <v>0</v>
      </c>
      <c r="J1070" t="b">
        <f>IF(core[[#This Row],[Base type]]="xs:string",NOT(ISERROR(FIND(" or xs:string(xs:pattern=other:\w{2,})",core[[#This Row],[Type]]))),"")</f>
        <v>0</v>
      </c>
      <c r="K1070" t="str">
        <f>IFERROR(MID(core[[#This Row],[Type]],LEN(core[[#This Row],[Base type]])+2,FIND(")",core[[#This Row],[Type]],LEN(core[[#This Row],[Base type]])+2)-LEN(core[[#This Row],[Base type]])-2)&amp;IF(core[[#This Row],[Other]]=TRUE,", ""other:*""",""),"")</f>
        <v/>
      </c>
      <c r="L1070" t="str">
        <f t="array" ref="L107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71" spans="2:12" hidden="1" x14ac:dyDescent="0.25">
      <c r="B1071" t="s">
        <v>2559</v>
      </c>
      <c r="C1071" t="s">
        <v>2557</v>
      </c>
      <c r="D1071" t="s">
        <v>423</v>
      </c>
      <c r="E1071" t="s">
        <v>28</v>
      </c>
      <c r="F1071" t="s">
        <v>29</v>
      </c>
      <c r="G1071" t="s">
        <v>1302</v>
      </c>
      <c r="H1071" t="str">
        <f>IF(ISBLANK(core[[#This Row],[Type]]),"",IFERROR(LEFT(core[[#This Row],[Type]],FIND("(",core[[#This Row],[Type]])-1),core[[#This Row],[Type]]))</f>
        <v>xs:string</v>
      </c>
      <c r="I1071" t="b">
        <f>IF(core[[#This Row],[Base type]]="xs:string",LEFT(core[[#This Row],[Type]],11)="xs:string(""","")</f>
        <v>0</v>
      </c>
      <c r="J1071" t="b">
        <f>IF(core[[#This Row],[Base type]]="xs:string",NOT(ISERROR(FIND(" or xs:string(xs:pattern=other:\w{2,})",core[[#This Row],[Type]]))),"")</f>
        <v>0</v>
      </c>
      <c r="K1071" t="str">
        <f>IFERROR(MID(core[[#This Row],[Type]],LEN(core[[#This Row],[Base type]])+2,FIND(")",core[[#This Row],[Type]],LEN(core[[#This Row],[Base type]])+2)-LEN(core[[#This Row],[Base type]])-2)&amp;IF(core[[#This Row],[Other]]=TRUE,", ""other:*""",""),"")</f>
        <v/>
      </c>
      <c r="L1071" t="str">
        <f t="array" ref="L107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72" spans="2:12" hidden="1" x14ac:dyDescent="0.25">
      <c r="B1072" t="s">
        <v>2560</v>
      </c>
      <c r="C1072" t="s">
        <v>2557</v>
      </c>
      <c r="D1072" t="s">
        <v>423</v>
      </c>
      <c r="E1072" t="s">
        <v>1305</v>
      </c>
      <c r="F1072" t="s">
        <v>29</v>
      </c>
      <c r="H1072" t="str">
        <f>IF(ISBLANK(core[[#This Row],[Type]]),"",IFERROR(LEFT(core[[#This Row],[Type]],FIND("(",core[[#This Row],[Type]])-1),core[[#This Row],[Type]]))</f>
        <v/>
      </c>
      <c r="I1072" t="str">
        <f>IF(core[[#This Row],[Base type]]="xs:string",LEFT(core[[#This Row],[Type]],11)="xs:string(""","")</f>
        <v/>
      </c>
      <c r="J1072" t="str">
        <f>IF(core[[#This Row],[Base type]]="xs:string",NOT(ISERROR(FIND(" or xs:string(xs:pattern=other:\w{2,})",core[[#This Row],[Type]]))),"")</f>
        <v/>
      </c>
      <c r="K1072" t="str">
        <f>IFERROR(MID(core[[#This Row],[Type]],LEN(core[[#This Row],[Base type]])+2,FIND(")",core[[#This Row],[Type]],LEN(core[[#This Row],[Base type]])+2)-LEN(core[[#This Row],[Base type]])-2)&amp;IF(core[[#This Row],[Other]]=TRUE,", ""other:*""",""),"")</f>
        <v/>
      </c>
      <c r="L1072" t="str">
        <f t="array" ref="L107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73" spans="2:12" hidden="1" x14ac:dyDescent="0.25">
      <c r="B1073" t="s">
        <v>2561</v>
      </c>
      <c r="C1073" t="s">
        <v>2557</v>
      </c>
      <c r="D1073" t="s">
        <v>423</v>
      </c>
      <c r="E1073" t="s">
        <v>1307</v>
      </c>
      <c r="F1073" t="s">
        <v>29</v>
      </c>
      <c r="H1073" t="str">
        <f>IF(ISBLANK(core[[#This Row],[Type]]),"",IFERROR(LEFT(core[[#This Row],[Type]],FIND("(",core[[#This Row],[Type]])-1),core[[#This Row],[Type]]))</f>
        <v/>
      </c>
      <c r="I1073" t="str">
        <f>IF(core[[#This Row],[Base type]]="xs:string",LEFT(core[[#This Row],[Type]],11)="xs:string(""","")</f>
        <v/>
      </c>
      <c r="J1073" t="str">
        <f>IF(core[[#This Row],[Base type]]="xs:string",NOT(ISERROR(FIND(" or xs:string(xs:pattern=other:\w{2,})",core[[#This Row],[Type]]))),"")</f>
        <v/>
      </c>
      <c r="K1073" t="str">
        <f>IFERROR(MID(core[[#This Row],[Type]],LEN(core[[#This Row],[Base type]])+2,FIND(")",core[[#This Row],[Type]],LEN(core[[#This Row],[Base type]])+2)-LEN(core[[#This Row],[Base type]])-2)&amp;IF(core[[#This Row],[Other]]=TRUE,", ""other:*""",""),"")</f>
        <v/>
      </c>
      <c r="L1073" t="str">
        <f t="array" ref="L107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74" spans="2:12" hidden="1" x14ac:dyDescent="0.25">
      <c r="B1074" t="s">
        <v>2562</v>
      </c>
      <c r="C1074" t="s">
        <v>2557</v>
      </c>
      <c r="D1074" t="s">
        <v>1309</v>
      </c>
      <c r="E1074" t="s">
        <v>1299</v>
      </c>
      <c r="F1074" t="s">
        <v>29</v>
      </c>
      <c r="H1074" t="str">
        <f>IF(ISBLANK(core[[#This Row],[Type]]),"",IFERROR(LEFT(core[[#This Row],[Type]],FIND("(",core[[#This Row],[Type]])-1),core[[#This Row],[Type]]))</f>
        <v/>
      </c>
      <c r="I1074" t="str">
        <f>IF(core[[#This Row],[Base type]]="xs:string",LEFT(core[[#This Row],[Type]],11)="xs:string(""","")</f>
        <v/>
      </c>
      <c r="J1074" t="str">
        <f>IF(core[[#This Row],[Base type]]="xs:string",NOT(ISERROR(FIND(" or xs:string(xs:pattern=other:\w{2,})",core[[#This Row],[Type]]))),"")</f>
        <v/>
      </c>
      <c r="K1074" t="str">
        <f>IFERROR(MID(core[[#This Row],[Type]],LEN(core[[#This Row],[Base type]])+2,FIND(")",core[[#This Row],[Type]],LEN(core[[#This Row],[Base type]])+2)-LEN(core[[#This Row],[Base type]])-2)&amp;IF(core[[#This Row],[Other]]=TRUE,", ""other:*""",""),"")</f>
        <v/>
      </c>
      <c r="L1074" t="str">
        <f t="array" ref="L10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75" spans="2:12" hidden="1" x14ac:dyDescent="0.25">
      <c r="B1075" t="s">
        <v>2563</v>
      </c>
      <c r="C1075" t="s">
        <v>2554</v>
      </c>
      <c r="D1075" t="s">
        <v>2555</v>
      </c>
      <c r="E1075" t="s">
        <v>32</v>
      </c>
      <c r="F1075" t="s">
        <v>23</v>
      </c>
      <c r="G1075" t="s">
        <v>1311</v>
      </c>
      <c r="H1075" t="str">
        <f>IF(ISBLANK(core[[#This Row],[Type]]),"",IFERROR(LEFT(core[[#This Row],[Type]],FIND("(",core[[#This Row],[Type]])-1),core[[#This Row],[Type]]))</f>
        <v>xs:ID</v>
      </c>
      <c r="I1075" t="str">
        <f>IF(core[[#This Row],[Base type]]="xs:string",LEFT(core[[#This Row],[Type]],11)="xs:string(""","")</f>
        <v/>
      </c>
      <c r="J1075" t="str">
        <f>IF(core[[#This Row],[Base type]]="xs:string",NOT(ISERROR(FIND(" or xs:string(xs:pattern=other:\w{2,})",core[[#This Row],[Type]]))),"")</f>
        <v/>
      </c>
      <c r="K1075" t="str">
        <f>IFERROR(MID(core[[#This Row],[Type]],LEN(core[[#This Row],[Base type]])+2,FIND(")",core[[#This Row],[Type]],LEN(core[[#This Row],[Base type]])+2)-LEN(core[[#This Row],[Base type]])-2)&amp;IF(core[[#This Row],[Other]]=TRUE,", ""other:*""",""),"")</f>
        <v/>
      </c>
      <c r="L1075" t="str">
        <f t="array" ref="L107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76" spans="2:12" hidden="1" x14ac:dyDescent="0.25">
      <c r="B1076" t="s">
        <v>2564</v>
      </c>
      <c r="C1076" t="s">
        <v>2554</v>
      </c>
      <c r="D1076" t="s">
        <v>2555</v>
      </c>
      <c r="E1076" t="s">
        <v>24</v>
      </c>
      <c r="F1076" t="s">
        <v>29</v>
      </c>
      <c r="G1076" t="s">
        <v>1302</v>
      </c>
      <c r="H1076" t="str">
        <f>IF(ISBLANK(core[[#This Row],[Type]]),"",IFERROR(LEFT(core[[#This Row],[Type]],FIND("(",core[[#This Row],[Type]])-1),core[[#This Row],[Type]]))</f>
        <v>xs:string</v>
      </c>
      <c r="I1076" t="b">
        <f>IF(core[[#This Row],[Base type]]="xs:string",LEFT(core[[#This Row],[Type]],11)="xs:string(""","")</f>
        <v>0</v>
      </c>
      <c r="J1076" t="b">
        <f>IF(core[[#This Row],[Base type]]="xs:string",NOT(ISERROR(FIND(" or xs:string(xs:pattern=other:\w{2,})",core[[#This Row],[Type]]))),"")</f>
        <v>0</v>
      </c>
      <c r="K1076" t="str">
        <f>IFERROR(MID(core[[#This Row],[Type]],LEN(core[[#This Row],[Base type]])+2,FIND(")",core[[#This Row],[Type]],LEN(core[[#This Row],[Base type]])+2)-LEN(core[[#This Row],[Base type]])-2)&amp;IF(core[[#This Row],[Other]]=TRUE,", ""other:*""",""),"")</f>
        <v/>
      </c>
      <c r="L1076" t="str">
        <f t="array" ref="L107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77" spans="2:12" hidden="1" x14ac:dyDescent="0.25">
      <c r="B1077" t="s">
        <v>2565</v>
      </c>
      <c r="C1077" t="s">
        <v>2554</v>
      </c>
      <c r="D1077" t="s">
        <v>2555</v>
      </c>
      <c r="E1077" t="s">
        <v>34</v>
      </c>
      <c r="F1077" t="s">
        <v>29</v>
      </c>
      <c r="G1077" t="s">
        <v>1302</v>
      </c>
      <c r="H1077" t="str">
        <f>IF(ISBLANK(core[[#This Row],[Type]]),"",IFERROR(LEFT(core[[#This Row],[Type]],FIND("(",core[[#This Row],[Type]])-1),core[[#This Row],[Type]]))</f>
        <v>xs:string</v>
      </c>
      <c r="I1077" t="b">
        <f>IF(core[[#This Row],[Base type]]="xs:string",LEFT(core[[#This Row],[Type]],11)="xs:string(""","")</f>
        <v>0</v>
      </c>
      <c r="J1077" t="b">
        <f>IF(core[[#This Row],[Base type]]="xs:string",NOT(ISERROR(FIND(" or xs:string(xs:pattern=other:\w{2,})",core[[#This Row],[Type]]))),"")</f>
        <v>0</v>
      </c>
      <c r="K1077" t="str">
        <f>IFERROR(MID(core[[#This Row],[Type]],LEN(core[[#This Row],[Base type]])+2,FIND(")",core[[#This Row],[Type]],LEN(core[[#This Row],[Base type]])+2)-LEN(core[[#This Row],[Base type]])-2)&amp;IF(core[[#This Row],[Other]]=TRUE,", ""other:*""",""),"")</f>
        <v/>
      </c>
      <c r="L1077" t="str">
        <f t="array" ref="L107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78" spans="2:12" hidden="1" x14ac:dyDescent="0.25">
      <c r="B1078" t="s">
        <v>2566</v>
      </c>
      <c r="C1078" t="s">
        <v>2554</v>
      </c>
      <c r="D1078" t="s">
        <v>2555</v>
      </c>
      <c r="E1078" t="s">
        <v>28</v>
      </c>
      <c r="F1078" t="s">
        <v>29</v>
      </c>
      <c r="G1078" t="s">
        <v>1302</v>
      </c>
      <c r="H1078" t="str">
        <f>IF(ISBLANK(core[[#This Row],[Type]]),"",IFERROR(LEFT(core[[#This Row],[Type]],FIND("(",core[[#This Row],[Type]])-1),core[[#This Row],[Type]]))</f>
        <v>xs:string</v>
      </c>
      <c r="I1078" t="b">
        <f>IF(core[[#This Row],[Base type]]="xs:string",LEFT(core[[#This Row],[Type]],11)="xs:string(""","")</f>
        <v>0</v>
      </c>
      <c r="J1078" t="b">
        <f>IF(core[[#This Row],[Base type]]="xs:string",NOT(ISERROR(FIND(" or xs:string(xs:pattern=other:\w{2,})",core[[#This Row],[Type]]))),"")</f>
        <v>0</v>
      </c>
      <c r="K1078" t="str">
        <f>IFERROR(MID(core[[#This Row],[Type]],LEN(core[[#This Row],[Base type]])+2,FIND(")",core[[#This Row],[Type]],LEN(core[[#This Row],[Base type]])+2)-LEN(core[[#This Row],[Base type]])-2)&amp;IF(core[[#This Row],[Other]]=TRUE,", ""other:*""",""),"")</f>
        <v/>
      </c>
      <c r="L1078" t="str">
        <f t="array" ref="L107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79" spans="2:12" hidden="1" x14ac:dyDescent="0.25">
      <c r="B1079" t="s">
        <v>2567</v>
      </c>
      <c r="C1079" t="s">
        <v>2554</v>
      </c>
      <c r="D1079" t="s">
        <v>2555</v>
      </c>
      <c r="E1079" t="s">
        <v>1305</v>
      </c>
      <c r="F1079" t="s">
        <v>29</v>
      </c>
      <c r="H1079" t="str">
        <f>IF(ISBLANK(core[[#This Row],[Type]]),"",IFERROR(LEFT(core[[#This Row],[Type]],FIND("(",core[[#This Row],[Type]])-1),core[[#This Row],[Type]]))</f>
        <v/>
      </c>
      <c r="I1079" t="str">
        <f>IF(core[[#This Row],[Base type]]="xs:string",LEFT(core[[#This Row],[Type]],11)="xs:string(""","")</f>
        <v/>
      </c>
      <c r="J1079" t="str">
        <f>IF(core[[#This Row],[Base type]]="xs:string",NOT(ISERROR(FIND(" or xs:string(xs:pattern=other:\w{2,})",core[[#This Row],[Type]]))),"")</f>
        <v/>
      </c>
      <c r="K1079" t="str">
        <f>IFERROR(MID(core[[#This Row],[Type]],LEN(core[[#This Row],[Base type]])+2,FIND(")",core[[#This Row],[Type]],LEN(core[[#This Row],[Base type]])+2)-LEN(core[[#This Row],[Base type]])-2)&amp;IF(core[[#This Row],[Other]]=TRUE,", ""other:*""",""),"")</f>
        <v/>
      </c>
      <c r="L1079" t="str">
        <f t="array" ref="L10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80" spans="2:12" hidden="1" x14ac:dyDescent="0.25">
      <c r="B1080" t="s">
        <v>2568</v>
      </c>
      <c r="C1080" t="s">
        <v>2554</v>
      </c>
      <c r="D1080" t="s">
        <v>2555</v>
      </c>
      <c r="E1080" t="s">
        <v>1307</v>
      </c>
      <c r="F1080" t="s">
        <v>29</v>
      </c>
      <c r="H1080" t="str">
        <f>IF(ISBLANK(core[[#This Row],[Type]]),"",IFERROR(LEFT(core[[#This Row],[Type]],FIND("(",core[[#This Row],[Type]])-1),core[[#This Row],[Type]]))</f>
        <v/>
      </c>
      <c r="I1080" t="str">
        <f>IF(core[[#This Row],[Base type]]="xs:string",LEFT(core[[#This Row],[Type]],11)="xs:string(""","")</f>
        <v/>
      </c>
      <c r="J1080" t="str">
        <f>IF(core[[#This Row],[Base type]]="xs:string",NOT(ISERROR(FIND(" or xs:string(xs:pattern=other:\w{2,})",core[[#This Row],[Type]]))),"")</f>
        <v/>
      </c>
      <c r="K1080" t="str">
        <f>IFERROR(MID(core[[#This Row],[Type]],LEN(core[[#This Row],[Base type]])+2,FIND(")",core[[#This Row],[Type]],LEN(core[[#This Row],[Base type]])+2)-LEN(core[[#This Row],[Base type]])-2)&amp;IF(core[[#This Row],[Other]]=TRUE,", ""other:*""",""),"")</f>
        <v/>
      </c>
      <c r="L1080" t="str">
        <f t="array" ref="L108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81" spans="2:12" hidden="1" x14ac:dyDescent="0.25">
      <c r="B1081" t="s">
        <v>2569</v>
      </c>
      <c r="C1081" t="s">
        <v>2557</v>
      </c>
      <c r="D1081" t="s">
        <v>300</v>
      </c>
      <c r="E1081" t="s">
        <v>1299</v>
      </c>
      <c r="F1081" t="s">
        <v>29</v>
      </c>
      <c r="H1081" t="str">
        <f>IF(ISBLANK(core[[#This Row],[Type]]),"",IFERROR(LEFT(core[[#This Row],[Type]],FIND("(",core[[#This Row],[Type]])-1),core[[#This Row],[Type]]))</f>
        <v/>
      </c>
      <c r="I1081" t="str">
        <f>IF(core[[#This Row],[Base type]]="xs:string",LEFT(core[[#This Row],[Type]],11)="xs:string(""","")</f>
        <v/>
      </c>
      <c r="J1081" t="str">
        <f>IF(core[[#This Row],[Base type]]="xs:string",NOT(ISERROR(FIND(" or xs:string(xs:pattern=other:\w{2,})",core[[#This Row],[Type]]))),"")</f>
        <v/>
      </c>
      <c r="K1081" t="str">
        <f>IFERROR(MID(core[[#This Row],[Type]],LEN(core[[#This Row],[Base type]])+2,FIND(")",core[[#This Row],[Type]],LEN(core[[#This Row],[Base type]])+2)-LEN(core[[#This Row],[Base type]])-2)&amp;IF(core[[#This Row],[Other]]=TRUE,", ""other:*""",""),"")</f>
        <v/>
      </c>
      <c r="L1081" t="str">
        <f t="array" ref="L108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82" spans="2:12" hidden="1" x14ac:dyDescent="0.25">
      <c r="B1082" t="s">
        <v>2570</v>
      </c>
      <c r="C1082" t="s">
        <v>2557</v>
      </c>
      <c r="D1082" t="s">
        <v>300</v>
      </c>
      <c r="E1082" t="s">
        <v>301</v>
      </c>
      <c r="F1082" t="s">
        <v>23</v>
      </c>
      <c r="G1082" t="s">
        <v>1495</v>
      </c>
      <c r="H1082" t="str">
        <f>IF(ISBLANK(core[[#This Row],[Type]]),"",IFERROR(LEFT(core[[#This Row],[Type]],FIND("(",core[[#This Row],[Type]])-1),core[[#This Row],[Type]]))</f>
        <v>xs:list</v>
      </c>
      <c r="I1082" t="str">
        <f>IF(core[[#This Row],[Base type]]="xs:string",LEFT(core[[#This Row],[Type]],11)="xs:string(""","")</f>
        <v/>
      </c>
      <c r="J1082" t="str">
        <f>IF(core[[#This Row],[Base type]]="xs:string",NOT(ISERROR(FIND(" or xs:string(xs:pattern=other:\w{2,})",core[[#This Row],[Type]]))),"")</f>
        <v/>
      </c>
      <c r="K1082" t="str">
        <f>IFERROR(MID(core[[#This Row],[Type]],LEN(core[[#This Row],[Base type]])+2,FIND(")",core[[#This Row],[Type]],LEN(core[[#This Row],[Base type]])+2)-LEN(core[[#This Row],[Base type]])-2)&amp;IF(core[[#This Row],[Other]]=TRUE,", ""other:*""",""),"")</f>
        <v>xs:double</v>
      </c>
      <c r="L1082" t="str">
        <f t="array" ref="L1082">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083" spans="2:12" hidden="1" x14ac:dyDescent="0.25">
      <c r="B1083" t="s">
        <v>2571</v>
      </c>
      <c r="C1083" t="s">
        <v>2557</v>
      </c>
      <c r="D1083" t="s">
        <v>300</v>
      </c>
      <c r="E1083" t="s">
        <v>1425</v>
      </c>
      <c r="F1083" t="s">
        <v>29</v>
      </c>
      <c r="G1083" t="s">
        <v>1497</v>
      </c>
      <c r="H1083" t="str">
        <f>IF(ISBLANK(core[[#This Row],[Type]]),"",IFERROR(LEFT(core[[#This Row],[Type]],FIND("(",core[[#This Row],[Type]])-1),core[[#This Row],[Type]]))</f>
        <v>xs:double</v>
      </c>
      <c r="I1083" t="str">
        <f>IF(core[[#This Row],[Base type]]="xs:string",LEFT(core[[#This Row],[Type]],11)="xs:string(""","")</f>
        <v/>
      </c>
      <c r="J1083" t="str">
        <f>IF(core[[#This Row],[Base type]]="xs:string",NOT(ISERROR(FIND(" or xs:string(xs:pattern=other:\w{2,})",core[[#This Row],[Type]]))),"")</f>
        <v/>
      </c>
      <c r="K1083" t="str">
        <f>IFERROR(MID(core[[#This Row],[Type]],LEN(core[[#This Row],[Base type]])+2,FIND(")",core[[#This Row],[Type]],LEN(core[[#This Row],[Base type]])+2)-LEN(core[[#This Row],[Base type]])-2)&amp;IF(core[[#This Row],[Other]]=TRUE,", ""other:*""",""),"")</f>
        <v/>
      </c>
      <c r="L1083" t="str">
        <f t="array" ref="L1083">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084" spans="2:12" hidden="1" x14ac:dyDescent="0.25">
      <c r="B1084" t="s">
        <v>2572</v>
      </c>
      <c r="C1084" t="s">
        <v>2557</v>
      </c>
      <c r="D1084" t="s">
        <v>300</v>
      </c>
      <c r="E1084" t="s">
        <v>1420</v>
      </c>
      <c r="F1084" t="s">
        <v>29</v>
      </c>
      <c r="G1084" t="s">
        <v>1423</v>
      </c>
      <c r="H1084" t="str">
        <f>IF(ISBLANK(core[[#This Row],[Type]]),"",IFERROR(LEFT(core[[#This Row],[Type]],FIND("(",core[[#This Row],[Type]])-1),core[[#This Row],[Type]]))</f>
        <v>xs:anyURI</v>
      </c>
      <c r="I1084" t="str">
        <f>IF(core[[#This Row],[Base type]]="xs:string",LEFT(core[[#This Row],[Type]],11)="xs:string(""","")</f>
        <v/>
      </c>
      <c r="J1084" t="str">
        <f>IF(core[[#This Row],[Base type]]="xs:string",NOT(ISERROR(FIND(" or xs:string(xs:pattern=other:\w{2,})",core[[#This Row],[Type]]))),"")</f>
        <v/>
      </c>
      <c r="K1084" t="str">
        <f>IFERROR(MID(core[[#This Row],[Type]],LEN(core[[#This Row],[Base type]])+2,FIND(")",core[[#This Row],[Type]],LEN(core[[#This Row],[Base type]])+2)-LEN(core[[#This Row],[Base type]])-2)&amp;IF(core[[#This Row],[Other]]=TRUE,", ""other:*""",""),"")</f>
        <v/>
      </c>
      <c r="L1084" t="str">
        <f t="array" ref="L1084">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085" spans="2:12" hidden="1" x14ac:dyDescent="0.25">
      <c r="B1085" t="s">
        <v>2573</v>
      </c>
      <c r="C1085" t="s">
        <v>2557</v>
      </c>
      <c r="D1085" t="s">
        <v>300</v>
      </c>
      <c r="E1085" t="s">
        <v>1500</v>
      </c>
      <c r="F1085" t="s">
        <v>29</v>
      </c>
      <c r="G1085" t="s">
        <v>1423</v>
      </c>
      <c r="H1085" t="str">
        <f>IF(ISBLANK(core[[#This Row],[Type]]),"",IFERROR(LEFT(core[[#This Row],[Type]],FIND("(",core[[#This Row],[Type]])-1),core[[#This Row],[Type]]))</f>
        <v>xs:anyURI</v>
      </c>
      <c r="I1085" t="str">
        <f>IF(core[[#This Row],[Base type]]="xs:string",LEFT(core[[#This Row],[Type]],11)="xs:string(""","")</f>
        <v/>
      </c>
      <c r="J1085" t="str">
        <f>IF(core[[#This Row],[Base type]]="xs:string",NOT(ISERROR(FIND(" or xs:string(xs:pattern=other:\w{2,})",core[[#This Row],[Type]]))),"")</f>
        <v/>
      </c>
      <c r="K1085" t="str">
        <f>IFERROR(MID(core[[#This Row],[Type]],LEN(core[[#This Row],[Base type]])+2,FIND(")",core[[#This Row],[Type]],LEN(core[[#This Row],[Base type]])+2)-LEN(core[[#This Row],[Base type]])-2)&amp;IF(core[[#This Row],[Other]]=TRUE,", ""other:*""",""),"")</f>
        <v/>
      </c>
      <c r="L1085" t="str">
        <f t="array" ref="L1085">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086" spans="2:12" hidden="1" x14ac:dyDescent="0.25">
      <c r="B1086" t="s">
        <v>2574</v>
      </c>
      <c r="C1086" t="s">
        <v>2554</v>
      </c>
      <c r="D1086" t="s">
        <v>2555</v>
      </c>
      <c r="E1086" t="s">
        <v>494</v>
      </c>
      <c r="F1086" t="s">
        <v>23</v>
      </c>
      <c r="G1086" t="s">
        <v>1403</v>
      </c>
      <c r="H1086" t="str">
        <f>IF(ISBLANK(core[[#This Row],[Type]]),"",IFERROR(LEFT(core[[#This Row],[Type]],FIND("(",core[[#This Row],[Type]])-1),core[[#This Row],[Type]]))</f>
        <v>xs:decimal</v>
      </c>
      <c r="I1086" t="str">
        <f>IF(core[[#This Row],[Base type]]="xs:string",LEFT(core[[#This Row],[Type]],11)="xs:string(""","")</f>
        <v/>
      </c>
      <c r="J1086" t="str">
        <f>IF(core[[#This Row],[Base type]]="xs:string",NOT(ISERROR(FIND(" or xs:string(xs:pattern=other:\w{2,})",core[[#This Row],[Type]]))),"")</f>
        <v/>
      </c>
      <c r="K1086" t="str">
        <f>IFERROR(MID(core[[#This Row],[Type]],LEN(core[[#This Row],[Base type]])+2,FIND(")",core[[#This Row],[Type]],LEN(core[[#This Row],[Base type]])+2)-LEN(core[[#This Row],[Base type]])-2)&amp;IF(core[[#This Row],[Other]]=TRUE,", ""other:*""",""),"")</f>
        <v>xs:fractionDigits=6</v>
      </c>
      <c r="L1086" t="str">
        <f t="array" ref="L108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87" spans="2:12" hidden="1" x14ac:dyDescent="0.25">
      <c r="B1087" t="s">
        <v>2575</v>
      </c>
      <c r="C1087" t="s">
        <v>2554</v>
      </c>
      <c r="D1087" t="s">
        <v>2555</v>
      </c>
      <c r="E1087" t="s">
        <v>478</v>
      </c>
      <c r="F1087" t="s">
        <v>29</v>
      </c>
      <c r="G1087" t="s">
        <v>1403</v>
      </c>
      <c r="H1087" t="str">
        <f>IF(ISBLANK(core[[#This Row],[Type]]),"",IFERROR(LEFT(core[[#This Row],[Type]],FIND("(",core[[#This Row],[Type]])-1),core[[#This Row],[Type]]))</f>
        <v>xs:decimal</v>
      </c>
      <c r="I1087" t="str">
        <f>IF(core[[#This Row],[Base type]]="xs:string",LEFT(core[[#This Row],[Type]],11)="xs:string(""","")</f>
        <v/>
      </c>
      <c r="J1087" t="str">
        <f>IF(core[[#This Row],[Base type]]="xs:string",NOT(ISERROR(FIND(" or xs:string(xs:pattern=other:\w{2,})",core[[#This Row],[Type]]))),"")</f>
        <v/>
      </c>
      <c r="K1087" t="str">
        <f>IFERROR(MID(core[[#This Row],[Type]],LEN(core[[#This Row],[Base type]])+2,FIND(")",core[[#This Row],[Type]],LEN(core[[#This Row],[Base type]])+2)-LEN(core[[#This Row],[Base type]])-2)&amp;IF(core[[#This Row],[Other]]=TRUE,", ""other:*""",""),"")</f>
        <v>xs:fractionDigits=6</v>
      </c>
      <c r="L1087" t="str">
        <f t="array" ref="L108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88" spans="2:12" hidden="1" x14ac:dyDescent="0.25">
      <c r="B1088" t="s">
        <v>2576</v>
      </c>
      <c r="C1088" t="s">
        <v>2554</v>
      </c>
      <c r="D1088" t="s">
        <v>2555</v>
      </c>
      <c r="E1088" t="s">
        <v>1505</v>
      </c>
      <c r="F1088" t="s">
        <v>29</v>
      </c>
      <c r="G1088" t="s">
        <v>1403</v>
      </c>
      <c r="H1088" t="str">
        <f>IF(ISBLANK(core[[#This Row],[Type]]),"",IFERROR(LEFT(core[[#This Row],[Type]],FIND("(",core[[#This Row],[Type]])-1),core[[#This Row],[Type]]))</f>
        <v>xs:decimal</v>
      </c>
      <c r="I1088" t="str">
        <f>IF(core[[#This Row],[Base type]]="xs:string",LEFT(core[[#This Row],[Type]],11)="xs:string(""","")</f>
        <v/>
      </c>
      <c r="J1088" t="str">
        <f>IF(core[[#This Row],[Base type]]="xs:string",NOT(ISERROR(FIND(" or xs:string(xs:pattern=other:\w{2,})",core[[#This Row],[Type]]))),"")</f>
        <v/>
      </c>
      <c r="K1088" t="str">
        <f>IFERROR(MID(core[[#This Row],[Type]],LEN(core[[#This Row],[Base type]])+2,FIND(")",core[[#This Row],[Type]],LEN(core[[#This Row],[Base type]])+2)-LEN(core[[#This Row],[Base type]])-2)&amp;IF(core[[#This Row],[Other]]=TRUE,", ""other:*""",""),"")</f>
        <v>xs:fractionDigits=6</v>
      </c>
      <c r="L1088" t="str">
        <f t="array" ref="L108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089" spans="2:12" hidden="1" x14ac:dyDescent="0.25">
      <c r="B1089" t="s">
        <v>2577</v>
      </c>
      <c r="C1089" t="s">
        <v>2557</v>
      </c>
      <c r="D1089" t="s">
        <v>65</v>
      </c>
      <c r="E1089" t="s">
        <v>1299</v>
      </c>
      <c r="F1089" t="s">
        <v>29</v>
      </c>
      <c r="H1089" t="str">
        <f>IF(ISBLANK(core[[#This Row],[Type]]),"",IFERROR(LEFT(core[[#This Row],[Type]],FIND("(",core[[#This Row],[Type]])-1),core[[#This Row],[Type]]))</f>
        <v/>
      </c>
      <c r="I1089" t="str">
        <f>IF(core[[#This Row],[Base type]]="xs:string",LEFT(core[[#This Row],[Type]],11)="xs:string(""","")</f>
        <v/>
      </c>
      <c r="J1089" t="str">
        <f>IF(core[[#This Row],[Base type]]="xs:string",NOT(ISERROR(FIND(" or xs:string(xs:pattern=other:\w{2,})",core[[#This Row],[Type]]))),"")</f>
        <v/>
      </c>
      <c r="K1089" t="str">
        <f>IFERROR(MID(core[[#This Row],[Type]],LEN(core[[#This Row],[Base type]])+2,FIND(")",core[[#This Row],[Type]],LEN(core[[#This Row],[Base type]])+2)-LEN(core[[#This Row],[Base type]])-2)&amp;IF(core[[#This Row],[Other]]=TRUE,", ""other:*""",""),"")</f>
        <v/>
      </c>
      <c r="L1089" t="str">
        <f t="array" ref="L10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90" spans="2:12" hidden="1" x14ac:dyDescent="0.25">
      <c r="B1090" t="s">
        <v>2578</v>
      </c>
      <c r="C1090" t="s">
        <v>2579</v>
      </c>
      <c r="D1090" t="s">
        <v>123</v>
      </c>
      <c r="E1090" t="s">
        <v>1299</v>
      </c>
      <c r="F1090" t="s">
        <v>23</v>
      </c>
      <c r="H1090" t="str">
        <f>IF(ISBLANK(core[[#This Row],[Type]]),"",IFERROR(LEFT(core[[#This Row],[Type]],FIND("(",core[[#This Row],[Type]])-1),core[[#This Row],[Type]]))</f>
        <v/>
      </c>
      <c r="I1090" t="str">
        <f>IF(core[[#This Row],[Base type]]="xs:string",LEFT(core[[#This Row],[Type]],11)="xs:string(""","")</f>
        <v/>
      </c>
      <c r="J1090" t="str">
        <f>IF(core[[#This Row],[Base type]]="xs:string",NOT(ISERROR(FIND(" or xs:string(xs:pattern=other:\w{2,})",core[[#This Row],[Type]]))),"")</f>
        <v/>
      </c>
      <c r="K1090" t="str">
        <f>IFERROR(MID(core[[#This Row],[Type]],LEN(core[[#This Row],[Base type]])+2,FIND(")",core[[#This Row],[Type]],LEN(core[[#This Row],[Base type]])+2)-LEN(core[[#This Row],[Base type]])-2)&amp;IF(core[[#This Row],[Other]]=TRUE,", ""other:*""",""),"")</f>
        <v/>
      </c>
      <c r="L1090" t="str">
        <f t="array" ref="L10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91" spans="2:12" hidden="1" x14ac:dyDescent="0.25">
      <c r="B1091" t="s">
        <v>2580</v>
      </c>
      <c r="C1091" t="s">
        <v>2581</v>
      </c>
      <c r="D1091" t="s">
        <v>1309</v>
      </c>
      <c r="E1091" t="s">
        <v>1299</v>
      </c>
      <c r="F1091" t="s">
        <v>29</v>
      </c>
      <c r="H1091" t="str">
        <f>IF(ISBLANK(core[[#This Row],[Type]]),"",IFERROR(LEFT(core[[#This Row],[Type]],FIND("(",core[[#This Row],[Type]])-1),core[[#This Row],[Type]]))</f>
        <v/>
      </c>
      <c r="I1091" t="str">
        <f>IF(core[[#This Row],[Base type]]="xs:string",LEFT(core[[#This Row],[Type]],11)="xs:string(""","")</f>
        <v/>
      </c>
      <c r="J1091" t="str">
        <f>IF(core[[#This Row],[Base type]]="xs:string",NOT(ISERROR(FIND(" or xs:string(xs:pattern=other:\w{2,})",core[[#This Row],[Type]]))),"")</f>
        <v/>
      </c>
      <c r="K1091" t="str">
        <f>IFERROR(MID(core[[#This Row],[Type]],LEN(core[[#This Row],[Base type]])+2,FIND(")",core[[#This Row],[Type]],LEN(core[[#This Row],[Base type]])+2)-LEN(core[[#This Row],[Base type]])-2)&amp;IF(core[[#This Row],[Other]]=TRUE,", ""other:*""",""),"")</f>
        <v/>
      </c>
      <c r="L1091" t="str">
        <f t="array" ref="L109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092" spans="2:12" hidden="1" x14ac:dyDescent="0.25">
      <c r="B1092" t="s">
        <v>2582</v>
      </c>
      <c r="C1092" t="s">
        <v>2579</v>
      </c>
      <c r="D1092" t="s">
        <v>123</v>
      </c>
      <c r="E1092" t="s">
        <v>124</v>
      </c>
      <c r="F1092" t="s">
        <v>23</v>
      </c>
      <c r="G1092" t="s">
        <v>1436</v>
      </c>
      <c r="H1092" t="str">
        <f>IF(ISBLANK(core[[#This Row],[Type]]),"",IFERROR(LEFT(core[[#This Row],[Type]],FIND("(",core[[#This Row],[Type]])-1),core[[#This Row],[Type]]))</f>
        <v>xs:boolean</v>
      </c>
      <c r="I1092" t="str">
        <f>IF(core[[#This Row],[Base type]]="xs:string",LEFT(core[[#This Row],[Type]],11)="xs:string(""","")</f>
        <v/>
      </c>
      <c r="J1092" t="str">
        <f>IF(core[[#This Row],[Base type]]="xs:string",NOT(ISERROR(FIND(" or xs:string(xs:pattern=other:\w{2,})",core[[#This Row],[Type]]))),"")</f>
        <v/>
      </c>
      <c r="K1092" t="str">
        <f>IFERROR(MID(core[[#This Row],[Type]],LEN(core[[#This Row],[Base type]])+2,FIND(")",core[[#This Row],[Type]],LEN(core[[#This Row],[Base type]])+2)-LEN(core[[#This Row],[Base type]])-2)&amp;IF(core[[#This Row],[Other]]=TRUE,", ""other:*""",""),"")</f>
        <v/>
      </c>
      <c r="L1092" t="str">
        <f t="array" ref="L109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093" spans="2:12" hidden="1" x14ac:dyDescent="0.25">
      <c r="B1093" t="s">
        <v>2583</v>
      </c>
      <c r="C1093" t="s">
        <v>2579</v>
      </c>
      <c r="D1093" t="s">
        <v>123</v>
      </c>
      <c r="E1093" t="s">
        <v>135</v>
      </c>
      <c r="F1093" t="s">
        <v>29</v>
      </c>
      <c r="G1093" t="s">
        <v>1478</v>
      </c>
      <c r="H1093" t="str">
        <f>IF(ISBLANK(core[[#This Row],[Type]]),"",IFERROR(LEFT(core[[#This Row],[Type]],FIND("(",core[[#This Row],[Type]])-1),core[[#This Row],[Type]]))</f>
        <v>xs:string</v>
      </c>
      <c r="I1093" t="b">
        <f>IF(core[[#This Row],[Base type]]="xs:string",LEFT(core[[#This Row],[Type]],11)="xs:string(""","")</f>
        <v>1</v>
      </c>
      <c r="J1093" t="b">
        <f>IF(core[[#This Row],[Base type]]="xs:string",NOT(ISERROR(FIND(" or xs:string(xs:pattern=other:\w{2,})",core[[#This Row],[Type]]))),"")</f>
        <v>1</v>
      </c>
      <c r="K1093" t="str">
        <f>IFERROR(MID(core[[#This Row],[Type]],LEN(core[[#This Row],[Base type]])+2,FIND(")",core[[#This Row],[Type]],LEN(core[[#This Row],[Base type]])+2)-LEN(core[[#This Row],[Base type]])-2)&amp;IF(core[[#This Row],[Other]]=TRUE,", ""other:*""",""),"")</f>
        <v>"conceptual", "planned", "operational", "disabled", "closed", "other:*"</v>
      </c>
      <c r="L1093" t="str">
        <f t="array" ref="L109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094" spans="2:12" hidden="1" x14ac:dyDescent="0.25">
      <c r="B1094" t="s">
        <v>2584</v>
      </c>
      <c r="C1094" t="s">
        <v>2579</v>
      </c>
      <c r="D1094" t="s">
        <v>123</v>
      </c>
      <c r="E1094" t="s">
        <v>133</v>
      </c>
      <c r="F1094" t="s">
        <v>29</v>
      </c>
      <c r="G1094" t="s">
        <v>1325</v>
      </c>
      <c r="H1094" t="str">
        <f>IF(ISBLANK(core[[#This Row],[Type]]),"",IFERROR(LEFT(core[[#This Row],[Type]],FIND("(",core[[#This Row],[Type]])-1),core[[#This Row],[Type]]))</f>
        <v>xs:IDREF</v>
      </c>
      <c r="I1094" t="str">
        <f>IF(core[[#This Row],[Base type]]="xs:string",LEFT(core[[#This Row],[Type]],11)="xs:string(""","")</f>
        <v/>
      </c>
      <c r="J1094" t="str">
        <f>IF(core[[#This Row],[Base type]]="xs:string",NOT(ISERROR(FIND(" or xs:string(xs:pattern=other:\w{2,})",core[[#This Row],[Type]]))),"")</f>
        <v/>
      </c>
      <c r="K1094" t="str">
        <f>IFERROR(MID(core[[#This Row],[Type]],LEN(core[[#This Row],[Base type]])+2,FIND(")",core[[#This Row],[Type]],LEN(core[[#This Row],[Base type]])+2)-LEN(core[[#This Row],[Base type]])-2)&amp;IF(core[[#This Row],[Other]]=TRUE,", ""other:*""",""),"")</f>
        <v/>
      </c>
      <c r="L1094" t="str">
        <f t="array" ref="L109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095" spans="2:12" hidden="1" x14ac:dyDescent="0.25">
      <c r="B1095" t="s">
        <v>2585</v>
      </c>
      <c r="C1095" t="s">
        <v>2579</v>
      </c>
      <c r="D1095" t="s">
        <v>123</v>
      </c>
      <c r="E1095" t="s">
        <v>1481</v>
      </c>
      <c r="F1095" t="s">
        <v>29</v>
      </c>
      <c r="G1095" t="s">
        <v>1482</v>
      </c>
      <c r="H1095" t="str">
        <f>IF(ISBLANK(core[[#This Row],[Type]]),"",IFERROR(LEFT(core[[#This Row],[Type]],FIND("(",core[[#This Row],[Type]])-1),core[[#This Row],[Type]]))</f>
        <v>xs:time</v>
      </c>
      <c r="I1095" t="str">
        <f>IF(core[[#This Row],[Base type]]="xs:string",LEFT(core[[#This Row],[Type]],11)="xs:string(""","")</f>
        <v/>
      </c>
      <c r="J1095" t="str">
        <f>IF(core[[#This Row],[Base type]]="xs:string",NOT(ISERROR(FIND(" or xs:string(xs:pattern=other:\w{2,})",core[[#This Row],[Type]]))),"")</f>
        <v/>
      </c>
      <c r="K1095" t="str">
        <f>IFERROR(MID(core[[#This Row],[Type]],LEN(core[[#This Row],[Base type]])+2,FIND(")",core[[#This Row],[Type]],LEN(core[[#This Row],[Base type]])+2)-LEN(core[[#This Row],[Base type]])-2)&amp;IF(core[[#This Row],[Other]]=TRUE,", ""other:*""",""),"")</f>
        <v/>
      </c>
      <c r="L1095" t="str">
        <f t="array" ref="L109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96" spans="2:12" hidden="1" x14ac:dyDescent="0.25">
      <c r="B1096" t="s">
        <v>2586</v>
      </c>
      <c r="C1096" t="s">
        <v>2579</v>
      </c>
      <c r="D1096" t="s">
        <v>123</v>
      </c>
      <c r="E1096" t="s">
        <v>1484</v>
      </c>
      <c r="F1096" t="s">
        <v>29</v>
      </c>
      <c r="G1096" t="s">
        <v>1482</v>
      </c>
      <c r="H1096" t="str">
        <f>IF(ISBLANK(core[[#This Row],[Type]]),"",IFERROR(LEFT(core[[#This Row],[Type]],FIND("(",core[[#This Row],[Type]])-1),core[[#This Row],[Type]]))</f>
        <v>xs:time</v>
      </c>
      <c r="I1096" t="str">
        <f>IF(core[[#This Row],[Base type]]="xs:string",LEFT(core[[#This Row],[Type]],11)="xs:string(""","")</f>
        <v/>
      </c>
      <c r="J1096" t="str">
        <f>IF(core[[#This Row],[Base type]]="xs:string",NOT(ISERROR(FIND(" or xs:string(xs:pattern=other:\w{2,})",core[[#This Row],[Type]]))),"")</f>
        <v/>
      </c>
      <c r="K1096" t="str">
        <f>IFERROR(MID(core[[#This Row],[Type]],LEN(core[[#This Row],[Base type]])+2,FIND(")",core[[#This Row],[Type]],LEN(core[[#This Row],[Base type]])+2)-LEN(core[[#This Row],[Base type]])-2)&amp;IF(core[[#This Row],[Other]]=TRUE,", ""other:*""",""),"")</f>
        <v/>
      </c>
      <c r="L1096" t="str">
        <f t="array" ref="L1096">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097" spans="2:12" hidden="1" x14ac:dyDescent="0.25">
      <c r="B1097" t="s">
        <v>2587</v>
      </c>
      <c r="C1097" t="s">
        <v>2579</v>
      </c>
      <c r="D1097" t="s">
        <v>123</v>
      </c>
      <c r="E1097" t="s">
        <v>1486</v>
      </c>
      <c r="F1097" t="s">
        <v>29</v>
      </c>
      <c r="G1097" t="s">
        <v>1487</v>
      </c>
      <c r="H1097" t="str">
        <f>IF(ISBLANK(core[[#This Row],[Type]]),"",IFERROR(LEFT(core[[#This Row],[Type]],FIND("(",core[[#This Row],[Type]])-1),core[[#This Row],[Type]]))</f>
        <v>xs:nonNegativeInteger</v>
      </c>
      <c r="I1097" t="str">
        <f>IF(core[[#This Row],[Base type]]="xs:string",LEFT(core[[#This Row],[Type]],11)="xs:string(""","")</f>
        <v/>
      </c>
      <c r="J1097" t="str">
        <f>IF(core[[#This Row],[Base type]]="xs:string",NOT(ISERROR(FIND(" or xs:string(xs:pattern=other:\w{2,})",core[[#This Row],[Type]]))),"")</f>
        <v/>
      </c>
      <c r="K1097" t="str">
        <f>IFERROR(MID(core[[#This Row],[Type]],LEN(core[[#This Row],[Base type]])+2,FIND(")",core[[#This Row],[Type]],LEN(core[[#This Row],[Base type]])+2)-LEN(core[[#This Row],[Base type]])-2)&amp;IF(core[[#This Row],[Other]]=TRUE,", ""other:*""",""),"")</f>
        <v/>
      </c>
      <c r="L1097" t="str">
        <f t="array" ref="L1097">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098" spans="2:12" hidden="1" x14ac:dyDescent="0.25">
      <c r="B1098" t="s">
        <v>2588</v>
      </c>
      <c r="C1098" t="s">
        <v>2579</v>
      </c>
      <c r="D1098" t="s">
        <v>123</v>
      </c>
      <c r="E1098" t="s">
        <v>1489</v>
      </c>
      <c r="F1098" t="s">
        <v>29</v>
      </c>
      <c r="G1098" t="s">
        <v>1302</v>
      </c>
      <c r="H1098" t="str">
        <f>IF(ISBLANK(core[[#This Row],[Type]]),"",IFERROR(LEFT(core[[#This Row],[Type]],FIND("(",core[[#This Row],[Type]])-1),core[[#This Row],[Type]]))</f>
        <v>xs:string</v>
      </c>
      <c r="I1098" t="b">
        <f>IF(core[[#This Row],[Base type]]="xs:string",LEFT(core[[#This Row],[Type]],11)="xs:string(""","")</f>
        <v>0</v>
      </c>
      <c r="J1098" t="b">
        <f>IF(core[[#This Row],[Base type]]="xs:string",NOT(ISERROR(FIND(" or xs:string(xs:pattern=other:\w{2,})",core[[#This Row],[Type]]))),"")</f>
        <v>0</v>
      </c>
      <c r="K1098" t="str">
        <f>IFERROR(MID(core[[#This Row],[Type]],LEN(core[[#This Row],[Base type]])+2,FIND(")",core[[#This Row],[Type]],LEN(core[[#This Row],[Base type]])+2)-LEN(core[[#This Row],[Base type]])-2)&amp;IF(core[[#This Row],[Other]]=TRUE,", ""other:*""",""),"")</f>
        <v/>
      </c>
      <c r="L1098" t="str">
        <f t="array" ref="L109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099" spans="2:12" hidden="1" x14ac:dyDescent="0.25">
      <c r="B1099" t="s">
        <v>2589</v>
      </c>
      <c r="C1099" t="s">
        <v>2579</v>
      </c>
      <c r="D1099" t="s">
        <v>123</v>
      </c>
      <c r="E1099" t="s">
        <v>1307</v>
      </c>
      <c r="F1099" t="s">
        <v>29</v>
      </c>
      <c r="H1099" t="str">
        <f>IF(ISBLANK(core[[#This Row],[Type]]),"",IFERROR(LEFT(core[[#This Row],[Type]],FIND("(",core[[#This Row],[Type]])-1),core[[#This Row],[Type]]))</f>
        <v/>
      </c>
      <c r="I1099" t="str">
        <f>IF(core[[#This Row],[Base type]]="xs:string",LEFT(core[[#This Row],[Type]],11)="xs:string(""","")</f>
        <v/>
      </c>
      <c r="J1099" t="str">
        <f>IF(core[[#This Row],[Base type]]="xs:string",NOT(ISERROR(FIND(" or xs:string(xs:pattern=other:\w{2,})",core[[#This Row],[Type]]))),"")</f>
        <v/>
      </c>
      <c r="K1099" t="str">
        <f>IFERROR(MID(core[[#This Row],[Type]],LEN(core[[#This Row],[Base type]])+2,FIND(")",core[[#This Row],[Type]],LEN(core[[#This Row],[Base type]])+2)-LEN(core[[#This Row],[Base type]])-2)&amp;IF(core[[#This Row],[Other]]=TRUE,", ""other:*""",""),"")</f>
        <v/>
      </c>
      <c r="L1099" t="str">
        <f t="array" ref="L10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00" spans="2:12" hidden="1" x14ac:dyDescent="0.25">
      <c r="B1100" t="s">
        <v>2590</v>
      </c>
      <c r="C1100" t="s">
        <v>2554</v>
      </c>
      <c r="D1100" t="s">
        <v>2555</v>
      </c>
      <c r="E1100" t="s">
        <v>482</v>
      </c>
      <c r="F1100" t="s">
        <v>29</v>
      </c>
      <c r="G1100" t="s">
        <v>1836</v>
      </c>
      <c r="H1100" t="str">
        <f>IF(ISBLANK(core[[#This Row],[Type]]),"",IFERROR(LEFT(core[[#This Row],[Type]],FIND("(",core[[#This Row],[Type]])-1),core[[#This Row],[Type]]))</f>
        <v>xs:string</v>
      </c>
      <c r="I1100" t="b">
        <f>IF(core[[#This Row],[Base type]]="xs:string",LEFT(core[[#This Row],[Type]],11)="xs:string(""","")</f>
        <v>1</v>
      </c>
      <c r="J1100" t="b">
        <f>IF(core[[#This Row],[Base type]]="xs:string",NOT(ISERROR(FIND(" or xs:string(xs:pattern=other:\w{2,})",core[[#This Row],[Type]]))),"")</f>
        <v>0</v>
      </c>
      <c r="K1100" t="str">
        <f>IFERROR(MID(core[[#This Row],[Type]],LEN(core[[#This Row],[Base type]])+2,FIND(")",core[[#This Row],[Type]],LEN(core[[#This Row],[Base type]])+2)-LEN(core[[#This Row],[Base type]])-2)&amp;IF(core[[#This Row],[Other]]=TRUE,", ""other:*""",""),"")</f>
        <v>"up", "down", "unknown", "none", "both"</v>
      </c>
      <c r="L1100" t="str">
        <f t="array" ref="L110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101" spans="2:12" hidden="1" x14ac:dyDescent="0.25">
      <c r="B1101" t="s">
        <v>2591</v>
      </c>
      <c r="C1101" t="s">
        <v>2554</v>
      </c>
      <c r="D1101" t="s">
        <v>2555</v>
      </c>
      <c r="E1101" t="s">
        <v>936</v>
      </c>
      <c r="F1101" t="s">
        <v>29</v>
      </c>
      <c r="G1101" t="s">
        <v>1403</v>
      </c>
      <c r="H1101" t="str">
        <f>IF(ISBLANK(core[[#This Row],[Type]]),"",IFERROR(LEFT(core[[#This Row],[Type]],FIND("(",core[[#This Row],[Type]])-1),core[[#This Row],[Type]]))</f>
        <v>xs:decimal</v>
      </c>
      <c r="I1101" t="str">
        <f>IF(core[[#This Row],[Base type]]="xs:string",LEFT(core[[#This Row],[Type]],11)="xs:string(""","")</f>
        <v/>
      </c>
      <c r="J1101" t="str">
        <f>IF(core[[#This Row],[Base type]]="xs:string",NOT(ISERROR(FIND(" or xs:string(xs:pattern=other:\w{2,})",core[[#This Row],[Type]]))),"")</f>
        <v/>
      </c>
      <c r="K1101" t="str">
        <f>IFERROR(MID(core[[#This Row],[Type]],LEN(core[[#This Row],[Base type]])+2,FIND(")",core[[#This Row],[Type]],LEN(core[[#This Row],[Base type]])+2)-LEN(core[[#This Row],[Base type]])-2)&amp;IF(core[[#This Row],[Other]]=TRUE,", ""other:*""",""),"")</f>
        <v>xs:fractionDigits=6</v>
      </c>
      <c r="L1101" t="str">
        <f t="array" ref="L110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02" spans="2:12" hidden="1" x14ac:dyDescent="0.25">
      <c r="B1102" t="s">
        <v>2592</v>
      </c>
      <c r="C1102" t="s">
        <v>2554</v>
      </c>
      <c r="D1102" t="s">
        <v>2555</v>
      </c>
      <c r="E1102" t="s">
        <v>17</v>
      </c>
      <c r="F1102" t="s">
        <v>29</v>
      </c>
      <c r="G1102" t="s">
        <v>2593</v>
      </c>
      <c r="H1102" t="str">
        <f>IF(ISBLANK(core[[#This Row],[Type]]),"",IFERROR(LEFT(core[[#This Row],[Type]],FIND("(",core[[#This Row],[Type]])-1),core[[#This Row],[Type]]))</f>
        <v>xs:string</v>
      </c>
      <c r="I1102" t="b">
        <f>IF(core[[#This Row],[Base type]]="xs:string",LEFT(core[[#This Row],[Type]],11)="xs:string(""","")</f>
        <v>1</v>
      </c>
      <c r="J1102" t="b">
        <f>IF(core[[#This Row],[Base type]]="xs:string",NOT(ISERROR(FIND(" or xs:string(xs:pattern=other:\w{2,})",core[[#This Row],[Type]]))),"")</f>
        <v>1</v>
      </c>
      <c r="K1102" t="str">
        <f>IFERROR(MID(core[[#This Row],[Type]],LEN(core[[#This Row],[Base type]])+2,FIND(")",core[[#This Row],[Type]],LEN(core[[#This Row],[Base type]])+2)-LEN(core[[#This Row],[Base type]])-2)&amp;IF(core[[#This Row],[Other]]=TRUE,", ""other:*""",""),"")</f>
        <v>"nonStoppingArea", "lowerPantograph", "mainPowerSwitchOff", "radioHole", "airTightness", "noRegenerativeBrake", "noEddyCurrentBrake", "noMagneticShoeBrake", "other:*"</v>
      </c>
      <c r="L1102" t="str">
        <f t="array" ref="L110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103" spans="2:12" hidden="1" x14ac:dyDescent="0.25">
      <c r="B1103" t="s">
        <v>2594</v>
      </c>
      <c r="C1103" t="s">
        <v>914</v>
      </c>
      <c r="D1103" t="s">
        <v>921</v>
      </c>
      <c r="E1103" t="s">
        <v>1299</v>
      </c>
      <c r="F1103" t="s">
        <v>29</v>
      </c>
      <c r="H1103" t="str">
        <f>IF(ISBLANK(core[[#This Row],[Type]]),"",IFERROR(LEFT(core[[#This Row],[Type]],FIND("(",core[[#This Row],[Type]])-1),core[[#This Row],[Type]]))</f>
        <v/>
      </c>
      <c r="I1103" t="str">
        <f>IF(core[[#This Row],[Base type]]="xs:string",LEFT(core[[#This Row],[Type]],11)="xs:string(""","")</f>
        <v/>
      </c>
      <c r="J1103" t="str">
        <f>IF(core[[#This Row],[Base type]]="xs:string",NOT(ISERROR(FIND(" or xs:string(xs:pattern=other:\w{2,})",core[[#This Row],[Type]]))),"")</f>
        <v/>
      </c>
      <c r="K1103" t="str">
        <f>IFERROR(MID(core[[#This Row],[Type]],LEN(core[[#This Row],[Base type]])+2,FIND(")",core[[#This Row],[Type]],LEN(core[[#This Row],[Base type]])+2)-LEN(core[[#This Row],[Base type]])-2)&amp;IF(core[[#This Row],[Other]]=TRUE,", ""other:*""",""),"")</f>
        <v/>
      </c>
      <c r="L1103" t="str">
        <f t="array" ref="L110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04" spans="2:12" hidden="1" x14ac:dyDescent="0.25">
      <c r="B1104" t="s">
        <v>2595</v>
      </c>
      <c r="C1104" t="s">
        <v>1018</v>
      </c>
      <c r="D1104" t="s">
        <v>1019</v>
      </c>
      <c r="E1104" t="s">
        <v>1299</v>
      </c>
      <c r="F1104" t="s">
        <v>29</v>
      </c>
      <c r="H1104" t="str">
        <f>IF(ISBLANK(core[[#This Row],[Type]]),"",IFERROR(LEFT(core[[#This Row],[Type]],FIND("(",core[[#This Row],[Type]])-1),core[[#This Row],[Type]]))</f>
        <v/>
      </c>
      <c r="I1104" t="str">
        <f>IF(core[[#This Row],[Base type]]="xs:string",LEFT(core[[#This Row],[Type]],11)="xs:string(""","")</f>
        <v/>
      </c>
      <c r="J1104" t="str">
        <f>IF(core[[#This Row],[Base type]]="xs:string",NOT(ISERROR(FIND(" or xs:string(xs:pattern=other:\w{2,})",core[[#This Row],[Type]]))),"")</f>
        <v/>
      </c>
      <c r="K1104" t="str">
        <f>IFERROR(MID(core[[#This Row],[Type]],LEN(core[[#This Row],[Base type]])+2,FIND(")",core[[#This Row],[Type]],LEN(core[[#This Row],[Base type]])+2)-LEN(core[[#This Row],[Base type]])-2)&amp;IF(core[[#This Row],[Other]]=TRUE,", ""other:*""",""),"")</f>
        <v/>
      </c>
      <c r="L1104" t="str">
        <f t="array" ref="L110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05" spans="2:12" hidden="1" x14ac:dyDescent="0.25">
      <c r="B1105" t="s">
        <v>2596</v>
      </c>
      <c r="C1105" t="s">
        <v>1030</v>
      </c>
      <c r="D1105" t="s">
        <v>423</v>
      </c>
      <c r="E1105" t="s">
        <v>1299</v>
      </c>
      <c r="F1105" t="s">
        <v>29</v>
      </c>
      <c r="H1105" t="str">
        <f>IF(ISBLANK(core[[#This Row],[Type]]),"",IFERROR(LEFT(core[[#This Row],[Type]],FIND("(",core[[#This Row],[Type]])-1),core[[#This Row],[Type]]))</f>
        <v/>
      </c>
      <c r="I1105" t="str">
        <f>IF(core[[#This Row],[Base type]]="xs:string",LEFT(core[[#This Row],[Type]],11)="xs:string(""","")</f>
        <v/>
      </c>
      <c r="J1105" t="str">
        <f>IF(core[[#This Row],[Base type]]="xs:string",NOT(ISERROR(FIND(" or xs:string(xs:pattern=other:\w{2,})",core[[#This Row],[Type]]))),"")</f>
        <v/>
      </c>
      <c r="K1105" t="str">
        <f>IFERROR(MID(core[[#This Row],[Type]],LEN(core[[#This Row],[Base type]])+2,FIND(")",core[[#This Row],[Type]],LEN(core[[#This Row],[Base type]])+2)-LEN(core[[#This Row],[Base type]])-2)&amp;IF(core[[#This Row],[Other]]=TRUE,", ""other:*""",""),"")</f>
        <v/>
      </c>
      <c r="L1105" t="str">
        <f t="array" ref="L11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06" spans="2:12" hidden="1" x14ac:dyDescent="0.25">
      <c r="B1106" t="s">
        <v>2597</v>
      </c>
      <c r="C1106" t="s">
        <v>1030</v>
      </c>
      <c r="D1106" t="s">
        <v>423</v>
      </c>
      <c r="E1106" t="s">
        <v>34</v>
      </c>
      <c r="F1106" t="s">
        <v>29</v>
      </c>
      <c r="G1106" t="s">
        <v>1302</v>
      </c>
      <c r="H1106" t="str">
        <f>IF(ISBLANK(core[[#This Row],[Type]]),"",IFERROR(LEFT(core[[#This Row],[Type]],FIND("(",core[[#This Row],[Type]])-1),core[[#This Row],[Type]]))</f>
        <v>xs:string</v>
      </c>
      <c r="I1106" t="b">
        <f>IF(core[[#This Row],[Base type]]="xs:string",LEFT(core[[#This Row],[Type]],11)="xs:string(""","")</f>
        <v>0</v>
      </c>
      <c r="J1106" t="b">
        <f>IF(core[[#This Row],[Base type]]="xs:string",NOT(ISERROR(FIND(" or xs:string(xs:pattern=other:\w{2,})",core[[#This Row],[Type]]))),"")</f>
        <v>0</v>
      </c>
      <c r="K1106" t="str">
        <f>IFERROR(MID(core[[#This Row],[Type]],LEN(core[[#This Row],[Base type]])+2,FIND(")",core[[#This Row],[Type]],LEN(core[[#This Row],[Base type]])+2)-LEN(core[[#This Row],[Base type]])-2)&amp;IF(core[[#This Row],[Other]]=TRUE,", ""other:*""",""),"")</f>
        <v/>
      </c>
      <c r="L1106" t="str">
        <f t="array" ref="L110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07" spans="2:12" hidden="1" x14ac:dyDescent="0.25">
      <c r="B1107" t="s">
        <v>2598</v>
      </c>
      <c r="C1107" t="s">
        <v>1030</v>
      </c>
      <c r="D1107" t="s">
        <v>423</v>
      </c>
      <c r="E1107" t="s">
        <v>28</v>
      </c>
      <c r="F1107" t="s">
        <v>29</v>
      </c>
      <c r="G1107" t="s">
        <v>1302</v>
      </c>
      <c r="H1107" t="str">
        <f>IF(ISBLANK(core[[#This Row],[Type]]),"",IFERROR(LEFT(core[[#This Row],[Type]],FIND("(",core[[#This Row],[Type]])-1),core[[#This Row],[Type]]))</f>
        <v>xs:string</v>
      </c>
      <c r="I1107" t="b">
        <f>IF(core[[#This Row],[Base type]]="xs:string",LEFT(core[[#This Row],[Type]],11)="xs:string(""","")</f>
        <v>0</v>
      </c>
      <c r="J1107" t="b">
        <f>IF(core[[#This Row],[Base type]]="xs:string",NOT(ISERROR(FIND(" or xs:string(xs:pattern=other:\w{2,})",core[[#This Row],[Type]]))),"")</f>
        <v>0</v>
      </c>
      <c r="K1107" t="str">
        <f>IFERROR(MID(core[[#This Row],[Type]],LEN(core[[#This Row],[Base type]])+2,FIND(")",core[[#This Row],[Type]],LEN(core[[#This Row],[Base type]])+2)-LEN(core[[#This Row],[Base type]])-2)&amp;IF(core[[#This Row],[Other]]=TRUE,", ""other:*""",""),"")</f>
        <v/>
      </c>
      <c r="L1107" t="str">
        <f t="array" ref="L110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08" spans="2:12" hidden="1" x14ac:dyDescent="0.25">
      <c r="B1108" t="s">
        <v>2599</v>
      </c>
      <c r="C1108" t="s">
        <v>1030</v>
      </c>
      <c r="D1108" t="s">
        <v>423</v>
      </c>
      <c r="E1108" t="s">
        <v>1305</v>
      </c>
      <c r="F1108" t="s">
        <v>29</v>
      </c>
      <c r="H1108" t="str">
        <f>IF(ISBLANK(core[[#This Row],[Type]]),"",IFERROR(LEFT(core[[#This Row],[Type]],FIND("(",core[[#This Row],[Type]])-1),core[[#This Row],[Type]]))</f>
        <v/>
      </c>
      <c r="I1108" t="str">
        <f>IF(core[[#This Row],[Base type]]="xs:string",LEFT(core[[#This Row],[Type]],11)="xs:string(""","")</f>
        <v/>
      </c>
      <c r="J1108" t="str">
        <f>IF(core[[#This Row],[Base type]]="xs:string",NOT(ISERROR(FIND(" or xs:string(xs:pattern=other:\w{2,})",core[[#This Row],[Type]]))),"")</f>
        <v/>
      </c>
      <c r="K1108" t="str">
        <f>IFERROR(MID(core[[#This Row],[Type]],LEN(core[[#This Row],[Base type]])+2,FIND(")",core[[#This Row],[Type]],LEN(core[[#This Row],[Base type]])+2)-LEN(core[[#This Row],[Base type]])-2)&amp;IF(core[[#This Row],[Other]]=TRUE,", ""other:*""",""),"")</f>
        <v/>
      </c>
      <c r="L1108" t="str">
        <f t="array" ref="L110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09" spans="2:12" hidden="1" x14ac:dyDescent="0.25">
      <c r="B1109" t="s">
        <v>2600</v>
      </c>
      <c r="C1109" t="s">
        <v>1030</v>
      </c>
      <c r="D1109" t="s">
        <v>423</v>
      </c>
      <c r="E1109" t="s">
        <v>1307</v>
      </c>
      <c r="F1109" t="s">
        <v>29</v>
      </c>
      <c r="H1109" t="str">
        <f>IF(ISBLANK(core[[#This Row],[Type]]),"",IFERROR(LEFT(core[[#This Row],[Type]],FIND("(",core[[#This Row],[Type]])-1),core[[#This Row],[Type]]))</f>
        <v/>
      </c>
      <c r="I1109" t="str">
        <f>IF(core[[#This Row],[Base type]]="xs:string",LEFT(core[[#This Row],[Type]],11)="xs:string(""","")</f>
        <v/>
      </c>
      <c r="J1109" t="str">
        <f>IF(core[[#This Row],[Base type]]="xs:string",NOT(ISERROR(FIND(" or xs:string(xs:pattern=other:\w{2,})",core[[#This Row],[Type]]))),"")</f>
        <v/>
      </c>
      <c r="K1109" t="str">
        <f>IFERROR(MID(core[[#This Row],[Type]],LEN(core[[#This Row],[Base type]])+2,FIND(")",core[[#This Row],[Type]],LEN(core[[#This Row],[Base type]])+2)-LEN(core[[#This Row],[Base type]])-2)&amp;IF(core[[#This Row],[Other]]=TRUE,", ""other:*""",""),"")</f>
        <v/>
      </c>
      <c r="L1109" t="str">
        <f t="array" ref="L110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10" spans="2:12" hidden="1" x14ac:dyDescent="0.25">
      <c r="B1110" t="s">
        <v>2601</v>
      </c>
      <c r="C1110" t="s">
        <v>1030</v>
      </c>
      <c r="D1110" t="s">
        <v>1309</v>
      </c>
      <c r="E1110" t="s">
        <v>1299</v>
      </c>
      <c r="F1110" t="s">
        <v>29</v>
      </c>
      <c r="H1110" t="str">
        <f>IF(ISBLANK(core[[#This Row],[Type]]),"",IFERROR(LEFT(core[[#This Row],[Type]],FIND("(",core[[#This Row],[Type]])-1),core[[#This Row],[Type]]))</f>
        <v/>
      </c>
      <c r="I1110" t="str">
        <f>IF(core[[#This Row],[Base type]]="xs:string",LEFT(core[[#This Row],[Type]],11)="xs:string(""","")</f>
        <v/>
      </c>
      <c r="J1110" t="str">
        <f>IF(core[[#This Row],[Base type]]="xs:string",NOT(ISERROR(FIND(" or xs:string(xs:pattern=other:\w{2,})",core[[#This Row],[Type]]))),"")</f>
        <v/>
      </c>
      <c r="K1110" t="str">
        <f>IFERROR(MID(core[[#This Row],[Type]],LEN(core[[#This Row],[Base type]])+2,FIND(")",core[[#This Row],[Type]],LEN(core[[#This Row],[Base type]])+2)-LEN(core[[#This Row],[Base type]])-2)&amp;IF(core[[#This Row],[Other]]=TRUE,", ""other:*""",""),"")</f>
        <v/>
      </c>
      <c r="L1110" t="str">
        <f t="array" ref="L111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11" spans="2:12" hidden="1" x14ac:dyDescent="0.25">
      <c r="B1111" t="s">
        <v>2602</v>
      </c>
      <c r="C1111" t="s">
        <v>1018</v>
      </c>
      <c r="D1111" t="s">
        <v>1019</v>
      </c>
      <c r="E1111" t="s">
        <v>32</v>
      </c>
      <c r="F1111" t="s">
        <v>23</v>
      </c>
      <c r="G1111" t="s">
        <v>1311</v>
      </c>
      <c r="H1111" t="str">
        <f>IF(ISBLANK(core[[#This Row],[Type]]),"",IFERROR(LEFT(core[[#This Row],[Type]],FIND("(",core[[#This Row],[Type]])-1),core[[#This Row],[Type]]))</f>
        <v>xs:ID</v>
      </c>
      <c r="I1111" t="str">
        <f>IF(core[[#This Row],[Base type]]="xs:string",LEFT(core[[#This Row],[Type]],11)="xs:string(""","")</f>
        <v/>
      </c>
      <c r="J1111" t="str">
        <f>IF(core[[#This Row],[Base type]]="xs:string",NOT(ISERROR(FIND(" or xs:string(xs:pattern=other:\w{2,})",core[[#This Row],[Type]]))),"")</f>
        <v/>
      </c>
      <c r="K1111" t="str">
        <f>IFERROR(MID(core[[#This Row],[Type]],LEN(core[[#This Row],[Base type]])+2,FIND(")",core[[#This Row],[Type]],LEN(core[[#This Row],[Base type]])+2)-LEN(core[[#This Row],[Base type]])-2)&amp;IF(core[[#This Row],[Other]]=TRUE,", ""other:*""",""),"")</f>
        <v/>
      </c>
      <c r="L1111" t="str">
        <f t="array" ref="L111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12" spans="2:12" hidden="1" x14ac:dyDescent="0.25">
      <c r="B1112" t="s">
        <v>2603</v>
      </c>
      <c r="C1112" t="s">
        <v>1018</v>
      </c>
      <c r="D1112" t="s">
        <v>1019</v>
      </c>
      <c r="E1112" t="s">
        <v>24</v>
      </c>
      <c r="F1112" t="s">
        <v>29</v>
      </c>
      <c r="G1112" t="s">
        <v>1302</v>
      </c>
      <c r="H1112" t="str">
        <f>IF(ISBLANK(core[[#This Row],[Type]]),"",IFERROR(LEFT(core[[#This Row],[Type]],FIND("(",core[[#This Row],[Type]])-1),core[[#This Row],[Type]]))</f>
        <v>xs:string</v>
      </c>
      <c r="I1112" t="b">
        <f>IF(core[[#This Row],[Base type]]="xs:string",LEFT(core[[#This Row],[Type]],11)="xs:string(""","")</f>
        <v>0</v>
      </c>
      <c r="J1112" t="b">
        <f>IF(core[[#This Row],[Base type]]="xs:string",NOT(ISERROR(FIND(" or xs:string(xs:pattern=other:\w{2,})",core[[#This Row],[Type]]))),"")</f>
        <v>0</v>
      </c>
      <c r="K1112" t="str">
        <f>IFERROR(MID(core[[#This Row],[Type]],LEN(core[[#This Row],[Base type]])+2,FIND(")",core[[#This Row],[Type]],LEN(core[[#This Row],[Base type]])+2)-LEN(core[[#This Row],[Base type]])-2)&amp;IF(core[[#This Row],[Other]]=TRUE,", ""other:*""",""),"")</f>
        <v/>
      </c>
      <c r="L1112" t="str">
        <f t="array" ref="L111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13" spans="2:12" hidden="1" x14ac:dyDescent="0.25">
      <c r="B1113" t="s">
        <v>2604</v>
      </c>
      <c r="C1113" t="s">
        <v>1018</v>
      </c>
      <c r="D1113" t="s">
        <v>1019</v>
      </c>
      <c r="E1113" t="s">
        <v>34</v>
      </c>
      <c r="F1113" t="s">
        <v>29</v>
      </c>
      <c r="G1113" t="s">
        <v>1302</v>
      </c>
      <c r="H1113" t="str">
        <f>IF(ISBLANK(core[[#This Row],[Type]]),"",IFERROR(LEFT(core[[#This Row],[Type]],FIND("(",core[[#This Row],[Type]])-1),core[[#This Row],[Type]]))</f>
        <v>xs:string</v>
      </c>
      <c r="I1113" t="b">
        <f>IF(core[[#This Row],[Base type]]="xs:string",LEFT(core[[#This Row],[Type]],11)="xs:string(""","")</f>
        <v>0</v>
      </c>
      <c r="J1113" t="b">
        <f>IF(core[[#This Row],[Base type]]="xs:string",NOT(ISERROR(FIND(" or xs:string(xs:pattern=other:\w{2,})",core[[#This Row],[Type]]))),"")</f>
        <v>0</v>
      </c>
      <c r="K1113" t="str">
        <f>IFERROR(MID(core[[#This Row],[Type]],LEN(core[[#This Row],[Base type]])+2,FIND(")",core[[#This Row],[Type]],LEN(core[[#This Row],[Base type]])+2)-LEN(core[[#This Row],[Base type]])-2)&amp;IF(core[[#This Row],[Other]]=TRUE,", ""other:*""",""),"")</f>
        <v/>
      </c>
      <c r="L1113" t="str">
        <f t="array" ref="L111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14" spans="2:12" hidden="1" x14ac:dyDescent="0.25">
      <c r="B1114" t="s">
        <v>2605</v>
      </c>
      <c r="C1114" t="s">
        <v>1018</v>
      </c>
      <c r="D1114" t="s">
        <v>1019</v>
      </c>
      <c r="E1114" t="s">
        <v>28</v>
      </c>
      <c r="F1114" t="s">
        <v>29</v>
      </c>
      <c r="G1114" t="s">
        <v>1302</v>
      </c>
      <c r="H1114" t="str">
        <f>IF(ISBLANK(core[[#This Row],[Type]]),"",IFERROR(LEFT(core[[#This Row],[Type]],FIND("(",core[[#This Row],[Type]])-1),core[[#This Row],[Type]]))</f>
        <v>xs:string</v>
      </c>
      <c r="I1114" t="b">
        <f>IF(core[[#This Row],[Base type]]="xs:string",LEFT(core[[#This Row],[Type]],11)="xs:string(""","")</f>
        <v>0</v>
      </c>
      <c r="J1114" t="b">
        <f>IF(core[[#This Row],[Base type]]="xs:string",NOT(ISERROR(FIND(" or xs:string(xs:pattern=other:\w{2,})",core[[#This Row],[Type]]))),"")</f>
        <v>0</v>
      </c>
      <c r="K1114" t="str">
        <f>IFERROR(MID(core[[#This Row],[Type]],LEN(core[[#This Row],[Base type]])+2,FIND(")",core[[#This Row],[Type]],LEN(core[[#This Row],[Base type]])+2)-LEN(core[[#This Row],[Base type]])-2)&amp;IF(core[[#This Row],[Other]]=TRUE,", ""other:*""",""),"")</f>
        <v/>
      </c>
      <c r="L1114" t="str">
        <f t="array" ref="L111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15" spans="2:12" hidden="1" x14ac:dyDescent="0.25">
      <c r="B1115" t="s">
        <v>2606</v>
      </c>
      <c r="C1115" t="s">
        <v>1018</v>
      </c>
      <c r="D1115" t="s">
        <v>1019</v>
      </c>
      <c r="E1115" t="s">
        <v>1305</v>
      </c>
      <c r="F1115" t="s">
        <v>29</v>
      </c>
      <c r="H1115" t="str">
        <f>IF(ISBLANK(core[[#This Row],[Type]]),"",IFERROR(LEFT(core[[#This Row],[Type]],FIND("(",core[[#This Row],[Type]])-1),core[[#This Row],[Type]]))</f>
        <v/>
      </c>
      <c r="I1115" t="str">
        <f>IF(core[[#This Row],[Base type]]="xs:string",LEFT(core[[#This Row],[Type]],11)="xs:string(""","")</f>
        <v/>
      </c>
      <c r="J1115" t="str">
        <f>IF(core[[#This Row],[Base type]]="xs:string",NOT(ISERROR(FIND(" or xs:string(xs:pattern=other:\w{2,})",core[[#This Row],[Type]]))),"")</f>
        <v/>
      </c>
      <c r="K1115" t="str">
        <f>IFERROR(MID(core[[#This Row],[Type]],LEN(core[[#This Row],[Base type]])+2,FIND(")",core[[#This Row],[Type]],LEN(core[[#This Row],[Base type]])+2)-LEN(core[[#This Row],[Base type]])-2)&amp;IF(core[[#This Row],[Other]]=TRUE,", ""other:*""",""),"")</f>
        <v/>
      </c>
      <c r="L1115" t="str">
        <f t="array" ref="L11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16" spans="2:12" hidden="1" x14ac:dyDescent="0.25">
      <c r="B1116" t="s">
        <v>2607</v>
      </c>
      <c r="C1116" t="s">
        <v>1018</v>
      </c>
      <c r="D1116" t="s">
        <v>1019</v>
      </c>
      <c r="E1116" t="s">
        <v>1307</v>
      </c>
      <c r="F1116" t="s">
        <v>29</v>
      </c>
      <c r="H1116" t="str">
        <f>IF(ISBLANK(core[[#This Row],[Type]]),"",IFERROR(LEFT(core[[#This Row],[Type]],FIND("(",core[[#This Row],[Type]])-1),core[[#This Row],[Type]]))</f>
        <v/>
      </c>
      <c r="I1116" t="str">
        <f>IF(core[[#This Row],[Base type]]="xs:string",LEFT(core[[#This Row],[Type]],11)="xs:string(""","")</f>
        <v/>
      </c>
      <c r="J1116" t="str">
        <f>IF(core[[#This Row],[Base type]]="xs:string",NOT(ISERROR(FIND(" or xs:string(xs:pattern=other:\w{2,})",core[[#This Row],[Type]]))),"")</f>
        <v/>
      </c>
      <c r="K1116" t="str">
        <f>IFERROR(MID(core[[#This Row],[Type]],LEN(core[[#This Row],[Base type]])+2,FIND(")",core[[#This Row],[Type]],LEN(core[[#This Row],[Base type]])+2)-LEN(core[[#This Row],[Base type]])-2)&amp;IF(core[[#This Row],[Other]]=TRUE,", ""other:*""",""),"")</f>
        <v/>
      </c>
      <c r="L1116" t="str">
        <f t="array" ref="L111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17" spans="2:12" hidden="1" x14ac:dyDescent="0.25">
      <c r="B1117" t="s">
        <v>2608</v>
      </c>
      <c r="C1117" t="s">
        <v>1030</v>
      </c>
      <c r="D1117" t="s">
        <v>300</v>
      </c>
      <c r="E1117" t="s">
        <v>1299</v>
      </c>
      <c r="F1117" t="s">
        <v>29</v>
      </c>
      <c r="H1117" t="str">
        <f>IF(ISBLANK(core[[#This Row],[Type]]),"",IFERROR(LEFT(core[[#This Row],[Type]],FIND("(",core[[#This Row],[Type]])-1),core[[#This Row],[Type]]))</f>
        <v/>
      </c>
      <c r="I1117" t="str">
        <f>IF(core[[#This Row],[Base type]]="xs:string",LEFT(core[[#This Row],[Type]],11)="xs:string(""","")</f>
        <v/>
      </c>
      <c r="J1117" t="str">
        <f>IF(core[[#This Row],[Base type]]="xs:string",NOT(ISERROR(FIND(" or xs:string(xs:pattern=other:\w{2,})",core[[#This Row],[Type]]))),"")</f>
        <v/>
      </c>
      <c r="K1117" t="str">
        <f>IFERROR(MID(core[[#This Row],[Type]],LEN(core[[#This Row],[Base type]])+2,FIND(")",core[[#This Row],[Type]],LEN(core[[#This Row],[Base type]])+2)-LEN(core[[#This Row],[Base type]])-2)&amp;IF(core[[#This Row],[Other]]=TRUE,", ""other:*""",""),"")</f>
        <v/>
      </c>
      <c r="L1117" t="str">
        <f t="array" ref="L111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18" spans="2:12" hidden="1" x14ac:dyDescent="0.25">
      <c r="B1118" t="s">
        <v>2609</v>
      </c>
      <c r="C1118" t="s">
        <v>1030</v>
      </c>
      <c r="D1118" t="s">
        <v>300</v>
      </c>
      <c r="E1118" t="s">
        <v>301</v>
      </c>
      <c r="F1118" t="s">
        <v>23</v>
      </c>
      <c r="G1118" t="s">
        <v>1495</v>
      </c>
      <c r="H1118" t="str">
        <f>IF(ISBLANK(core[[#This Row],[Type]]),"",IFERROR(LEFT(core[[#This Row],[Type]],FIND("(",core[[#This Row],[Type]])-1),core[[#This Row],[Type]]))</f>
        <v>xs:list</v>
      </c>
      <c r="I1118" t="str">
        <f>IF(core[[#This Row],[Base type]]="xs:string",LEFT(core[[#This Row],[Type]],11)="xs:string(""","")</f>
        <v/>
      </c>
      <c r="J1118" t="str">
        <f>IF(core[[#This Row],[Base type]]="xs:string",NOT(ISERROR(FIND(" or xs:string(xs:pattern=other:\w{2,})",core[[#This Row],[Type]]))),"")</f>
        <v/>
      </c>
      <c r="K1118" t="str">
        <f>IFERROR(MID(core[[#This Row],[Type]],LEN(core[[#This Row],[Base type]])+2,FIND(")",core[[#This Row],[Type]],LEN(core[[#This Row],[Base type]])+2)-LEN(core[[#This Row],[Base type]])-2)&amp;IF(core[[#This Row],[Other]]=TRUE,", ""other:*""",""),"")</f>
        <v>xs:double</v>
      </c>
      <c r="L1118" t="str">
        <f t="array" ref="L111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119" spans="2:12" hidden="1" x14ac:dyDescent="0.25">
      <c r="B1119" t="s">
        <v>2610</v>
      </c>
      <c r="C1119" t="s">
        <v>1030</v>
      </c>
      <c r="D1119" t="s">
        <v>300</v>
      </c>
      <c r="E1119" t="s">
        <v>1425</v>
      </c>
      <c r="F1119" t="s">
        <v>29</v>
      </c>
      <c r="G1119" t="s">
        <v>1497</v>
      </c>
      <c r="H1119" t="str">
        <f>IF(ISBLANK(core[[#This Row],[Type]]),"",IFERROR(LEFT(core[[#This Row],[Type]],FIND("(",core[[#This Row],[Type]])-1),core[[#This Row],[Type]]))</f>
        <v>xs:double</v>
      </c>
      <c r="I1119" t="str">
        <f>IF(core[[#This Row],[Base type]]="xs:string",LEFT(core[[#This Row],[Type]],11)="xs:string(""","")</f>
        <v/>
      </c>
      <c r="J1119" t="str">
        <f>IF(core[[#This Row],[Base type]]="xs:string",NOT(ISERROR(FIND(" or xs:string(xs:pattern=other:\w{2,})",core[[#This Row],[Type]]))),"")</f>
        <v/>
      </c>
      <c r="K1119" t="str">
        <f>IFERROR(MID(core[[#This Row],[Type]],LEN(core[[#This Row],[Base type]])+2,FIND(")",core[[#This Row],[Type]],LEN(core[[#This Row],[Base type]])+2)-LEN(core[[#This Row],[Base type]])-2)&amp;IF(core[[#This Row],[Other]]=TRUE,", ""other:*""",""),"")</f>
        <v/>
      </c>
      <c r="L1119" t="str">
        <f t="array" ref="L111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120" spans="2:12" hidden="1" x14ac:dyDescent="0.25">
      <c r="B1120" t="s">
        <v>2611</v>
      </c>
      <c r="C1120" t="s">
        <v>1030</v>
      </c>
      <c r="D1120" t="s">
        <v>300</v>
      </c>
      <c r="E1120" t="s">
        <v>1420</v>
      </c>
      <c r="F1120" t="s">
        <v>29</v>
      </c>
      <c r="G1120" t="s">
        <v>1423</v>
      </c>
      <c r="H1120" t="str">
        <f>IF(ISBLANK(core[[#This Row],[Type]]),"",IFERROR(LEFT(core[[#This Row],[Type]],FIND("(",core[[#This Row],[Type]])-1),core[[#This Row],[Type]]))</f>
        <v>xs:anyURI</v>
      </c>
      <c r="I1120" t="str">
        <f>IF(core[[#This Row],[Base type]]="xs:string",LEFT(core[[#This Row],[Type]],11)="xs:string(""","")</f>
        <v/>
      </c>
      <c r="J1120" t="str">
        <f>IF(core[[#This Row],[Base type]]="xs:string",NOT(ISERROR(FIND(" or xs:string(xs:pattern=other:\w{2,})",core[[#This Row],[Type]]))),"")</f>
        <v/>
      </c>
      <c r="K1120" t="str">
        <f>IFERROR(MID(core[[#This Row],[Type]],LEN(core[[#This Row],[Base type]])+2,FIND(")",core[[#This Row],[Type]],LEN(core[[#This Row],[Base type]])+2)-LEN(core[[#This Row],[Base type]])-2)&amp;IF(core[[#This Row],[Other]]=TRUE,", ""other:*""",""),"")</f>
        <v/>
      </c>
      <c r="L1120" t="str">
        <f t="array" ref="L112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21" spans="2:12" hidden="1" x14ac:dyDescent="0.25">
      <c r="B1121" t="s">
        <v>2612</v>
      </c>
      <c r="C1121" t="s">
        <v>1030</v>
      </c>
      <c r="D1121" t="s">
        <v>300</v>
      </c>
      <c r="E1121" t="s">
        <v>1500</v>
      </c>
      <c r="F1121" t="s">
        <v>29</v>
      </c>
      <c r="G1121" t="s">
        <v>1423</v>
      </c>
      <c r="H1121" t="str">
        <f>IF(ISBLANK(core[[#This Row],[Type]]),"",IFERROR(LEFT(core[[#This Row],[Type]],FIND("(",core[[#This Row],[Type]])-1),core[[#This Row],[Type]]))</f>
        <v>xs:anyURI</v>
      </c>
      <c r="I1121" t="str">
        <f>IF(core[[#This Row],[Base type]]="xs:string",LEFT(core[[#This Row],[Type]],11)="xs:string(""","")</f>
        <v/>
      </c>
      <c r="J1121" t="str">
        <f>IF(core[[#This Row],[Base type]]="xs:string",NOT(ISERROR(FIND(" or xs:string(xs:pattern=other:\w{2,})",core[[#This Row],[Type]]))),"")</f>
        <v/>
      </c>
      <c r="K1121" t="str">
        <f>IFERROR(MID(core[[#This Row],[Type]],LEN(core[[#This Row],[Base type]])+2,FIND(")",core[[#This Row],[Type]],LEN(core[[#This Row],[Base type]])+2)-LEN(core[[#This Row],[Base type]])-2)&amp;IF(core[[#This Row],[Other]]=TRUE,", ""other:*""",""),"")</f>
        <v/>
      </c>
      <c r="L1121" t="str">
        <f t="array" ref="L112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22" spans="2:12" hidden="1" x14ac:dyDescent="0.25">
      <c r="B1122" t="s">
        <v>2613</v>
      </c>
      <c r="C1122" t="s">
        <v>1018</v>
      </c>
      <c r="D1122" t="s">
        <v>1019</v>
      </c>
      <c r="E1122" t="s">
        <v>494</v>
      </c>
      <c r="F1122" t="s">
        <v>23</v>
      </c>
      <c r="G1122" t="s">
        <v>1403</v>
      </c>
      <c r="H1122" t="str">
        <f>IF(ISBLANK(core[[#This Row],[Type]]),"",IFERROR(LEFT(core[[#This Row],[Type]],FIND("(",core[[#This Row],[Type]])-1),core[[#This Row],[Type]]))</f>
        <v>xs:decimal</v>
      </c>
      <c r="I1122" t="str">
        <f>IF(core[[#This Row],[Base type]]="xs:string",LEFT(core[[#This Row],[Type]],11)="xs:string(""","")</f>
        <v/>
      </c>
      <c r="J1122" t="str">
        <f>IF(core[[#This Row],[Base type]]="xs:string",NOT(ISERROR(FIND(" or xs:string(xs:pattern=other:\w{2,})",core[[#This Row],[Type]]))),"")</f>
        <v/>
      </c>
      <c r="K1122" t="str">
        <f>IFERROR(MID(core[[#This Row],[Type]],LEN(core[[#This Row],[Base type]])+2,FIND(")",core[[#This Row],[Type]],LEN(core[[#This Row],[Base type]])+2)-LEN(core[[#This Row],[Base type]])-2)&amp;IF(core[[#This Row],[Other]]=TRUE,", ""other:*""",""),"")</f>
        <v>xs:fractionDigits=6</v>
      </c>
      <c r="L1122" t="str">
        <f t="array" ref="L112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23" spans="2:12" hidden="1" x14ac:dyDescent="0.25">
      <c r="B1123" t="s">
        <v>2614</v>
      </c>
      <c r="C1123" t="s">
        <v>1018</v>
      </c>
      <c r="D1123" t="s">
        <v>1019</v>
      </c>
      <c r="E1123" t="s">
        <v>478</v>
      </c>
      <c r="F1123" t="s">
        <v>29</v>
      </c>
      <c r="G1123" t="s">
        <v>1403</v>
      </c>
      <c r="H1123" t="str">
        <f>IF(ISBLANK(core[[#This Row],[Type]]),"",IFERROR(LEFT(core[[#This Row],[Type]],FIND("(",core[[#This Row],[Type]])-1),core[[#This Row],[Type]]))</f>
        <v>xs:decimal</v>
      </c>
      <c r="I1123" t="str">
        <f>IF(core[[#This Row],[Base type]]="xs:string",LEFT(core[[#This Row],[Type]],11)="xs:string(""","")</f>
        <v/>
      </c>
      <c r="J1123" t="str">
        <f>IF(core[[#This Row],[Base type]]="xs:string",NOT(ISERROR(FIND(" or xs:string(xs:pattern=other:\w{2,})",core[[#This Row],[Type]]))),"")</f>
        <v/>
      </c>
      <c r="K1123" t="str">
        <f>IFERROR(MID(core[[#This Row],[Type]],LEN(core[[#This Row],[Base type]])+2,FIND(")",core[[#This Row],[Type]],LEN(core[[#This Row],[Base type]])+2)-LEN(core[[#This Row],[Base type]])-2)&amp;IF(core[[#This Row],[Other]]=TRUE,", ""other:*""",""),"")</f>
        <v>xs:fractionDigits=6</v>
      </c>
      <c r="L1123" t="str">
        <f t="array" ref="L112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24" spans="2:12" hidden="1" x14ac:dyDescent="0.25">
      <c r="B1124" t="s">
        <v>2615</v>
      </c>
      <c r="C1124" t="s">
        <v>1018</v>
      </c>
      <c r="D1124" t="s">
        <v>1019</v>
      </c>
      <c r="E1124" t="s">
        <v>1505</v>
      </c>
      <c r="F1124" t="s">
        <v>29</v>
      </c>
      <c r="G1124" t="s">
        <v>1403</v>
      </c>
      <c r="H1124" t="str">
        <f>IF(ISBLANK(core[[#This Row],[Type]]),"",IFERROR(LEFT(core[[#This Row],[Type]],FIND("(",core[[#This Row],[Type]])-1),core[[#This Row],[Type]]))</f>
        <v>xs:decimal</v>
      </c>
      <c r="I1124" t="str">
        <f>IF(core[[#This Row],[Base type]]="xs:string",LEFT(core[[#This Row],[Type]],11)="xs:string(""","")</f>
        <v/>
      </c>
      <c r="J1124" t="str">
        <f>IF(core[[#This Row],[Base type]]="xs:string",NOT(ISERROR(FIND(" or xs:string(xs:pattern=other:\w{2,})",core[[#This Row],[Type]]))),"")</f>
        <v/>
      </c>
      <c r="K1124" t="str">
        <f>IFERROR(MID(core[[#This Row],[Type]],LEN(core[[#This Row],[Base type]])+2,FIND(")",core[[#This Row],[Type]],LEN(core[[#This Row],[Base type]])+2)-LEN(core[[#This Row],[Base type]])-2)&amp;IF(core[[#This Row],[Other]]=TRUE,", ""other:*""",""),"")</f>
        <v>xs:fractionDigits=6</v>
      </c>
      <c r="L1124" t="str">
        <f t="array" ref="L112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25" spans="2:12" hidden="1" x14ac:dyDescent="0.25">
      <c r="B1125" t="s">
        <v>2616</v>
      </c>
      <c r="C1125" t="s">
        <v>1030</v>
      </c>
      <c r="D1125" t="s">
        <v>65</v>
      </c>
      <c r="E1125" t="s">
        <v>1299</v>
      </c>
      <c r="F1125" t="s">
        <v>29</v>
      </c>
      <c r="H1125" t="str">
        <f>IF(ISBLANK(core[[#This Row],[Type]]),"",IFERROR(LEFT(core[[#This Row],[Type]],FIND("(",core[[#This Row],[Type]])-1),core[[#This Row],[Type]]))</f>
        <v/>
      </c>
      <c r="I1125" t="str">
        <f>IF(core[[#This Row],[Base type]]="xs:string",LEFT(core[[#This Row],[Type]],11)="xs:string(""","")</f>
        <v/>
      </c>
      <c r="J1125" t="str">
        <f>IF(core[[#This Row],[Base type]]="xs:string",NOT(ISERROR(FIND(" or xs:string(xs:pattern=other:\w{2,})",core[[#This Row],[Type]]))),"")</f>
        <v/>
      </c>
      <c r="K1125" t="str">
        <f>IFERROR(MID(core[[#This Row],[Type]],LEN(core[[#This Row],[Base type]])+2,FIND(")",core[[#This Row],[Type]],LEN(core[[#This Row],[Base type]])+2)-LEN(core[[#This Row],[Base type]])-2)&amp;IF(core[[#This Row],[Other]]=TRUE,", ""other:*""",""),"")</f>
        <v/>
      </c>
      <c r="L1125" t="str">
        <f t="array" ref="L112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26" spans="2:12" hidden="1" x14ac:dyDescent="0.25">
      <c r="B1126" t="s">
        <v>2617</v>
      </c>
      <c r="C1126" t="s">
        <v>1031</v>
      </c>
      <c r="D1126" t="s">
        <v>123</v>
      </c>
      <c r="E1126" t="s">
        <v>1299</v>
      </c>
      <c r="F1126" t="s">
        <v>23</v>
      </c>
      <c r="H1126" t="str">
        <f>IF(ISBLANK(core[[#This Row],[Type]]),"",IFERROR(LEFT(core[[#This Row],[Type]],FIND("(",core[[#This Row],[Type]])-1),core[[#This Row],[Type]]))</f>
        <v/>
      </c>
      <c r="I1126" t="str">
        <f>IF(core[[#This Row],[Base type]]="xs:string",LEFT(core[[#This Row],[Type]],11)="xs:string(""","")</f>
        <v/>
      </c>
      <c r="J1126" t="str">
        <f>IF(core[[#This Row],[Base type]]="xs:string",NOT(ISERROR(FIND(" or xs:string(xs:pattern=other:\w{2,})",core[[#This Row],[Type]]))),"")</f>
        <v/>
      </c>
      <c r="K1126" t="str">
        <f>IFERROR(MID(core[[#This Row],[Type]],LEN(core[[#This Row],[Base type]])+2,FIND(")",core[[#This Row],[Type]],LEN(core[[#This Row],[Base type]])+2)-LEN(core[[#This Row],[Base type]])-2)&amp;IF(core[[#This Row],[Other]]=TRUE,", ""other:*""",""),"")</f>
        <v/>
      </c>
      <c r="L1126" t="str">
        <f t="array" ref="L112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27" spans="2:12" hidden="1" x14ac:dyDescent="0.25">
      <c r="B1127" t="s">
        <v>2618</v>
      </c>
      <c r="C1127" t="s">
        <v>1032</v>
      </c>
      <c r="D1127" t="s">
        <v>1309</v>
      </c>
      <c r="E1127" t="s">
        <v>1299</v>
      </c>
      <c r="F1127" t="s">
        <v>29</v>
      </c>
      <c r="H1127" t="str">
        <f>IF(ISBLANK(core[[#This Row],[Type]]),"",IFERROR(LEFT(core[[#This Row],[Type]],FIND("(",core[[#This Row],[Type]])-1),core[[#This Row],[Type]]))</f>
        <v/>
      </c>
      <c r="I1127" t="str">
        <f>IF(core[[#This Row],[Base type]]="xs:string",LEFT(core[[#This Row],[Type]],11)="xs:string(""","")</f>
        <v/>
      </c>
      <c r="J1127" t="str">
        <f>IF(core[[#This Row],[Base type]]="xs:string",NOT(ISERROR(FIND(" or xs:string(xs:pattern=other:\w{2,})",core[[#This Row],[Type]]))),"")</f>
        <v/>
      </c>
      <c r="K1127" t="str">
        <f>IFERROR(MID(core[[#This Row],[Type]],LEN(core[[#This Row],[Base type]])+2,FIND(")",core[[#This Row],[Type]],LEN(core[[#This Row],[Base type]])+2)-LEN(core[[#This Row],[Base type]])-2)&amp;IF(core[[#This Row],[Other]]=TRUE,", ""other:*""",""),"")</f>
        <v/>
      </c>
      <c r="L1127" t="str">
        <f t="array" ref="L11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28" spans="2:12" hidden="1" x14ac:dyDescent="0.25">
      <c r="B1128" t="s">
        <v>2619</v>
      </c>
      <c r="C1128" t="s">
        <v>1031</v>
      </c>
      <c r="D1128" t="s">
        <v>123</v>
      </c>
      <c r="E1128" t="s">
        <v>124</v>
      </c>
      <c r="F1128" t="s">
        <v>23</v>
      </c>
      <c r="G1128" t="s">
        <v>1436</v>
      </c>
      <c r="H1128" t="str">
        <f>IF(ISBLANK(core[[#This Row],[Type]]),"",IFERROR(LEFT(core[[#This Row],[Type]],FIND("(",core[[#This Row],[Type]])-1),core[[#This Row],[Type]]))</f>
        <v>xs:boolean</v>
      </c>
      <c r="I1128" t="str">
        <f>IF(core[[#This Row],[Base type]]="xs:string",LEFT(core[[#This Row],[Type]],11)="xs:string(""","")</f>
        <v/>
      </c>
      <c r="J1128" t="str">
        <f>IF(core[[#This Row],[Base type]]="xs:string",NOT(ISERROR(FIND(" or xs:string(xs:pattern=other:\w{2,})",core[[#This Row],[Type]]))),"")</f>
        <v/>
      </c>
      <c r="K1128" t="str">
        <f>IFERROR(MID(core[[#This Row],[Type]],LEN(core[[#This Row],[Base type]])+2,FIND(")",core[[#This Row],[Type]],LEN(core[[#This Row],[Base type]])+2)-LEN(core[[#This Row],[Base type]])-2)&amp;IF(core[[#This Row],[Other]]=TRUE,", ""other:*""",""),"")</f>
        <v/>
      </c>
      <c r="L1128" t="str">
        <f t="array" ref="L112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129" spans="2:12" hidden="1" x14ac:dyDescent="0.25">
      <c r="B1129" t="s">
        <v>2620</v>
      </c>
      <c r="C1129" t="s">
        <v>1031</v>
      </c>
      <c r="D1129" t="s">
        <v>123</v>
      </c>
      <c r="E1129" t="s">
        <v>135</v>
      </c>
      <c r="F1129" t="s">
        <v>29</v>
      </c>
      <c r="G1129" t="s">
        <v>1478</v>
      </c>
      <c r="H1129" t="str">
        <f>IF(ISBLANK(core[[#This Row],[Type]]),"",IFERROR(LEFT(core[[#This Row],[Type]],FIND("(",core[[#This Row],[Type]])-1),core[[#This Row],[Type]]))</f>
        <v>xs:string</v>
      </c>
      <c r="I1129" t="b">
        <f>IF(core[[#This Row],[Base type]]="xs:string",LEFT(core[[#This Row],[Type]],11)="xs:string(""","")</f>
        <v>1</v>
      </c>
      <c r="J1129" t="b">
        <f>IF(core[[#This Row],[Base type]]="xs:string",NOT(ISERROR(FIND(" or xs:string(xs:pattern=other:\w{2,})",core[[#This Row],[Type]]))),"")</f>
        <v>1</v>
      </c>
      <c r="K1129" t="str">
        <f>IFERROR(MID(core[[#This Row],[Type]],LEN(core[[#This Row],[Base type]])+2,FIND(")",core[[#This Row],[Type]],LEN(core[[#This Row],[Base type]])+2)-LEN(core[[#This Row],[Base type]])-2)&amp;IF(core[[#This Row],[Other]]=TRUE,", ""other:*""",""),"")</f>
        <v>"conceptual", "planned", "operational", "disabled", "closed", "other:*"</v>
      </c>
      <c r="L1129" t="str">
        <f t="array" ref="L112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130" spans="2:12" hidden="1" x14ac:dyDescent="0.25">
      <c r="B1130" t="s">
        <v>2621</v>
      </c>
      <c r="C1130" t="s">
        <v>1031</v>
      </c>
      <c r="D1130" t="s">
        <v>123</v>
      </c>
      <c r="E1130" t="s">
        <v>133</v>
      </c>
      <c r="F1130" t="s">
        <v>29</v>
      </c>
      <c r="G1130" t="s">
        <v>1325</v>
      </c>
      <c r="H1130" t="str">
        <f>IF(ISBLANK(core[[#This Row],[Type]]),"",IFERROR(LEFT(core[[#This Row],[Type]],FIND("(",core[[#This Row],[Type]])-1),core[[#This Row],[Type]]))</f>
        <v>xs:IDREF</v>
      </c>
      <c r="I1130" t="str">
        <f>IF(core[[#This Row],[Base type]]="xs:string",LEFT(core[[#This Row],[Type]],11)="xs:string(""","")</f>
        <v/>
      </c>
      <c r="J1130" t="str">
        <f>IF(core[[#This Row],[Base type]]="xs:string",NOT(ISERROR(FIND(" or xs:string(xs:pattern=other:\w{2,})",core[[#This Row],[Type]]))),"")</f>
        <v/>
      </c>
      <c r="K1130" t="str">
        <f>IFERROR(MID(core[[#This Row],[Type]],LEN(core[[#This Row],[Base type]])+2,FIND(")",core[[#This Row],[Type]],LEN(core[[#This Row],[Base type]])+2)-LEN(core[[#This Row],[Base type]])-2)&amp;IF(core[[#This Row],[Other]]=TRUE,", ""other:*""",""),"")</f>
        <v/>
      </c>
      <c r="L1130" t="str">
        <f t="array" ref="L113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131" spans="2:12" hidden="1" x14ac:dyDescent="0.25">
      <c r="B1131" t="s">
        <v>2622</v>
      </c>
      <c r="C1131" t="s">
        <v>1031</v>
      </c>
      <c r="D1131" t="s">
        <v>123</v>
      </c>
      <c r="E1131" t="s">
        <v>1481</v>
      </c>
      <c r="F1131" t="s">
        <v>29</v>
      </c>
      <c r="G1131" t="s">
        <v>1482</v>
      </c>
      <c r="H1131" t="str">
        <f>IF(ISBLANK(core[[#This Row],[Type]]),"",IFERROR(LEFT(core[[#This Row],[Type]],FIND("(",core[[#This Row],[Type]])-1),core[[#This Row],[Type]]))</f>
        <v>xs:time</v>
      </c>
      <c r="I1131" t="str">
        <f>IF(core[[#This Row],[Base type]]="xs:string",LEFT(core[[#This Row],[Type]],11)="xs:string(""","")</f>
        <v/>
      </c>
      <c r="J1131" t="str">
        <f>IF(core[[#This Row],[Base type]]="xs:string",NOT(ISERROR(FIND(" or xs:string(xs:pattern=other:\w{2,})",core[[#This Row],[Type]]))),"")</f>
        <v/>
      </c>
      <c r="K1131" t="str">
        <f>IFERROR(MID(core[[#This Row],[Type]],LEN(core[[#This Row],[Base type]])+2,FIND(")",core[[#This Row],[Type]],LEN(core[[#This Row],[Base type]])+2)-LEN(core[[#This Row],[Base type]])-2)&amp;IF(core[[#This Row],[Other]]=TRUE,", ""other:*""",""),"")</f>
        <v/>
      </c>
      <c r="L1131" t="str">
        <f t="array" ref="L113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132" spans="2:12" hidden="1" x14ac:dyDescent="0.25">
      <c r="B1132" t="s">
        <v>2623</v>
      </c>
      <c r="C1132" t="s">
        <v>1031</v>
      </c>
      <c r="D1132" t="s">
        <v>123</v>
      </c>
      <c r="E1132" t="s">
        <v>1484</v>
      </c>
      <c r="F1132" t="s">
        <v>29</v>
      </c>
      <c r="G1132" t="s">
        <v>1482</v>
      </c>
      <c r="H1132" t="str">
        <f>IF(ISBLANK(core[[#This Row],[Type]]),"",IFERROR(LEFT(core[[#This Row],[Type]],FIND("(",core[[#This Row],[Type]])-1),core[[#This Row],[Type]]))</f>
        <v>xs:time</v>
      </c>
      <c r="I1132" t="str">
        <f>IF(core[[#This Row],[Base type]]="xs:string",LEFT(core[[#This Row],[Type]],11)="xs:string(""","")</f>
        <v/>
      </c>
      <c r="J1132" t="str">
        <f>IF(core[[#This Row],[Base type]]="xs:string",NOT(ISERROR(FIND(" or xs:string(xs:pattern=other:\w{2,})",core[[#This Row],[Type]]))),"")</f>
        <v/>
      </c>
      <c r="K1132" t="str">
        <f>IFERROR(MID(core[[#This Row],[Type]],LEN(core[[#This Row],[Base type]])+2,FIND(")",core[[#This Row],[Type]],LEN(core[[#This Row],[Base type]])+2)-LEN(core[[#This Row],[Base type]])-2)&amp;IF(core[[#This Row],[Other]]=TRUE,", ""other:*""",""),"")</f>
        <v/>
      </c>
      <c r="L1132" t="str">
        <f t="array" ref="L113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133" spans="2:12" hidden="1" x14ac:dyDescent="0.25">
      <c r="B1133" t="s">
        <v>2624</v>
      </c>
      <c r="C1133" t="s">
        <v>1031</v>
      </c>
      <c r="D1133" t="s">
        <v>123</v>
      </c>
      <c r="E1133" t="s">
        <v>1486</v>
      </c>
      <c r="F1133" t="s">
        <v>29</v>
      </c>
      <c r="G1133" t="s">
        <v>1487</v>
      </c>
      <c r="H1133" t="str">
        <f>IF(ISBLANK(core[[#This Row],[Type]]),"",IFERROR(LEFT(core[[#This Row],[Type]],FIND("(",core[[#This Row],[Type]])-1),core[[#This Row],[Type]]))</f>
        <v>xs:nonNegativeInteger</v>
      </c>
      <c r="I1133" t="str">
        <f>IF(core[[#This Row],[Base type]]="xs:string",LEFT(core[[#This Row],[Type]],11)="xs:string(""","")</f>
        <v/>
      </c>
      <c r="J1133" t="str">
        <f>IF(core[[#This Row],[Base type]]="xs:string",NOT(ISERROR(FIND(" or xs:string(xs:pattern=other:\w{2,})",core[[#This Row],[Type]]))),"")</f>
        <v/>
      </c>
      <c r="K1133" t="str">
        <f>IFERROR(MID(core[[#This Row],[Type]],LEN(core[[#This Row],[Base type]])+2,FIND(")",core[[#This Row],[Type]],LEN(core[[#This Row],[Base type]])+2)-LEN(core[[#This Row],[Base type]])-2)&amp;IF(core[[#This Row],[Other]]=TRUE,", ""other:*""",""),"")</f>
        <v/>
      </c>
      <c r="L1133" t="str">
        <f t="array" ref="L113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134" spans="2:12" hidden="1" x14ac:dyDescent="0.25">
      <c r="B1134" t="s">
        <v>2625</v>
      </c>
      <c r="C1134" t="s">
        <v>1031</v>
      </c>
      <c r="D1134" t="s">
        <v>123</v>
      </c>
      <c r="E1134" t="s">
        <v>1489</v>
      </c>
      <c r="F1134" t="s">
        <v>29</v>
      </c>
      <c r="G1134" t="s">
        <v>1302</v>
      </c>
      <c r="H1134" t="str">
        <f>IF(ISBLANK(core[[#This Row],[Type]]),"",IFERROR(LEFT(core[[#This Row],[Type]],FIND("(",core[[#This Row],[Type]])-1),core[[#This Row],[Type]]))</f>
        <v>xs:string</v>
      </c>
      <c r="I1134" t="b">
        <f>IF(core[[#This Row],[Base type]]="xs:string",LEFT(core[[#This Row],[Type]],11)="xs:string(""","")</f>
        <v>0</v>
      </c>
      <c r="J1134" t="b">
        <f>IF(core[[#This Row],[Base type]]="xs:string",NOT(ISERROR(FIND(" or xs:string(xs:pattern=other:\w{2,})",core[[#This Row],[Type]]))),"")</f>
        <v>0</v>
      </c>
      <c r="K1134" t="str">
        <f>IFERROR(MID(core[[#This Row],[Type]],LEN(core[[#This Row],[Base type]])+2,FIND(")",core[[#This Row],[Type]],LEN(core[[#This Row],[Base type]])+2)-LEN(core[[#This Row],[Base type]])-2)&amp;IF(core[[#This Row],[Other]]=TRUE,", ""other:*""",""),"")</f>
        <v/>
      </c>
      <c r="L1134" t="str">
        <f t="array" ref="L113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35" spans="2:12" hidden="1" x14ac:dyDescent="0.25">
      <c r="B1135" t="s">
        <v>2626</v>
      </c>
      <c r="C1135" t="s">
        <v>1031</v>
      </c>
      <c r="D1135" t="s">
        <v>123</v>
      </c>
      <c r="E1135" t="s">
        <v>1307</v>
      </c>
      <c r="F1135" t="s">
        <v>29</v>
      </c>
      <c r="H1135" t="str">
        <f>IF(ISBLANK(core[[#This Row],[Type]]),"",IFERROR(LEFT(core[[#This Row],[Type]],FIND("(",core[[#This Row],[Type]])-1),core[[#This Row],[Type]]))</f>
        <v/>
      </c>
      <c r="I1135" t="str">
        <f>IF(core[[#This Row],[Base type]]="xs:string",LEFT(core[[#This Row],[Type]],11)="xs:string(""","")</f>
        <v/>
      </c>
      <c r="J1135" t="str">
        <f>IF(core[[#This Row],[Base type]]="xs:string",NOT(ISERROR(FIND(" or xs:string(xs:pattern=other:\w{2,})",core[[#This Row],[Type]]))),"")</f>
        <v/>
      </c>
      <c r="K1135" t="str">
        <f>IFERROR(MID(core[[#This Row],[Type]],LEN(core[[#This Row],[Base type]])+2,FIND(")",core[[#This Row],[Type]],LEN(core[[#This Row],[Base type]])+2)-LEN(core[[#This Row],[Base type]])-2)&amp;IF(core[[#This Row],[Other]]=TRUE,", ""other:*""",""),"")</f>
        <v/>
      </c>
      <c r="L1135" t="str">
        <f t="array" ref="L113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36" spans="2:12" hidden="1" x14ac:dyDescent="0.25">
      <c r="B1136" t="s">
        <v>2627</v>
      </c>
      <c r="C1136" t="s">
        <v>1032</v>
      </c>
      <c r="D1136" t="s">
        <v>394</v>
      </c>
      <c r="E1136" t="s">
        <v>1299</v>
      </c>
      <c r="F1136" t="s">
        <v>29</v>
      </c>
      <c r="H1136" t="str">
        <f>IF(ISBLANK(core[[#This Row],[Type]]),"",IFERROR(LEFT(core[[#This Row],[Type]],FIND("(",core[[#This Row],[Type]])-1),core[[#This Row],[Type]]))</f>
        <v/>
      </c>
      <c r="I1136" t="str">
        <f>IF(core[[#This Row],[Base type]]="xs:string",LEFT(core[[#This Row],[Type]],11)="xs:string(""","")</f>
        <v/>
      </c>
      <c r="J1136" t="str">
        <f>IF(core[[#This Row],[Base type]]="xs:string",NOT(ISERROR(FIND(" or xs:string(xs:pattern=other:\w{2,})",core[[#This Row],[Type]]))),"")</f>
        <v/>
      </c>
      <c r="K1136" t="str">
        <f>IFERROR(MID(core[[#This Row],[Type]],LEN(core[[#This Row],[Base type]])+2,FIND(")",core[[#This Row],[Type]],LEN(core[[#This Row],[Base type]])+2)-LEN(core[[#This Row],[Base type]])-2)&amp;IF(core[[#This Row],[Other]]=TRUE,", ""other:*""",""),"")</f>
        <v/>
      </c>
      <c r="L1136" t="str">
        <f t="array" ref="L113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37" spans="2:12" hidden="1" x14ac:dyDescent="0.25">
      <c r="B1137" t="s">
        <v>2628</v>
      </c>
      <c r="C1137" t="s">
        <v>2629</v>
      </c>
      <c r="D1137" t="s">
        <v>300</v>
      </c>
      <c r="E1137" t="s">
        <v>1299</v>
      </c>
      <c r="F1137" t="s">
        <v>29</v>
      </c>
      <c r="H1137" t="str">
        <f>IF(ISBLANK(core[[#This Row],[Type]]),"",IFERROR(LEFT(core[[#This Row],[Type]],FIND("(",core[[#This Row],[Type]])-1),core[[#This Row],[Type]]))</f>
        <v/>
      </c>
      <c r="I1137" t="str">
        <f>IF(core[[#This Row],[Base type]]="xs:string",LEFT(core[[#This Row],[Type]],11)="xs:string(""","")</f>
        <v/>
      </c>
      <c r="J1137" t="str">
        <f>IF(core[[#This Row],[Base type]]="xs:string",NOT(ISERROR(FIND(" or xs:string(xs:pattern=other:\w{2,})",core[[#This Row],[Type]]))),"")</f>
        <v/>
      </c>
      <c r="K1137" t="str">
        <f>IFERROR(MID(core[[#This Row],[Type]],LEN(core[[#This Row],[Base type]])+2,FIND(")",core[[#This Row],[Type]],LEN(core[[#This Row],[Base type]])+2)-LEN(core[[#This Row],[Base type]])-2)&amp;IF(core[[#This Row],[Other]]=TRUE,", ""other:*""",""),"")</f>
        <v/>
      </c>
      <c r="L1137" t="str">
        <f t="array" ref="L11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38" spans="2:12" hidden="1" x14ac:dyDescent="0.25">
      <c r="B1138" t="s">
        <v>2630</v>
      </c>
      <c r="C1138" t="s">
        <v>2629</v>
      </c>
      <c r="D1138" t="s">
        <v>300</v>
      </c>
      <c r="E1138" t="s">
        <v>301</v>
      </c>
      <c r="F1138" t="s">
        <v>23</v>
      </c>
      <c r="G1138" t="s">
        <v>1495</v>
      </c>
      <c r="H1138" t="str">
        <f>IF(ISBLANK(core[[#This Row],[Type]]),"",IFERROR(LEFT(core[[#This Row],[Type]],FIND("(",core[[#This Row],[Type]])-1),core[[#This Row],[Type]]))</f>
        <v>xs:list</v>
      </c>
      <c r="I1138" t="str">
        <f>IF(core[[#This Row],[Base type]]="xs:string",LEFT(core[[#This Row],[Type]],11)="xs:string(""","")</f>
        <v/>
      </c>
      <c r="J1138" t="str">
        <f>IF(core[[#This Row],[Base type]]="xs:string",NOT(ISERROR(FIND(" or xs:string(xs:pattern=other:\w{2,})",core[[#This Row],[Type]]))),"")</f>
        <v/>
      </c>
      <c r="K1138" t="str">
        <f>IFERROR(MID(core[[#This Row],[Type]],LEN(core[[#This Row],[Base type]])+2,FIND(")",core[[#This Row],[Type]],LEN(core[[#This Row],[Base type]])+2)-LEN(core[[#This Row],[Base type]])-2)&amp;IF(core[[#This Row],[Other]]=TRUE,", ""other:*""",""),"")</f>
        <v>xs:double</v>
      </c>
      <c r="L1138" t="str">
        <f t="array" ref="L113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139" spans="2:12" hidden="1" x14ac:dyDescent="0.25">
      <c r="B1139" t="s">
        <v>2631</v>
      </c>
      <c r="C1139" t="s">
        <v>2629</v>
      </c>
      <c r="D1139" t="s">
        <v>300</v>
      </c>
      <c r="E1139" t="s">
        <v>1425</v>
      </c>
      <c r="F1139" t="s">
        <v>29</v>
      </c>
      <c r="G1139" t="s">
        <v>1497</v>
      </c>
      <c r="H1139" t="str">
        <f>IF(ISBLANK(core[[#This Row],[Type]]),"",IFERROR(LEFT(core[[#This Row],[Type]],FIND("(",core[[#This Row],[Type]])-1),core[[#This Row],[Type]]))</f>
        <v>xs:double</v>
      </c>
      <c r="I1139" t="str">
        <f>IF(core[[#This Row],[Base type]]="xs:string",LEFT(core[[#This Row],[Type]],11)="xs:string(""","")</f>
        <v/>
      </c>
      <c r="J1139" t="str">
        <f>IF(core[[#This Row],[Base type]]="xs:string",NOT(ISERROR(FIND(" or xs:string(xs:pattern=other:\w{2,})",core[[#This Row],[Type]]))),"")</f>
        <v/>
      </c>
      <c r="K1139" t="str">
        <f>IFERROR(MID(core[[#This Row],[Type]],LEN(core[[#This Row],[Base type]])+2,FIND(")",core[[#This Row],[Type]],LEN(core[[#This Row],[Base type]])+2)-LEN(core[[#This Row],[Base type]])-2)&amp;IF(core[[#This Row],[Other]]=TRUE,", ""other:*""",""),"")</f>
        <v/>
      </c>
      <c r="L1139" t="str">
        <f t="array" ref="L113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140" spans="2:12" hidden="1" x14ac:dyDescent="0.25">
      <c r="B1140" t="s">
        <v>2632</v>
      </c>
      <c r="C1140" t="s">
        <v>2629</v>
      </c>
      <c r="D1140" t="s">
        <v>300</v>
      </c>
      <c r="E1140" t="s">
        <v>1420</v>
      </c>
      <c r="F1140" t="s">
        <v>29</v>
      </c>
      <c r="G1140" t="s">
        <v>1423</v>
      </c>
      <c r="H1140" t="str">
        <f>IF(ISBLANK(core[[#This Row],[Type]]),"",IFERROR(LEFT(core[[#This Row],[Type]],FIND("(",core[[#This Row],[Type]])-1),core[[#This Row],[Type]]))</f>
        <v>xs:anyURI</v>
      </c>
      <c r="I1140" t="str">
        <f>IF(core[[#This Row],[Base type]]="xs:string",LEFT(core[[#This Row],[Type]],11)="xs:string(""","")</f>
        <v/>
      </c>
      <c r="J1140" t="str">
        <f>IF(core[[#This Row],[Base type]]="xs:string",NOT(ISERROR(FIND(" or xs:string(xs:pattern=other:\w{2,})",core[[#This Row],[Type]]))),"")</f>
        <v/>
      </c>
      <c r="K1140" t="str">
        <f>IFERROR(MID(core[[#This Row],[Type]],LEN(core[[#This Row],[Base type]])+2,FIND(")",core[[#This Row],[Type]],LEN(core[[#This Row],[Base type]])+2)-LEN(core[[#This Row],[Base type]])-2)&amp;IF(core[[#This Row],[Other]]=TRUE,", ""other:*""",""),"")</f>
        <v/>
      </c>
      <c r="L1140" t="str">
        <f t="array" ref="L114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41" spans="2:12" hidden="1" x14ac:dyDescent="0.25">
      <c r="B1141" t="s">
        <v>2633</v>
      </c>
      <c r="C1141" t="s">
        <v>2629</v>
      </c>
      <c r="D1141" t="s">
        <v>300</v>
      </c>
      <c r="E1141" t="s">
        <v>1500</v>
      </c>
      <c r="F1141" t="s">
        <v>29</v>
      </c>
      <c r="G1141" t="s">
        <v>1423</v>
      </c>
      <c r="H1141" t="str">
        <f>IF(ISBLANK(core[[#This Row],[Type]]),"",IFERROR(LEFT(core[[#This Row],[Type]],FIND("(",core[[#This Row],[Type]])-1),core[[#This Row],[Type]]))</f>
        <v>xs:anyURI</v>
      </c>
      <c r="I1141" t="str">
        <f>IF(core[[#This Row],[Base type]]="xs:string",LEFT(core[[#This Row],[Type]],11)="xs:string(""","")</f>
        <v/>
      </c>
      <c r="J1141" t="str">
        <f>IF(core[[#This Row],[Base type]]="xs:string",NOT(ISERROR(FIND(" or xs:string(xs:pattern=other:\w{2,})",core[[#This Row],[Type]]))),"")</f>
        <v/>
      </c>
      <c r="K1141" t="str">
        <f>IFERROR(MID(core[[#This Row],[Type]],LEN(core[[#This Row],[Base type]])+2,FIND(")",core[[#This Row],[Type]],LEN(core[[#This Row],[Base type]])+2)-LEN(core[[#This Row],[Base type]])-2)&amp;IF(core[[#This Row],[Other]]=TRUE,", ""other:*""",""),"")</f>
        <v/>
      </c>
      <c r="L1141" t="str">
        <f t="array" ref="L114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42" spans="2:12" hidden="1" x14ac:dyDescent="0.25">
      <c r="B1142" t="s">
        <v>2634</v>
      </c>
      <c r="C1142" t="s">
        <v>1032</v>
      </c>
      <c r="D1142" t="s">
        <v>394</v>
      </c>
      <c r="E1142" t="s">
        <v>118</v>
      </c>
      <c r="F1142" t="s">
        <v>29</v>
      </c>
      <c r="G1142" t="s">
        <v>1325</v>
      </c>
      <c r="H1142" t="str">
        <f>IF(ISBLANK(core[[#This Row],[Type]]),"",IFERROR(LEFT(core[[#This Row],[Type]],FIND("(",core[[#This Row],[Type]])-1),core[[#This Row],[Type]]))</f>
        <v>xs:IDREF</v>
      </c>
      <c r="I1142" t="str">
        <f>IF(core[[#This Row],[Base type]]="xs:string",LEFT(core[[#This Row],[Type]],11)="xs:string(""","")</f>
        <v/>
      </c>
      <c r="J1142" t="str">
        <f>IF(core[[#This Row],[Base type]]="xs:string",NOT(ISERROR(FIND(" or xs:string(xs:pattern=other:\w{2,})",core[[#This Row],[Type]]))),"")</f>
        <v/>
      </c>
      <c r="K1142" t="str">
        <f>IFERROR(MID(core[[#This Row],[Type]],LEN(core[[#This Row],[Base type]])+2,FIND(")",core[[#This Row],[Type]],LEN(core[[#This Row],[Base type]])+2)-LEN(core[[#This Row],[Base type]])-2)&amp;IF(core[[#This Row],[Other]]=TRUE,", ""other:*""",""),"")</f>
        <v/>
      </c>
      <c r="L1142" t="str">
        <f t="array" ref="L114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143" spans="2:12" hidden="1" x14ac:dyDescent="0.25">
      <c r="B1143" t="s">
        <v>2635</v>
      </c>
      <c r="C1143" t="s">
        <v>1032</v>
      </c>
      <c r="D1143" t="s">
        <v>394</v>
      </c>
      <c r="E1143" t="s">
        <v>494</v>
      </c>
      <c r="F1143" t="s">
        <v>23</v>
      </c>
      <c r="G1143" t="s">
        <v>1403</v>
      </c>
      <c r="H1143" t="str">
        <f>IF(ISBLANK(core[[#This Row],[Type]]),"",IFERROR(LEFT(core[[#This Row],[Type]],FIND("(",core[[#This Row],[Type]])-1),core[[#This Row],[Type]]))</f>
        <v>xs:decimal</v>
      </c>
      <c r="I1143" t="str">
        <f>IF(core[[#This Row],[Base type]]="xs:string",LEFT(core[[#This Row],[Type]],11)="xs:string(""","")</f>
        <v/>
      </c>
      <c r="J1143" t="str">
        <f>IF(core[[#This Row],[Base type]]="xs:string",NOT(ISERROR(FIND(" or xs:string(xs:pattern=other:\w{2,})",core[[#This Row],[Type]]))),"")</f>
        <v/>
      </c>
      <c r="K1143" t="str">
        <f>IFERROR(MID(core[[#This Row],[Type]],LEN(core[[#This Row],[Base type]])+2,FIND(")",core[[#This Row],[Type]],LEN(core[[#This Row],[Base type]])+2)-LEN(core[[#This Row],[Base type]])-2)&amp;IF(core[[#This Row],[Other]]=TRUE,", ""other:*""",""),"")</f>
        <v>xs:fractionDigits=6</v>
      </c>
      <c r="L1143" t="str">
        <f t="array" ref="L114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44" spans="2:12" hidden="1" x14ac:dyDescent="0.25">
      <c r="B1144" t="s">
        <v>2636</v>
      </c>
      <c r="C1144" t="s">
        <v>1032</v>
      </c>
      <c r="D1144" t="s">
        <v>394</v>
      </c>
      <c r="E1144" t="s">
        <v>478</v>
      </c>
      <c r="F1144" t="s">
        <v>29</v>
      </c>
      <c r="G1144" t="s">
        <v>1403</v>
      </c>
      <c r="H1144" t="str">
        <f>IF(ISBLANK(core[[#This Row],[Type]]),"",IFERROR(LEFT(core[[#This Row],[Type]],FIND("(",core[[#This Row],[Type]])-1),core[[#This Row],[Type]]))</f>
        <v>xs:decimal</v>
      </c>
      <c r="I1144" t="str">
        <f>IF(core[[#This Row],[Base type]]="xs:string",LEFT(core[[#This Row],[Type]],11)="xs:string(""","")</f>
        <v/>
      </c>
      <c r="J1144" t="str">
        <f>IF(core[[#This Row],[Base type]]="xs:string",NOT(ISERROR(FIND(" or xs:string(xs:pattern=other:\w{2,})",core[[#This Row],[Type]]))),"")</f>
        <v/>
      </c>
      <c r="K1144" t="str">
        <f>IFERROR(MID(core[[#This Row],[Type]],LEN(core[[#This Row],[Base type]])+2,FIND(")",core[[#This Row],[Type]],LEN(core[[#This Row],[Base type]])+2)-LEN(core[[#This Row],[Base type]])-2)&amp;IF(core[[#This Row],[Other]]=TRUE,", ""other:*""",""),"")</f>
        <v>xs:fractionDigits=6</v>
      </c>
      <c r="L1144" t="str">
        <f t="array" ref="L114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45" spans="2:12" hidden="1" x14ac:dyDescent="0.25">
      <c r="B1145" t="s">
        <v>2637</v>
      </c>
      <c r="C1145" t="s">
        <v>1032</v>
      </c>
      <c r="D1145" t="s">
        <v>394</v>
      </c>
      <c r="E1145" t="s">
        <v>1505</v>
      </c>
      <c r="F1145" t="s">
        <v>29</v>
      </c>
      <c r="G1145" t="s">
        <v>1403</v>
      </c>
      <c r="H1145" t="str">
        <f>IF(ISBLANK(core[[#This Row],[Type]]),"",IFERROR(LEFT(core[[#This Row],[Type]],FIND("(",core[[#This Row],[Type]])-1),core[[#This Row],[Type]]))</f>
        <v>xs:decimal</v>
      </c>
      <c r="I1145" t="str">
        <f>IF(core[[#This Row],[Base type]]="xs:string",LEFT(core[[#This Row],[Type]],11)="xs:string(""","")</f>
        <v/>
      </c>
      <c r="J1145" t="str">
        <f>IF(core[[#This Row],[Base type]]="xs:string",NOT(ISERROR(FIND(" or xs:string(xs:pattern=other:\w{2,})",core[[#This Row],[Type]]))),"")</f>
        <v/>
      </c>
      <c r="K1145" t="str">
        <f>IFERROR(MID(core[[#This Row],[Type]],LEN(core[[#This Row],[Base type]])+2,FIND(")",core[[#This Row],[Type]],LEN(core[[#This Row],[Base type]])+2)-LEN(core[[#This Row],[Base type]])-2)&amp;IF(core[[#This Row],[Other]]=TRUE,", ""other:*""",""),"")</f>
        <v>xs:fractionDigits=6</v>
      </c>
      <c r="L1145" t="str">
        <f t="array" ref="L114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46" spans="2:12" hidden="1" x14ac:dyDescent="0.25">
      <c r="B1146" t="s">
        <v>2638</v>
      </c>
      <c r="C1146" t="s">
        <v>1032</v>
      </c>
      <c r="D1146" t="s">
        <v>913</v>
      </c>
      <c r="E1146" t="s">
        <v>1299</v>
      </c>
      <c r="F1146" t="s">
        <v>29</v>
      </c>
      <c r="H1146" t="str">
        <f>IF(ISBLANK(core[[#This Row],[Type]]),"",IFERROR(LEFT(core[[#This Row],[Type]],FIND("(",core[[#This Row],[Type]])-1),core[[#This Row],[Type]]))</f>
        <v/>
      </c>
      <c r="I1146" t="str">
        <f>IF(core[[#This Row],[Base type]]="xs:string",LEFT(core[[#This Row],[Type]],11)="xs:string(""","")</f>
        <v/>
      </c>
      <c r="J1146" t="str">
        <f>IF(core[[#This Row],[Base type]]="xs:string",NOT(ISERROR(FIND(" or xs:string(xs:pattern=other:\w{2,})",core[[#This Row],[Type]]))),"")</f>
        <v/>
      </c>
      <c r="K1146" t="str">
        <f>IFERROR(MID(core[[#This Row],[Type]],LEN(core[[#This Row],[Base type]])+2,FIND(")",core[[#This Row],[Type]],LEN(core[[#This Row],[Base type]])+2)-LEN(core[[#This Row],[Base type]])-2)&amp;IF(core[[#This Row],[Other]]=TRUE,", ""other:*""",""),"")</f>
        <v/>
      </c>
      <c r="L1146" t="str">
        <f t="array" ref="L11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47" spans="2:12" hidden="1" x14ac:dyDescent="0.25">
      <c r="B1147" t="s">
        <v>2639</v>
      </c>
      <c r="C1147" t="s">
        <v>2640</v>
      </c>
      <c r="D1147" t="s">
        <v>300</v>
      </c>
      <c r="E1147" t="s">
        <v>1299</v>
      </c>
      <c r="F1147" t="s">
        <v>29</v>
      </c>
      <c r="H1147" t="str">
        <f>IF(ISBLANK(core[[#This Row],[Type]]),"",IFERROR(LEFT(core[[#This Row],[Type]],FIND("(",core[[#This Row],[Type]])-1),core[[#This Row],[Type]]))</f>
        <v/>
      </c>
      <c r="I1147" t="str">
        <f>IF(core[[#This Row],[Base type]]="xs:string",LEFT(core[[#This Row],[Type]],11)="xs:string(""","")</f>
        <v/>
      </c>
      <c r="J1147" t="str">
        <f>IF(core[[#This Row],[Base type]]="xs:string",NOT(ISERROR(FIND(" or xs:string(xs:pattern=other:\w{2,})",core[[#This Row],[Type]]))),"")</f>
        <v/>
      </c>
      <c r="K1147" t="str">
        <f>IFERROR(MID(core[[#This Row],[Type]],LEN(core[[#This Row],[Base type]])+2,FIND(")",core[[#This Row],[Type]],LEN(core[[#This Row],[Base type]])+2)-LEN(core[[#This Row],[Base type]])-2)&amp;IF(core[[#This Row],[Other]]=TRUE,", ""other:*""",""),"")</f>
        <v/>
      </c>
      <c r="L1147" t="str">
        <f t="array" ref="L11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48" spans="2:12" hidden="1" x14ac:dyDescent="0.25">
      <c r="B1148" t="s">
        <v>2641</v>
      </c>
      <c r="C1148" t="s">
        <v>2640</v>
      </c>
      <c r="D1148" t="s">
        <v>300</v>
      </c>
      <c r="E1148" t="s">
        <v>301</v>
      </c>
      <c r="F1148" t="s">
        <v>23</v>
      </c>
      <c r="G1148" t="s">
        <v>1495</v>
      </c>
      <c r="H1148" t="str">
        <f>IF(ISBLANK(core[[#This Row],[Type]]),"",IFERROR(LEFT(core[[#This Row],[Type]],FIND("(",core[[#This Row],[Type]])-1),core[[#This Row],[Type]]))</f>
        <v>xs:list</v>
      </c>
      <c r="I1148" t="str">
        <f>IF(core[[#This Row],[Base type]]="xs:string",LEFT(core[[#This Row],[Type]],11)="xs:string(""","")</f>
        <v/>
      </c>
      <c r="J1148" t="str">
        <f>IF(core[[#This Row],[Base type]]="xs:string",NOT(ISERROR(FIND(" or xs:string(xs:pattern=other:\w{2,})",core[[#This Row],[Type]]))),"")</f>
        <v/>
      </c>
      <c r="K1148" t="str">
        <f>IFERROR(MID(core[[#This Row],[Type]],LEN(core[[#This Row],[Base type]])+2,FIND(")",core[[#This Row],[Type]],LEN(core[[#This Row],[Base type]])+2)-LEN(core[[#This Row],[Base type]])-2)&amp;IF(core[[#This Row],[Other]]=TRUE,", ""other:*""",""),"")</f>
        <v>xs:double</v>
      </c>
      <c r="L1148" t="str">
        <f t="array" ref="L114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149" spans="2:12" hidden="1" x14ac:dyDescent="0.25">
      <c r="B1149" t="s">
        <v>2642</v>
      </c>
      <c r="C1149" t="s">
        <v>2640</v>
      </c>
      <c r="D1149" t="s">
        <v>300</v>
      </c>
      <c r="E1149" t="s">
        <v>1425</v>
      </c>
      <c r="F1149" t="s">
        <v>29</v>
      </c>
      <c r="G1149" t="s">
        <v>1497</v>
      </c>
      <c r="H1149" t="str">
        <f>IF(ISBLANK(core[[#This Row],[Type]]),"",IFERROR(LEFT(core[[#This Row],[Type]],FIND("(",core[[#This Row],[Type]])-1),core[[#This Row],[Type]]))</f>
        <v>xs:double</v>
      </c>
      <c r="I1149" t="str">
        <f>IF(core[[#This Row],[Base type]]="xs:string",LEFT(core[[#This Row],[Type]],11)="xs:string(""","")</f>
        <v/>
      </c>
      <c r="J1149" t="str">
        <f>IF(core[[#This Row],[Base type]]="xs:string",NOT(ISERROR(FIND(" or xs:string(xs:pattern=other:\w{2,})",core[[#This Row],[Type]]))),"")</f>
        <v/>
      </c>
      <c r="K1149" t="str">
        <f>IFERROR(MID(core[[#This Row],[Type]],LEN(core[[#This Row],[Base type]])+2,FIND(")",core[[#This Row],[Type]],LEN(core[[#This Row],[Base type]])+2)-LEN(core[[#This Row],[Base type]])-2)&amp;IF(core[[#This Row],[Other]]=TRUE,", ""other:*""",""),"")</f>
        <v/>
      </c>
      <c r="L1149" t="str">
        <f t="array" ref="L114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150" spans="2:12" hidden="1" x14ac:dyDescent="0.25">
      <c r="B1150" t="s">
        <v>2643</v>
      </c>
      <c r="C1150" t="s">
        <v>2640</v>
      </c>
      <c r="D1150" t="s">
        <v>300</v>
      </c>
      <c r="E1150" t="s">
        <v>1420</v>
      </c>
      <c r="F1150" t="s">
        <v>29</v>
      </c>
      <c r="G1150" t="s">
        <v>1423</v>
      </c>
      <c r="H1150" t="str">
        <f>IF(ISBLANK(core[[#This Row],[Type]]),"",IFERROR(LEFT(core[[#This Row],[Type]],FIND("(",core[[#This Row],[Type]])-1),core[[#This Row],[Type]]))</f>
        <v>xs:anyURI</v>
      </c>
      <c r="I1150" t="str">
        <f>IF(core[[#This Row],[Base type]]="xs:string",LEFT(core[[#This Row],[Type]],11)="xs:string(""","")</f>
        <v/>
      </c>
      <c r="J1150" t="str">
        <f>IF(core[[#This Row],[Base type]]="xs:string",NOT(ISERROR(FIND(" or xs:string(xs:pattern=other:\w{2,})",core[[#This Row],[Type]]))),"")</f>
        <v/>
      </c>
      <c r="K1150" t="str">
        <f>IFERROR(MID(core[[#This Row],[Type]],LEN(core[[#This Row],[Base type]])+2,FIND(")",core[[#This Row],[Type]],LEN(core[[#This Row],[Base type]])+2)-LEN(core[[#This Row],[Base type]])-2)&amp;IF(core[[#This Row],[Other]]=TRUE,", ""other:*""",""),"")</f>
        <v/>
      </c>
      <c r="L1150" t="str">
        <f t="array" ref="L115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51" spans="2:12" hidden="1" x14ac:dyDescent="0.25">
      <c r="B1151" t="s">
        <v>2644</v>
      </c>
      <c r="C1151" t="s">
        <v>2640</v>
      </c>
      <c r="D1151" t="s">
        <v>300</v>
      </c>
      <c r="E1151" t="s">
        <v>1500</v>
      </c>
      <c r="F1151" t="s">
        <v>29</v>
      </c>
      <c r="G1151" t="s">
        <v>1423</v>
      </c>
      <c r="H1151" t="str">
        <f>IF(ISBLANK(core[[#This Row],[Type]]),"",IFERROR(LEFT(core[[#This Row],[Type]],FIND("(",core[[#This Row],[Type]])-1),core[[#This Row],[Type]]))</f>
        <v>xs:anyURI</v>
      </c>
      <c r="I1151" t="str">
        <f>IF(core[[#This Row],[Base type]]="xs:string",LEFT(core[[#This Row],[Type]],11)="xs:string(""","")</f>
        <v/>
      </c>
      <c r="J1151" t="str">
        <f>IF(core[[#This Row],[Base type]]="xs:string",NOT(ISERROR(FIND(" or xs:string(xs:pattern=other:\w{2,})",core[[#This Row],[Type]]))),"")</f>
        <v/>
      </c>
      <c r="K1151" t="str">
        <f>IFERROR(MID(core[[#This Row],[Type]],LEN(core[[#This Row],[Base type]])+2,FIND(")",core[[#This Row],[Type]],LEN(core[[#This Row],[Base type]])+2)-LEN(core[[#This Row],[Base type]])-2)&amp;IF(core[[#This Row],[Other]]=TRUE,", ""other:*""",""),"")</f>
        <v/>
      </c>
      <c r="L1151" t="str">
        <f t="array" ref="L115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52" spans="2:12" hidden="1" x14ac:dyDescent="0.25">
      <c r="B1152" t="s">
        <v>2645</v>
      </c>
      <c r="C1152" t="s">
        <v>1032</v>
      </c>
      <c r="D1152" t="s">
        <v>913</v>
      </c>
      <c r="E1152" t="s">
        <v>118</v>
      </c>
      <c r="F1152" t="s">
        <v>29</v>
      </c>
      <c r="G1152" t="s">
        <v>1325</v>
      </c>
      <c r="H1152" t="str">
        <f>IF(ISBLANK(core[[#This Row],[Type]]),"",IFERROR(LEFT(core[[#This Row],[Type]],FIND("(",core[[#This Row],[Type]])-1),core[[#This Row],[Type]]))</f>
        <v>xs:IDREF</v>
      </c>
      <c r="I1152" t="str">
        <f>IF(core[[#This Row],[Base type]]="xs:string",LEFT(core[[#This Row],[Type]],11)="xs:string(""","")</f>
        <v/>
      </c>
      <c r="J1152" t="str">
        <f>IF(core[[#This Row],[Base type]]="xs:string",NOT(ISERROR(FIND(" or xs:string(xs:pattern=other:\w{2,})",core[[#This Row],[Type]]))),"")</f>
        <v/>
      </c>
      <c r="K1152" t="str">
        <f>IFERROR(MID(core[[#This Row],[Type]],LEN(core[[#This Row],[Base type]])+2,FIND(")",core[[#This Row],[Type]],LEN(core[[#This Row],[Base type]])+2)-LEN(core[[#This Row],[Base type]])-2)&amp;IF(core[[#This Row],[Other]]=TRUE,", ""other:*""",""),"")</f>
        <v/>
      </c>
      <c r="L1152" t="str">
        <f t="array" ref="L115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153" spans="2:12" hidden="1" x14ac:dyDescent="0.25">
      <c r="B1153" t="s">
        <v>2646</v>
      </c>
      <c r="C1153" t="s">
        <v>1032</v>
      </c>
      <c r="D1153" t="s">
        <v>913</v>
      </c>
      <c r="E1153" t="s">
        <v>494</v>
      </c>
      <c r="F1153" t="s">
        <v>23</v>
      </c>
      <c r="G1153" t="s">
        <v>1403</v>
      </c>
      <c r="H1153" t="str">
        <f>IF(ISBLANK(core[[#This Row],[Type]]),"",IFERROR(LEFT(core[[#This Row],[Type]],FIND("(",core[[#This Row],[Type]])-1),core[[#This Row],[Type]]))</f>
        <v>xs:decimal</v>
      </c>
      <c r="I1153" t="str">
        <f>IF(core[[#This Row],[Base type]]="xs:string",LEFT(core[[#This Row],[Type]],11)="xs:string(""","")</f>
        <v/>
      </c>
      <c r="J1153" t="str">
        <f>IF(core[[#This Row],[Base type]]="xs:string",NOT(ISERROR(FIND(" or xs:string(xs:pattern=other:\w{2,})",core[[#This Row],[Type]]))),"")</f>
        <v/>
      </c>
      <c r="K1153" t="str">
        <f>IFERROR(MID(core[[#This Row],[Type]],LEN(core[[#This Row],[Base type]])+2,FIND(")",core[[#This Row],[Type]],LEN(core[[#This Row],[Base type]])+2)-LEN(core[[#This Row],[Base type]])-2)&amp;IF(core[[#This Row],[Other]]=TRUE,", ""other:*""",""),"")</f>
        <v>xs:fractionDigits=6</v>
      </c>
      <c r="L1153" t="str">
        <f t="array" ref="L115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54" spans="2:12" hidden="1" x14ac:dyDescent="0.25">
      <c r="B1154" t="s">
        <v>2647</v>
      </c>
      <c r="C1154" t="s">
        <v>1032</v>
      </c>
      <c r="D1154" t="s">
        <v>913</v>
      </c>
      <c r="E1154" t="s">
        <v>478</v>
      </c>
      <c r="F1154" t="s">
        <v>29</v>
      </c>
      <c r="G1154" t="s">
        <v>1403</v>
      </c>
      <c r="H1154" t="str">
        <f>IF(ISBLANK(core[[#This Row],[Type]]),"",IFERROR(LEFT(core[[#This Row],[Type]],FIND("(",core[[#This Row],[Type]])-1),core[[#This Row],[Type]]))</f>
        <v>xs:decimal</v>
      </c>
      <c r="I1154" t="str">
        <f>IF(core[[#This Row],[Base type]]="xs:string",LEFT(core[[#This Row],[Type]],11)="xs:string(""","")</f>
        <v/>
      </c>
      <c r="J1154" t="str">
        <f>IF(core[[#This Row],[Base type]]="xs:string",NOT(ISERROR(FIND(" or xs:string(xs:pattern=other:\w{2,})",core[[#This Row],[Type]]))),"")</f>
        <v/>
      </c>
      <c r="K1154" t="str">
        <f>IFERROR(MID(core[[#This Row],[Type]],LEN(core[[#This Row],[Base type]])+2,FIND(")",core[[#This Row],[Type]],LEN(core[[#This Row],[Base type]])+2)-LEN(core[[#This Row],[Base type]])-2)&amp;IF(core[[#This Row],[Other]]=TRUE,", ""other:*""",""),"")</f>
        <v>xs:fractionDigits=6</v>
      </c>
      <c r="L1154" t="str">
        <f t="array" ref="L115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55" spans="2:12" hidden="1" x14ac:dyDescent="0.25">
      <c r="B1155" t="s">
        <v>2648</v>
      </c>
      <c r="C1155" t="s">
        <v>1032</v>
      </c>
      <c r="D1155" t="s">
        <v>913</v>
      </c>
      <c r="E1155" t="s">
        <v>1505</v>
      </c>
      <c r="F1155" t="s">
        <v>29</v>
      </c>
      <c r="G1155" t="s">
        <v>1403</v>
      </c>
      <c r="H1155" t="str">
        <f>IF(ISBLANK(core[[#This Row],[Type]]),"",IFERROR(LEFT(core[[#This Row],[Type]],FIND("(",core[[#This Row],[Type]])-1),core[[#This Row],[Type]]))</f>
        <v>xs:decimal</v>
      </c>
      <c r="I1155" t="str">
        <f>IF(core[[#This Row],[Base type]]="xs:string",LEFT(core[[#This Row],[Type]],11)="xs:string(""","")</f>
        <v/>
      </c>
      <c r="J1155" t="str">
        <f>IF(core[[#This Row],[Base type]]="xs:string",NOT(ISERROR(FIND(" or xs:string(xs:pattern=other:\w{2,})",core[[#This Row],[Type]]))),"")</f>
        <v/>
      </c>
      <c r="K1155" t="str">
        <f>IFERROR(MID(core[[#This Row],[Type]],LEN(core[[#This Row],[Base type]])+2,FIND(")",core[[#This Row],[Type]],LEN(core[[#This Row],[Base type]])+2)-LEN(core[[#This Row],[Base type]])-2)&amp;IF(core[[#This Row],[Other]]=TRUE,", ""other:*""",""),"")</f>
        <v>xs:fractionDigits=6</v>
      </c>
      <c r="L1155" t="str">
        <f t="array" ref="L115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56" spans="2:12" hidden="1" x14ac:dyDescent="0.25">
      <c r="B1156" t="s">
        <v>2649</v>
      </c>
      <c r="C1156" t="s">
        <v>1018</v>
      </c>
      <c r="D1156" t="s">
        <v>1019</v>
      </c>
      <c r="E1156" t="s">
        <v>936</v>
      </c>
      <c r="F1156" t="s">
        <v>29</v>
      </c>
      <c r="G1156" t="s">
        <v>1403</v>
      </c>
      <c r="H1156" t="str">
        <f>IF(ISBLANK(core[[#This Row],[Type]]),"",IFERROR(LEFT(core[[#This Row],[Type]],FIND("(",core[[#This Row],[Type]])-1),core[[#This Row],[Type]]))</f>
        <v>xs:decimal</v>
      </c>
      <c r="I1156" t="str">
        <f>IF(core[[#This Row],[Base type]]="xs:string",LEFT(core[[#This Row],[Type]],11)="xs:string(""","")</f>
        <v/>
      </c>
      <c r="J1156" t="str">
        <f>IF(core[[#This Row],[Base type]]="xs:string",NOT(ISERROR(FIND(" or xs:string(xs:pattern=other:\w{2,})",core[[#This Row],[Type]]))),"")</f>
        <v/>
      </c>
      <c r="K1156" t="str">
        <f>IFERROR(MID(core[[#This Row],[Type]],LEN(core[[#This Row],[Base type]])+2,FIND(")",core[[#This Row],[Type]],LEN(core[[#This Row],[Base type]])+2)-LEN(core[[#This Row],[Base type]])-2)&amp;IF(core[[#This Row],[Other]]=TRUE,", ""other:*""",""),"")</f>
        <v>xs:fractionDigits=6</v>
      </c>
      <c r="L1156" t="str">
        <f t="array" ref="L115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57" spans="2:12" hidden="1" x14ac:dyDescent="0.25">
      <c r="B1157" t="s">
        <v>2650</v>
      </c>
      <c r="C1157" t="s">
        <v>1018</v>
      </c>
      <c r="D1157" t="s">
        <v>1019</v>
      </c>
      <c r="E1157" t="s">
        <v>482</v>
      </c>
      <c r="F1157" t="s">
        <v>29</v>
      </c>
      <c r="G1157" t="s">
        <v>1649</v>
      </c>
      <c r="H1157" t="str">
        <f>IF(ISBLANK(core[[#This Row],[Type]]),"",IFERROR(LEFT(core[[#This Row],[Type]],FIND("(",core[[#This Row],[Type]])-1),core[[#This Row],[Type]]))</f>
        <v>xs:string</v>
      </c>
      <c r="I1157" t="b">
        <f>IF(core[[#This Row],[Base type]]="xs:string",LEFT(core[[#This Row],[Type]],11)="xs:string(""","")</f>
        <v>1</v>
      </c>
      <c r="J1157" t="b">
        <f>IF(core[[#This Row],[Base type]]="xs:string",NOT(ISERROR(FIND(" or xs:string(xs:pattern=other:\w{2,})",core[[#This Row],[Type]]))),"")</f>
        <v>0</v>
      </c>
      <c r="K1157" t="str">
        <f>IFERROR(MID(core[[#This Row],[Type]],LEN(core[[#This Row],[Base type]])+2,FIND(")",core[[#This Row],[Type]],LEN(core[[#This Row],[Base type]])+2)-LEN(core[[#This Row],[Base type]])-2)&amp;IF(core[[#This Row],[Other]]=TRUE,", ""other:*""",""),"")</f>
        <v>"up", "down", "unknown", "none", "both"</v>
      </c>
      <c r="L1157" t="str">
        <f t="array" ref="L115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158" spans="2:12" hidden="1" x14ac:dyDescent="0.25">
      <c r="B1158" t="s">
        <v>2651</v>
      </c>
      <c r="C1158" t="s">
        <v>1018</v>
      </c>
      <c r="D1158" t="s">
        <v>1019</v>
      </c>
      <c r="E1158" t="s">
        <v>1022</v>
      </c>
      <c r="F1158" t="s">
        <v>29</v>
      </c>
      <c r="G1158" t="s">
        <v>1403</v>
      </c>
      <c r="H1158" t="str">
        <f>IF(ISBLANK(core[[#This Row],[Type]]),"",IFERROR(LEFT(core[[#This Row],[Type]],FIND("(",core[[#This Row],[Type]])-1),core[[#This Row],[Type]]))</f>
        <v>xs:decimal</v>
      </c>
      <c r="I1158" t="str">
        <f>IF(core[[#This Row],[Base type]]="xs:string",LEFT(core[[#This Row],[Type]],11)="xs:string(""","")</f>
        <v/>
      </c>
      <c r="J1158" t="str">
        <f>IF(core[[#This Row],[Base type]]="xs:string",NOT(ISERROR(FIND(" or xs:string(xs:pattern=other:\w{2,})",core[[#This Row],[Type]]))),"")</f>
        <v/>
      </c>
      <c r="K1158" t="str">
        <f>IFERROR(MID(core[[#This Row],[Type]],LEN(core[[#This Row],[Base type]])+2,FIND(")",core[[#This Row],[Type]],LEN(core[[#This Row],[Base type]])+2)-LEN(core[[#This Row],[Base type]])-2)&amp;IF(core[[#This Row],[Other]]=TRUE,", ""other:*""",""),"")</f>
        <v>xs:fractionDigits=6</v>
      </c>
      <c r="L1158" t="str">
        <f t="array" ref="L115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59" spans="2:12" hidden="1" x14ac:dyDescent="0.25">
      <c r="B1159" t="s">
        <v>2652</v>
      </c>
      <c r="C1159" t="s">
        <v>1018</v>
      </c>
      <c r="D1159" t="s">
        <v>1019</v>
      </c>
      <c r="E1159" t="s">
        <v>1028</v>
      </c>
      <c r="F1159" t="s">
        <v>29</v>
      </c>
      <c r="G1159" t="s">
        <v>2653</v>
      </c>
      <c r="H1159" t="str">
        <f>IF(ISBLANK(core[[#This Row],[Type]]),"",IFERROR(LEFT(core[[#This Row],[Type]],FIND("(",core[[#This Row],[Type]])-1),core[[#This Row],[Type]]))</f>
        <v>xs:string</v>
      </c>
      <c r="I1159" t="b">
        <f>IF(core[[#This Row],[Base type]]="xs:string",LEFT(core[[#This Row],[Type]],11)="xs:string(""","")</f>
        <v>1</v>
      </c>
      <c r="J1159" t="b">
        <f>IF(core[[#This Row],[Base type]]="xs:string",NOT(ISERROR(FIND(" or xs:string(xs:pattern=other:\w{2,})",core[[#This Row],[Type]]))),"")</f>
        <v>0</v>
      </c>
      <c r="K1159" t="str">
        <f>IFERROR(MID(core[[#This Row],[Type]],LEN(core[[#This Row],[Base type]])+2,FIND(")",core[[#This Row],[Type]],LEN(core[[#This Row],[Base type]])+2)-LEN(core[[#This Row],[Base type]])-2)&amp;IF(core[[#This Row],[Other]]=TRUE,", ""other:*""",""),"")</f>
        <v>"left", "right"</v>
      </c>
      <c r="L1159" t="str">
        <f t="array" ref="L115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160" spans="2:12" hidden="1" x14ac:dyDescent="0.25">
      <c r="B1160" t="s">
        <v>2654</v>
      </c>
      <c r="C1160" t="s">
        <v>1018</v>
      </c>
      <c r="D1160" t="s">
        <v>1019</v>
      </c>
      <c r="E1160" t="s">
        <v>118</v>
      </c>
      <c r="F1160" t="s">
        <v>29</v>
      </c>
      <c r="G1160" t="s">
        <v>1325</v>
      </c>
      <c r="H1160" t="str">
        <f>IF(ISBLANK(core[[#This Row],[Type]]),"",IFERROR(LEFT(core[[#This Row],[Type]],FIND("(",core[[#This Row],[Type]])-1),core[[#This Row],[Type]]))</f>
        <v>xs:IDREF</v>
      </c>
      <c r="I1160" t="str">
        <f>IF(core[[#This Row],[Base type]]="xs:string",LEFT(core[[#This Row],[Type]],11)="xs:string(""","")</f>
        <v/>
      </c>
      <c r="J1160" t="str">
        <f>IF(core[[#This Row],[Base type]]="xs:string",NOT(ISERROR(FIND(" or xs:string(xs:pattern=other:\w{2,})",core[[#This Row],[Type]]))),"")</f>
        <v/>
      </c>
      <c r="K1160" t="str">
        <f>IFERROR(MID(core[[#This Row],[Type]],LEN(core[[#This Row],[Base type]])+2,FIND(")",core[[#This Row],[Type]],LEN(core[[#This Row],[Base type]])+2)-LEN(core[[#This Row],[Base type]])-2)&amp;IF(core[[#This Row],[Other]]=TRUE,", ""other:*""",""),"")</f>
        <v/>
      </c>
      <c r="L1160" t="str">
        <f t="array" ref="L116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161" spans="2:12" hidden="1" x14ac:dyDescent="0.25">
      <c r="B1161" t="s">
        <v>2607</v>
      </c>
      <c r="C1161" t="s">
        <v>1018</v>
      </c>
      <c r="D1161" t="s">
        <v>1019</v>
      </c>
      <c r="E1161" t="s">
        <v>1307</v>
      </c>
      <c r="F1161" t="s">
        <v>29</v>
      </c>
      <c r="H1161" t="str">
        <f>IF(ISBLANK(core[[#This Row],[Type]]),"",IFERROR(LEFT(core[[#This Row],[Type]],FIND("(",core[[#This Row],[Type]])-1),core[[#This Row],[Type]]))</f>
        <v/>
      </c>
      <c r="I1161" t="str">
        <f>IF(core[[#This Row],[Base type]]="xs:string",LEFT(core[[#This Row],[Type]],11)="xs:string(""","")</f>
        <v/>
      </c>
      <c r="J1161" t="str">
        <f>IF(core[[#This Row],[Base type]]="xs:string",NOT(ISERROR(FIND(" or xs:string(xs:pattern=other:\w{2,})",core[[#This Row],[Type]]))),"")</f>
        <v/>
      </c>
      <c r="K1161" t="str">
        <f>IFERROR(MID(core[[#This Row],[Type]],LEN(core[[#This Row],[Base type]])+2,FIND(")",core[[#This Row],[Type]],LEN(core[[#This Row],[Base type]])+2)-LEN(core[[#This Row],[Base type]])-2)&amp;IF(core[[#This Row],[Other]]=TRUE,", ""other:*""",""),"")</f>
        <v/>
      </c>
      <c r="L1161" t="str">
        <f t="array" ref="L116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62" spans="2:12" hidden="1" x14ac:dyDescent="0.25">
      <c r="B1162" t="s">
        <v>2655</v>
      </c>
      <c r="C1162" t="s">
        <v>1018</v>
      </c>
      <c r="D1162" t="s">
        <v>1019</v>
      </c>
      <c r="E1162" t="s">
        <v>1026</v>
      </c>
      <c r="F1162" t="s">
        <v>29</v>
      </c>
      <c r="G1162" t="s">
        <v>1325</v>
      </c>
      <c r="H1162" t="str">
        <f>IF(ISBLANK(core[[#This Row],[Type]]),"",IFERROR(LEFT(core[[#This Row],[Type]],FIND("(",core[[#This Row],[Type]])-1),core[[#This Row],[Type]]))</f>
        <v>xs:IDREF</v>
      </c>
      <c r="I1162" t="str">
        <f>IF(core[[#This Row],[Base type]]="xs:string",LEFT(core[[#This Row],[Type]],11)="xs:string(""","")</f>
        <v/>
      </c>
      <c r="J1162" t="str">
        <f>IF(core[[#This Row],[Base type]]="xs:string",NOT(ISERROR(FIND(" or xs:string(xs:pattern=other:\w{2,})",core[[#This Row],[Type]]))),"")</f>
        <v/>
      </c>
      <c r="K1162" t="str">
        <f>IFERROR(MID(core[[#This Row],[Type]],LEN(core[[#This Row],[Base type]])+2,FIND(")",core[[#This Row],[Type]],LEN(core[[#This Row],[Base type]])+2)-LEN(core[[#This Row],[Base type]])-2)&amp;IF(core[[#This Row],[Other]]=TRUE,", ""other:*""",""),"")</f>
        <v/>
      </c>
      <c r="L1162" t="str">
        <f t="array" ref="L116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163" spans="2:12" hidden="1" x14ac:dyDescent="0.25">
      <c r="B1163" t="s">
        <v>2656</v>
      </c>
      <c r="C1163" t="s">
        <v>914</v>
      </c>
      <c r="D1163" t="s">
        <v>924</v>
      </c>
      <c r="E1163" t="s">
        <v>1299</v>
      </c>
      <c r="F1163" t="s">
        <v>29</v>
      </c>
      <c r="H1163" t="str">
        <f>IF(ISBLANK(core[[#This Row],[Type]]),"",IFERROR(LEFT(core[[#This Row],[Type]],FIND("(",core[[#This Row],[Type]])-1),core[[#This Row],[Type]]))</f>
        <v/>
      </c>
      <c r="I1163" t="str">
        <f>IF(core[[#This Row],[Base type]]="xs:string",LEFT(core[[#This Row],[Type]],11)="xs:string(""","")</f>
        <v/>
      </c>
      <c r="J1163" t="str">
        <f>IF(core[[#This Row],[Base type]]="xs:string",NOT(ISERROR(FIND(" or xs:string(xs:pattern=other:\w{2,})",core[[#This Row],[Type]]))),"")</f>
        <v/>
      </c>
      <c r="K1163" t="str">
        <f>IFERROR(MID(core[[#This Row],[Type]],LEN(core[[#This Row],[Base type]])+2,FIND(")",core[[#This Row],[Type]],LEN(core[[#This Row],[Base type]])+2)-LEN(core[[#This Row],[Base type]])-2)&amp;IF(core[[#This Row],[Other]]=TRUE,", ""other:*""",""),"")</f>
        <v/>
      </c>
      <c r="L1163" t="str">
        <f t="array" ref="L116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64" spans="2:12" hidden="1" x14ac:dyDescent="0.25">
      <c r="B1164" t="s">
        <v>2657</v>
      </c>
      <c r="C1164" t="s">
        <v>1041</v>
      </c>
      <c r="D1164" t="s">
        <v>1042</v>
      </c>
      <c r="E1164" t="s">
        <v>1299</v>
      </c>
      <c r="F1164" t="s">
        <v>29</v>
      </c>
      <c r="H1164" t="str">
        <f>IF(ISBLANK(core[[#This Row],[Type]]),"",IFERROR(LEFT(core[[#This Row],[Type]],FIND("(",core[[#This Row],[Type]])-1),core[[#This Row],[Type]]))</f>
        <v/>
      </c>
      <c r="I1164" t="str">
        <f>IF(core[[#This Row],[Base type]]="xs:string",LEFT(core[[#This Row],[Type]],11)="xs:string(""","")</f>
        <v/>
      </c>
      <c r="J1164" t="str">
        <f>IF(core[[#This Row],[Base type]]="xs:string",NOT(ISERROR(FIND(" or xs:string(xs:pattern=other:\w{2,})",core[[#This Row],[Type]]))),"")</f>
        <v/>
      </c>
      <c r="K1164" t="str">
        <f>IFERROR(MID(core[[#This Row],[Type]],LEN(core[[#This Row],[Base type]])+2,FIND(")",core[[#This Row],[Type]],LEN(core[[#This Row],[Base type]])+2)-LEN(core[[#This Row],[Base type]])-2)&amp;IF(core[[#This Row],[Other]]=TRUE,", ""other:*""",""),"")</f>
        <v/>
      </c>
      <c r="L1164" t="str">
        <f t="array" ref="L11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65" spans="2:12" hidden="1" x14ac:dyDescent="0.25">
      <c r="B1165" t="s">
        <v>2658</v>
      </c>
      <c r="C1165" t="s">
        <v>1063</v>
      </c>
      <c r="D1165" t="s">
        <v>423</v>
      </c>
      <c r="E1165" t="s">
        <v>1299</v>
      </c>
      <c r="F1165" t="s">
        <v>29</v>
      </c>
      <c r="H1165" t="str">
        <f>IF(ISBLANK(core[[#This Row],[Type]]),"",IFERROR(LEFT(core[[#This Row],[Type]],FIND("(",core[[#This Row],[Type]])-1),core[[#This Row],[Type]]))</f>
        <v/>
      </c>
      <c r="I1165" t="str">
        <f>IF(core[[#This Row],[Base type]]="xs:string",LEFT(core[[#This Row],[Type]],11)="xs:string(""","")</f>
        <v/>
      </c>
      <c r="J1165" t="str">
        <f>IF(core[[#This Row],[Base type]]="xs:string",NOT(ISERROR(FIND(" or xs:string(xs:pattern=other:\w{2,})",core[[#This Row],[Type]]))),"")</f>
        <v/>
      </c>
      <c r="K1165" t="str">
        <f>IFERROR(MID(core[[#This Row],[Type]],LEN(core[[#This Row],[Base type]])+2,FIND(")",core[[#This Row],[Type]],LEN(core[[#This Row],[Base type]])+2)-LEN(core[[#This Row],[Base type]])-2)&amp;IF(core[[#This Row],[Other]]=TRUE,", ""other:*""",""),"")</f>
        <v/>
      </c>
      <c r="L1165" t="str">
        <f t="array" ref="L116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66" spans="2:12" hidden="1" x14ac:dyDescent="0.25">
      <c r="B1166" t="s">
        <v>2659</v>
      </c>
      <c r="C1166" t="s">
        <v>1063</v>
      </c>
      <c r="D1166" t="s">
        <v>423</v>
      </c>
      <c r="E1166" t="s">
        <v>34</v>
      </c>
      <c r="F1166" t="s">
        <v>29</v>
      </c>
      <c r="G1166" t="s">
        <v>1302</v>
      </c>
      <c r="H1166" t="str">
        <f>IF(ISBLANK(core[[#This Row],[Type]]),"",IFERROR(LEFT(core[[#This Row],[Type]],FIND("(",core[[#This Row],[Type]])-1),core[[#This Row],[Type]]))</f>
        <v>xs:string</v>
      </c>
      <c r="I1166" t="b">
        <f>IF(core[[#This Row],[Base type]]="xs:string",LEFT(core[[#This Row],[Type]],11)="xs:string(""","")</f>
        <v>0</v>
      </c>
      <c r="J1166" t="b">
        <f>IF(core[[#This Row],[Base type]]="xs:string",NOT(ISERROR(FIND(" or xs:string(xs:pattern=other:\w{2,})",core[[#This Row],[Type]]))),"")</f>
        <v>0</v>
      </c>
      <c r="K1166" t="str">
        <f>IFERROR(MID(core[[#This Row],[Type]],LEN(core[[#This Row],[Base type]])+2,FIND(")",core[[#This Row],[Type]],LEN(core[[#This Row],[Base type]])+2)-LEN(core[[#This Row],[Base type]])-2)&amp;IF(core[[#This Row],[Other]]=TRUE,", ""other:*""",""),"")</f>
        <v/>
      </c>
      <c r="L1166" t="str">
        <f t="array" ref="L116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67" spans="2:12" hidden="1" x14ac:dyDescent="0.25">
      <c r="B1167" t="s">
        <v>2660</v>
      </c>
      <c r="C1167" t="s">
        <v>1063</v>
      </c>
      <c r="D1167" t="s">
        <v>423</v>
      </c>
      <c r="E1167" t="s">
        <v>28</v>
      </c>
      <c r="F1167" t="s">
        <v>29</v>
      </c>
      <c r="G1167" t="s">
        <v>1302</v>
      </c>
      <c r="H1167" t="str">
        <f>IF(ISBLANK(core[[#This Row],[Type]]),"",IFERROR(LEFT(core[[#This Row],[Type]],FIND("(",core[[#This Row],[Type]])-1),core[[#This Row],[Type]]))</f>
        <v>xs:string</v>
      </c>
      <c r="I1167" t="b">
        <f>IF(core[[#This Row],[Base type]]="xs:string",LEFT(core[[#This Row],[Type]],11)="xs:string(""","")</f>
        <v>0</v>
      </c>
      <c r="J1167" t="b">
        <f>IF(core[[#This Row],[Base type]]="xs:string",NOT(ISERROR(FIND(" or xs:string(xs:pattern=other:\w{2,})",core[[#This Row],[Type]]))),"")</f>
        <v>0</v>
      </c>
      <c r="K1167" t="str">
        <f>IFERROR(MID(core[[#This Row],[Type]],LEN(core[[#This Row],[Base type]])+2,FIND(")",core[[#This Row],[Type]],LEN(core[[#This Row],[Base type]])+2)-LEN(core[[#This Row],[Base type]])-2)&amp;IF(core[[#This Row],[Other]]=TRUE,", ""other:*""",""),"")</f>
        <v/>
      </c>
      <c r="L1167" t="str">
        <f t="array" ref="L116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68" spans="2:12" hidden="1" x14ac:dyDescent="0.25">
      <c r="B1168" t="s">
        <v>2661</v>
      </c>
      <c r="C1168" t="s">
        <v>1063</v>
      </c>
      <c r="D1168" t="s">
        <v>423</v>
      </c>
      <c r="E1168" t="s">
        <v>1305</v>
      </c>
      <c r="F1168" t="s">
        <v>29</v>
      </c>
      <c r="H1168" t="str">
        <f>IF(ISBLANK(core[[#This Row],[Type]]),"",IFERROR(LEFT(core[[#This Row],[Type]],FIND("(",core[[#This Row],[Type]])-1),core[[#This Row],[Type]]))</f>
        <v/>
      </c>
      <c r="I1168" t="str">
        <f>IF(core[[#This Row],[Base type]]="xs:string",LEFT(core[[#This Row],[Type]],11)="xs:string(""","")</f>
        <v/>
      </c>
      <c r="J1168" t="str">
        <f>IF(core[[#This Row],[Base type]]="xs:string",NOT(ISERROR(FIND(" or xs:string(xs:pattern=other:\w{2,})",core[[#This Row],[Type]]))),"")</f>
        <v/>
      </c>
      <c r="K1168" t="str">
        <f>IFERROR(MID(core[[#This Row],[Type]],LEN(core[[#This Row],[Base type]])+2,FIND(")",core[[#This Row],[Type]],LEN(core[[#This Row],[Base type]])+2)-LEN(core[[#This Row],[Base type]])-2)&amp;IF(core[[#This Row],[Other]]=TRUE,", ""other:*""",""),"")</f>
        <v/>
      </c>
      <c r="L1168" t="str">
        <f t="array" ref="L11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69" spans="2:12" hidden="1" x14ac:dyDescent="0.25">
      <c r="B1169" t="s">
        <v>2662</v>
      </c>
      <c r="C1169" t="s">
        <v>1063</v>
      </c>
      <c r="D1169" t="s">
        <v>423</v>
      </c>
      <c r="E1169" t="s">
        <v>1307</v>
      </c>
      <c r="F1169" t="s">
        <v>29</v>
      </c>
      <c r="H1169" t="str">
        <f>IF(ISBLANK(core[[#This Row],[Type]]),"",IFERROR(LEFT(core[[#This Row],[Type]],FIND("(",core[[#This Row],[Type]])-1),core[[#This Row],[Type]]))</f>
        <v/>
      </c>
      <c r="I1169" t="str">
        <f>IF(core[[#This Row],[Base type]]="xs:string",LEFT(core[[#This Row],[Type]],11)="xs:string(""","")</f>
        <v/>
      </c>
      <c r="J1169" t="str">
        <f>IF(core[[#This Row],[Base type]]="xs:string",NOT(ISERROR(FIND(" or xs:string(xs:pattern=other:\w{2,})",core[[#This Row],[Type]]))),"")</f>
        <v/>
      </c>
      <c r="K1169" t="str">
        <f>IFERROR(MID(core[[#This Row],[Type]],LEN(core[[#This Row],[Base type]])+2,FIND(")",core[[#This Row],[Type]],LEN(core[[#This Row],[Base type]])+2)-LEN(core[[#This Row],[Base type]])-2)&amp;IF(core[[#This Row],[Other]]=TRUE,", ""other:*""",""),"")</f>
        <v/>
      </c>
      <c r="L1169" t="str">
        <f t="array" ref="L11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70" spans="2:12" hidden="1" x14ac:dyDescent="0.25">
      <c r="B1170" t="s">
        <v>2663</v>
      </c>
      <c r="C1170" t="s">
        <v>1063</v>
      </c>
      <c r="D1170" t="s">
        <v>1309</v>
      </c>
      <c r="E1170" t="s">
        <v>1299</v>
      </c>
      <c r="F1170" t="s">
        <v>29</v>
      </c>
      <c r="H1170" t="str">
        <f>IF(ISBLANK(core[[#This Row],[Type]]),"",IFERROR(LEFT(core[[#This Row],[Type]],FIND("(",core[[#This Row],[Type]])-1),core[[#This Row],[Type]]))</f>
        <v/>
      </c>
      <c r="I1170" t="str">
        <f>IF(core[[#This Row],[Base type]]="xs:string",LEFT(core[[#This Row],[Type]],11)="xs:string(""","")</f>
        <v/>
      </c>
      <c r="J1170" t="str">
        <f>IF(core[[#This Row],[Base type]]="xs:string",NOT(ISERROR(FIND(" or xs:string(xs:pattern=other:\w{2,})",core[[#This Row],[Type]]))),"")</f>
        <v/>
      </c>
      <c r="K1170" t="str">
        <f>IFERROR(MID(core[[#This Row],[Type]],LEN(core[[#This Row],[Base type]])+2,FIND(")",core[[#This Row],[Type]],LEN(core[[#This Row],[Base type]])+2)-LEN(core[[#This Row],[Base type]])-2)&amp;IF(core[[#This Row],[Other]]=TRUE,", ""other:*""",""),"")</f>
        <v/>
      </c>
      <c r="L1170" t="str">
        <f t="array" ref="L11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71" spans="2:12" hidden="1" x14ac:dyDescent="0.25">
      <c r="B1171" t="s">
        <v>2664</v>
      </c>
      <c r="C1171" t="s">
        <v>1041</v>
      </c>
      <c r="D1171" t="s">
        <v>1042</v>
      </c>
      <c r="E1171" t="s">
        <v>32</v>
      </c>
      <c r="F1171" t="s">
        <v>23</v>
      </c>
      <c r="G1171" t="s">
        <v>1311</v>
      </c>
      <c r="H1171" t="str">
        <f>IF(ISBLANK(core[[#This Row],[Type]]),"",IFERROR(LEFT(core[[#This Row],[Type]],FIND("(",core[[#This Row],[Type]])-1),core[[#This Row],[Type]]))</f>
        <v>xs:ID</v>
      </c>
      <c r="I1171" t="str">
        <f>IF(core[[#This Row],[Base type]]="xs:string",LEFT(core[[#This Row],[Type]],11)="xs:string(""","")</f>
        <v/>
      </c>
      <c r="J1171" t="str">
        <f>IF(core[[#This Row],[Base type]]="xs:string",NOT(ISERROR(FIND(" or xs:string(xs:pattern=other:\w{2,})",core[[#This Row],[Type]]))),"")</f>
        <v/>
      </c>
      <c r="K1171" t="str">
        <f>IFERROR(MID(core[[#This Row],[Type]],LEN(core[[#This Row],[Base type]])+2,FIND(")",core[[#This Row],[Type]],LEN(core[[#This Row],[Base type]])+2)-LEN(core[[#This Row],[Base type]])-2)&amp;IF(core[[#This Row],[Other]]=TRUE,", ""other:*""",""),"")</f>
        <v/>
      </c>
      <c r="L1171" t="str">
        <f t="array" ref="L117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72" spans="2:12" hidden="1" x14ac:dyDescent="0.25">
      <c r="B1172" t="s">
        <v>2665</v>
      </c>
      <c r="C1172" t="s">
        <v>1041</v>
      </c>
      <c r="D1172" t="s">
        <v>1042</v>
      </c>
      <c r="E1172" t="s">
        <v>24</v>
      </c>
      <c r="F1172" t="s">
        <v>29</v>
      </c>
      <c r="G1172" t="s">
        <v>1302</v>
      </c>
      <c r="H1172" t="str">
        <f>IF(ISBLANK(core[[#This Row],[Type]]),"",IFERROR(LEFT(core[[#This Row],[Type]],FIND("(",core[[#This Row],[Type]])-1),core[[#This Row],[Type]]))</f>
        <v>xs:string</v>
      </c>
      <c r="I1172" t="b">
        <f>IF(core[[#This Row],[Base type]]="xs:string",LEFT(core[[#This Row],[Type]],11)="xs:string(""","")</f>
        <v>0</v>
      </c>
      <c r="J1172" t="b">
        <f>IF(core[[#This Row],[Base type]]="xs:string",NOT(ISERROR(FIND(" or xs:string(xs:pattern=other:\w{2,})",core[[#This Row],[Type]]))),"")</f>
        <v>0</v>
      </c>
      <c r="K1172" t="str">
        <f>IFERROR(MID(core[[#This Row],[Type]],LEN(core[[#This Row],[Base type]])+2,FIND(")",core[[#This Row],[Type]],LEN(core[[#This Row],[Base type]])+2)-LEN(core[[#This Row],[Base type]])-2)&amp;IF(core[[#This Row],[Other]]=TRUE,", ""other:*""",""),"")</f>
        <v/>
      </c>
      <c r="L1172" t="str">
        <f t="array" ref="L117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73" spans="2:12" hidden="1" x14ac:dyDescent="0.25">
      <c r="B1173" t="s">
        <v>2666</v>
      </c>
      <c r="C1173" t="s">
        <v>1041</v>
      </c>
      <c r="D1173" t="s">
        <v>1042</v>
      </c>
      <c r="E1173" t="s">
        <v>34</v>
      </c>
      <c r="F1173" t="s">
        <v>29</v>
      </c>
      <c r="G1173" t="s">
        <v>1302</v>
      </c>
      <c r="H1173" t="str">
        <f>IF(ISBLANK(core[[#This Row],[Type]]),"",IFERROR(LEFT(core[[#This Row],[Type]],FIND("(",core[[#This Row],[Type]])-1),core[[#This Row],[Type]]))</f>
        <v>xs:string</v>
      </c>
      <c r="I1173" t="b">
        <f>IF(core[[#This Row],[Base type]]="xs:string",LEFT(core[[#This Row],[Type]],11)="xs:string(""","")</f>
        <v>0</v>
      </c>
      <c r="J1173" t="b">
        <f>IF(core[[#This Row],[Base type]]="xs:string",NOT(ISERROR(FIND(" or xs:string(xs:pattern=other:\w{2,})",core[[#This Row],[Type]]))),"")</f>
        <v>0</v>
      </c>
      <c r="K1173" t="str">
        <f>IFERROR(MID(core[[#This Row],[Type]],LEN(core[[#This Row],[Base type]])+2,FIND(")",core[[#This Row],[Type]],LEN(core[[#This Row],[Base type]])+2)-LEN(core[[#This Row],[Base type]])-2)&amp;IF(core[[#This Row],[Other]]=TRUE,", ""other:*""",""),"")</f>
        <v/>
      </c>
      <c r="L1173" t="str">
        <f t="array" ref="L117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74" spans="2:12" hidden="1" x14ac:dyDescent="0.25">
      <c r="B1174" t="s">
        <v>2667</v>
      </c>
      <c r="C1174" t="s">
        <v>1041</v>
      </c>
      <c r="D1174" t="s">
        <v>1042</v>
      </c>
      <c r="E1174" t="s">
        <v>28</v>
      </c>
      <c r="F1174" t="s">
        <v>29</v>
      </c>
      <c r="G1174" t="s">
        <v>1302</v>
      </c>
      <c r="H1174" t="str">
        <f>IF(ISBLANK(core[[#This Row],[Type]]),"",IFERROR(LEFT(core[[#This Row],[Type]],FIND("(",core[[#This Row],[Type]])-1),core[[#This Row],[Type]]))</f>
        <v>xs:string</v>
      </c>
      <c r="I1174" t="b">
        <f>IF(core[[#This Row],[Base type]]="xs:string",LEFT(core[[#This Row],[Type]],11)="xs:string(""","")</f>
        <v>0</v>
      </c>
      <c r="J1174" t="b">
        <f>IF(core[[#This Row],[Base type]]="xs:string",NOT(ISERROR(FIND(" or xs:string(xs:pattern=other:\w{2,})",core[[#This Row],[Type]]))),"")</f>
        <v>0</v>
      </c>
      <c r="K1174" t="str">
        <f>IFERROR(MID(core[[#This Row],[Type]],LEN(core[[#This Row],[Base type]])+2,FIND(")",core[[#This Row],[Type]],LEN(core[[#This Row],[Base type]])+2)-LEN(core[[#This Row],[Base type]])-2)&amp;IF(core[[#This Row],[Other]]=TRUE,", ""other:*""",""),"")</f>
        <v/>
      </c>
      <c r="L1174" t="str">
        <f t="array" ref="L117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75" spans="2:12" hidden="1" x14ac:dyDescent="0.25">
      <c r="B1175" t="s">
        <v>2668</v>
      </c>
      <c r="C1175" t="s">
        <v>1041</v>
      </c>
      <c r="D1175" t="s">
        <v>1042</v>
      </c>
      <c r="E1175" t="s">
        <v>1305</v>
      </c>
      <c r="F1175" t="s">
        <v>29</v>
      </c>
      <c r="H1175" t="str">
        <f>IF(ISBLANK(core[[#This Row],[Type]]),"",IFERROR(LEFT(core[[#This Row],[Type]],FIND("(",core[[#This Row],[Type]])-1),core[[#This Row],[Type]]))</f>
        <v/>
      </c>
      <c r="I1175" t="str">
        <f>IF(core[[#This Row],[Base type]]="xs:string",LEFT(core[[#This Row],[Type]],11)="xs:string(""","")</f>
        <v/>
      </c>
      <c r="J1175" t="str">
        <f>IF(core[[#This Row],[Base type]]="xs:string",NOT(ISERROR(FIND(" or xs:string(xs:pattern=other:\w{2,})",core[[#This Row],[Type]]))),"")</f>
        <v/>
      </c>
      <c r="K1175" t="str">
        <f>IFERROR(MID(core[[#This Row],[Type]],LEN(core[[#This Row],[Base type]])+2,FIND(")",core[[#This Row],[Type]],LEN(core[[#This Row],[Base type]])+2)-LEN(core[[#This Row],[Base type]])-2)&amp;IF(core[[#This Row],[Other]]=TRUE,", ""other:*""",""),"")</f>
        <v/>
      </c>
      <c r="L1175" t="str">
        <f t="array" ref="L11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76" spans="2:12" hidden="1" x14ac:dyDescent="0.25">
      <c r="B1176" t="s">
        <v>2669</v>
      </c>
      <c r="C1176" t="s">
        <v>1041</v>
      </c>
      <c r="D1176" t="s">
        <v>1042</v>
      </c>
      <c r="E1176" t="s">
        <v>1307</v>
      </c>
      <c r="F1176" t="s">
        <v>29</v>
      </c>
      <c r="H1176" t="str">
        <f>IF(ISBLANK(core[[#This Row],[Type]]),"",IFERROR(LEFT(core[[#This Row],[Type]],FIND("(",core[[#This Row],[Type]])-1),core[[#This Row],[Type]]))</f>
        <v/>
      </c>
      <c r="I1176" t="str">
        <f>IF(core[[#This Row],[Base type]]="xs:string",LEFT(core[[#This Row],[Type]],11)="xs:string(""","")</f>
        <v/>
      </c>
      <c r="J1176" t="str">
        <f>IF(core[[#This Row],[Base type]]="xs:string",NOT(ISERROR(FIND(" or xs:string(xs:pattern=other:\w{2,})",core[[#This Row],[Type]]))),"")</f>
        <v/>
      </c>
      <c r="K1176" t="str">
        <f>IFERROR(MID(core[[#This Row],[Type]],LEN(core[[#This Row],[Base type]])+2,FIND(")",core[[#This Row],[Type]],LEN(core[[#This Row],[Base type]])+2)-LEN(core[[#This Row],[Base type]])-2)&amp;IF(core[[#This Row],[Other]]=TRUE,", ""other:*""",""),"")</f>
        <v/>
      </c>
      <c r="L1176" t="str">
        <f t="array" ref="L11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77" spans="2:12" hidden="1" x14ac:dyDescent="0.25">
      <c r="B1177" t="s">
        <v>2670</v>
      </c>
      <c r="C1177" t="s">
        <v>1063</v>
      </c>
      <c r="D1177" t="s">
        <v>300</v>
      </c>
      <c r="E1177" t="s">
        <v>1299</v>
      </c>
      <c r="F1177" t="s">
        <v>29</v>
      </c>
      <c r="H1177" t="str">
        <f>IF(ISBLANK(core[[#This Row],[Type]]),"",IFERROR(LEFT(core[[#This Row],[Type]],FIND("(",core[[#This Row],[Type]])-1),core[[#This Row],[Type]]))</f>
        <v/>
      </c>
      <c r="I1177" t="str">
        <f>IF(core[[#This Row],[Base type]]="xs:string",LEFT(core[[#This Row],[Type]],11)="xs:string(""","")</f>
        <v/>
      </c>
      <c r="J1177" t="str">
        <f>IF(core[[#This Row],[Base type]]="xs:string",NOT(ISERROR(FIND(" or xs:string(xs:pattern=other:\w{2,})",core[[#This Row],[Type]]))),"")</f>
        <v/>
      </c>
      <c r="K1177" t="str">
        <f>IFERROR(MID(core[[#This Row],[Type]],LEN(core[[#This Row],[Base type]])+2,FIND(")",core[[#This Row],[Type]],LEN(core[[#This Row],[Base type]])+2)-LEN(core[[#This Row],[Base type]])-2)&amp;IF(core[[#This Row],[Other]]=TRUE,", ""other:*""",""),"")</f>
        <v/>
      </c>
      <c r="L1177" t="str">
        <f t="array" ref="L11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78" spans="2:12" hidden="1" x14ac:dyDescent="0.25">
      <c r="B1178" t="s">
        <v>2671</v>
      </c>
      <c r="C1178" t="s">
        <v>1063</v>
      </c>
      <c r="D1178" t="s">
        <v>300</v>
      </c>
      <c r="E1178" t="s">
        <v>301</v>
      </c>
      <c r="F1178" t="s">
        <v>23</v>
      </c>
      <c r="G1178" t="s">
        <v>1495</v>
      </c>
      <c r="H1178" t="str">
        <f>IF(ISBLANK(core[[#This Row],[Type]]),"",IFERROR(LEFT(core[[#This Row],[Type]],FIND("(",core[[#This Row],[Type]])-1),core[[#This Row],[Type]]))</f>
        <v>xs:list</v>
      </c>
      <c r="I1178" t="str">
        <f>IF(core[[#This Row],[Base type]]="xs:string",LEFT(core[[#This Row],[Type]],11)="xs:string(""","")</f>
        <v/>
      </c>
      <c r="J1178" t="str">
        <f>IF(core[[#This Row],[Base type]]="xs:string",NOT(ISERROR(FIND(" or xs:string(xs:pattern=other:\w{2,})",core[[#This Row],[Type]]))),"")</f>
        <v/>
      </c>
      <c r="K1178" t="str">
        <f>IFERROR(MID(core[[#This Row],[Type]],LEN(core[[#This Row],[Base type]])+2,FIND(")",core[[#This Row],[Type]],LEN(core[[#This Row],[Base type]])+2)-LEN(core[[#This Row],[Base type]])-2)&amp;IF(core[[#This Row],[Other]]=TRUE,", ""other:*""",""),"")</f>
        <v>xs:double</v>
      </c>
      <c r="L1178" t="str">
        <f t="array" ref="L117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179" spans="2:12" hidden="1" x14ac:dyDescent="0.25">
      <c r="B1179" t="s">
        <v>2672</v>
      </c>
      <c r="C1179" t="s">
        <v>1063</v>
      </c>
      <c r="D1179" t="s">
        <v>300</v>
      </c>
      <c r="E1179" t="s">
        <v>1425</v>
      </c>
      <c r="F1179" t="s">
        <v>29</v>
      </c>
      <c r="G1179" t="s">
        <v>1497</v>
      </c>
      <c r="H1179" t="str">
        <f>IF(ISBLANK(core[[#This Row],[Type]]),"",IFERROR(LEFT(core[[#This Row],[Type]],FIND("(",core[[#This Row],[Type]])-1),core[[#This Row],[Type]]))</f>
        <v>xs:double</v>
      </c>
      <c r="I1179" t="str">
        <f>IF(core[[#This Row],[Base type]]="xs:string",LEFT(core[[#This Row],[Type]],11)="xs:string(""","")</f>
        <v/>
      </c>
      <c r="J1179" t="str">
        <f>IF(core[[#This Row],[Base type]]="xs:string",NOT(ISERROR(FIND(" or xs:string(xs:pattern=other:\w{2,})",core[[#This Row],[Type]]))),"")</f>
        <v/>
      </c>
      <c r="K1179" t="str">
        <f>IFERROR(MID(core[[#This Row],[Type]],LEN(core[[#This Row],[Base type]])+2,FIND(")",core[[#This Row],[Type]],LEN(core[[#This Row],[Base type]])+2)-LEN(core[[#This Row],[Base type]])-2)&amp;IF(core[[#This Row],[Other]]=TRUE,", ""other:*""",""),"")</f>
        <v/>
      </c>
      <c r="L1179" t="str">
        <f t="array" ref="L117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180" spans="2:12" hidden="1" x14ac:dyDescent="0.25">
      <c r="B1180" t="s">
        <v>2673</v>
      </c>
      <c r="C1180" t="s">
        <v>1063</v>
      </c>
      <c r="D1180" t="s">
        <v>300</v>
      </c>
      <c r="E1180" t="s">
        <v>1420</v>
      </c>
      <c r="F1180" t="s">
        <v>29</v>
      </c>
      <c r="G1180" t="s">
        <v>1423</v>
      </c>
      <c r="H1180" t="str">
        <f>IF(ISBLANK(core[[#This Row],[Type]]),"",IFERROR(LEFT(core[[#This Row],[Type]],FIND("(",core[[#This Row],[Type]])-1),core[[#This Row],[Type]]))</f>
        <v>xs:anyURI</v>
      </c>
      <c r="I1180" t="str">
        <f>IF(core[[#This Row],[Base type]]="xs:string",LEFT(core[[#This Row],[Type]],11)="xs:string(""","")</f>
        <v/>
      </c>
      <c r="J1180" t="str">
        <f>IF(core[[#This Row],[Base type]]="xs:string",NOT(ISERROR(FIND(" or xs:string(xs:pattern=other:\w{2,})",core[[#This Row],[Type]]))),"")</f>
        <v/>
      </c>
      <c r="K1180" t="str">
        <f>IFERROR(MID(core[[#This Row],[Type]],LEN(core[[#This Row],[Base type]])+2,FIND(")",core[[#This Row],[Type]],LEN(core[[#This Row],[Base type]])+2)-LEN(core[[#This Row],[Base type]])-2)&amp;IF(core[[#This Row],[Other]]=TRUE,", ""other:*""",""),"")</f>
        <v/>
      </c>
      <c r="L1180" t="str">
        <f t="array" ref="L118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81" spans="2:12" hidden="1" x14ac:dyDescent="0.25">
      <c r="B1181" t="s">
        <v>2674</v>
      </c>
      <c r="C1181" t="s">
        <v>1063</v>
      </c>
      <c r="D1181" t="s">
        <v>300</v>
      </c>
      <c r="E1181" t="s">
        <v>1500</v>
      </c>
      <c r="F1181" t="s">
        <v>29</v>
      </c>
      <c r="G1181" t="s">
        <v>1423</v>
      </c>
      <c r="H1181" t="str">
        <f>IF(ISBLANK(core[[#This Row],[Type]]),"",IFERROR(LEFT(core[[#This Row],[Type]],FIND("(",core[[#This Row],[Type]])-1),core[[#This Row],[Type]]))</f>
        <v>xs:anyURI</v>
      </c>
      <c r="I1181" t="str">
        <f>IF(core[[#This Row],[Base type]]="xs:string",LEFT(core[[#This Row],[Type]],11)="xs:string(""","")</f>
        <v/>
      </c>
      <c r="J1181" t="str">
        <f>IF(core[[#This Row],[Base type]]="xs:string",NOT(ISERROR(FIND(" or xs:string(xs:pattern=other:\w{2,})",core[[#This Row],[Type]]))),"")</f>
        <v/>
      </c>
      <c r="K1181" t="str">
        <f>IFERROR(MID(core[[#This Row],[Type]],LEN(core[[#This Row],[Base type]])+2,FIND(")",core[[#This Row],[Type]],LEN(core[[#This Row],[Base type]])+2)-LEN(core[[#This Row],[Base type]])-2)&amp;IF(core[[#This Row],[Other]]=TRUE,", ""other:*""",""),"")</f>
        <v/>
      </c>
      <c r="L1181" t="str">
        <f t="array" ref="L118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182" spans="2:12" hidden="1" x14ac:dyDescent="0.25">
      <c r="B1182" t="s">
        <v>2675</v>
      </c>
      <c r="C1182" t="s">
        <v>1041</v>
      </c>
      <c r="D1182" t="s">
        <v>1042</v>
      </c>
      <c r="E1182" t="s">
        <v>494</v>
      </c>
      <c r="F1182" t="s">
        <v>23</v>
      </c>
      <c r="G1182" t="s">
        <v>1403</v>
      </c>
      <c r="H1182" t="str">
        <f>IF(ISBLANK(core[[#This Row],[Type]]),"",IFERROR(LEFT(core[[#This Row],[Type]],FIND("(",core[[#This Row],[Type]])-1),core[[#This Row],[Type]]))</f>
        <v>xs:decimal</v>
      </c>
      <c r="I1182" t="str">
        <f>IF(core[[#This Row],[Base type]]="xs:string",LEFT(core[[#This Row],[Type]],11)="xs:string(""","")</f>
        <v/>
      </c>
      <c r="J1182" t="str">
        <f>IF(core[[#This Row],[Base type]]="xs:string",NOT(ISERROR(FIND(" or xs:string(xs:pattern=other:\w{2,})",core[[#This Row],[Type]]))),"")</f>
        <v/>
      </c>
      <c r="K1182" t="str">
        <f>IFERROR(MID(core[[#This Row],[Type]],LEN(core[[#This Row],[Base type]])+2,FIND(")",core[[#This Row],[Type]],LEN(core[[#This Row],[Base type]])+2)-LEN(core[[#This Row],[Base type]])-2)&amp;IF(core[[#This Row],[Other]]=TRUE,", ""other:*""",""),"")</f>
        <v>xs:fractionDigits=6</v>
      </c>
      <c r="L1182" t="str">
        <f t="array" ref="L118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83" spans="2:12" hidden="1" x14ac:dyDescent="0.25">
      <c r="B1183" t="s">
        <v>2676</v>
      </c>
      <c r="C1183" t="s">
        <v>1041</v>
      </c>
      <c r="D1183" t="s">
        <v>1042</v>
      </c>
      <c r="E1183" t="s">
        <v>478</v>
      </c>
      <c r="F1183" t="s">
        <v>29</v>
      </c>
      <c r="G1183" t="s">
        <v>1403</v>
      </c>
      <c r="H1183" t="str">
        <f>IF(ISBLANK(core[[#This Row],[Type]]),"",IFERROR(LEFT(core[[#This Row],[Type]],FIND("(",core[[#This Row],[Type]])-1),core[[#This Row],[Type]]))</f>
        <v>xs:decimal</v>
      </c>
      <c r="I1183" t="str">
        <f>IF(core[[#This Row],[Base type]]="xs:string",LEFT(core[[#This Row],[Type]],11)="xs:string(""","")</f>
        <v/>
      </c>
      <c r="J1183" t="str">
        <f>IF(core[[#This Row],[Base type]]="xs:string",NOT(ISERROR(FIND(" or xs:string(xs:pattern=other:\w{2,})",core[[#This Row],[Type]]))),"")</f>
        <v/>
      </c>
      <c r="K1183" t="str">
        <f>IFERROR(MID(core[[#This Row],[Type]],LEN(core[[#This Row],[Base type]])+2,FIND(")",core[[#This Row],[Type]],LEN(core[[#This Row],[Base type]])+2)-LEN(core[[#This Row],[Base type]])-2)&amp;IF(core[[#This Row],[Other]]=TRUE,", ""other:*""",""),"")</f>
        <v>xs:fractionDigits=6</v>
      </c>
      <c r="L1183" t="str">
        <f t="array" ref="L118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84" spans="2:12" hidden="1" x14ac:dyDescent="0.25">
      <c r="B1184" t="s">
        <v>2677</v>
      </c>
      <c r="C1184" t="s">
        <v>1041</v>
      </c>
      <c r="D1184" t="s">
        <v>1042</v>
      </c>
      <c r="E1184" t="s">
        <v>1505</v>
      </c>
      <c r="F1184" t="s">
        <v>29</v>
      </c>
      <c r="G1184" t="s">
        <v>1403</v>
      </c>
      <c r="H1184" t="str">
        <f>IF(ISBLANK(core[[#This Row],[Type]]),"",IFERROR(LEFT(core[[#This Row],[Type]],FIND("(",core[[#This Row],[Type]])-1),core[[#This Row],[Type]]))</f>
        <v>xs:decimal</v>
      </c>
      <c r="I1184" t="str">
        <f>IF(core[[#This Row],[Base type]]="xs:string",LEFT(core[[#This Row],[Type]],11)="xs:string(""","")</f>
        <v/>
      </c>
      <c r="J1184" t="str">
        <f>IF(core[[#This Row],[Base type]]="xs:string",NOT(ISERROR(FIND(" or xs:string(xs:pattern=other:\w{2,})",core[[#This Row],[Type]]))),"")</f>
        <v/>
      </c>
      <c r="K1184" t="str">
        <f>IFERROR(MID(core[[#This Row],[Type]],LEN(core[[#This Row],[Base type]])+2,FIND(")",core[[#This Row],[Type]],LEN(core[[#This Row],[Base type]])+2)-LEN(core[[#This Row],[Base type]])-2)&amp;IF(core[[#This Row],[Other]]=TRUE,", ""other:*""",""),"")</f>
        <v>xs:fractionDigits=6</v>
      </c>
      <c r="L1184" t="str">
        <f t="array" ref="L118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185" spans="2:12" hidden="1" x14ac:dyDescent="0.25">
      <c r="B1185" t="s">
        <v>2678</v>
      </c>
      <c r="C1185" t="s">
        <v>1063</v>
      </c>
      <c r="D1185" t="s">
        <v>65</v>
      </c>
      <c r="E1185" t="s">
        <v>1299</v>
      </c>
      <c r="F1185" t="s">
        <v>29</v>
      </c>
      <c r="H1185" t="str">
        <f>IF(ISBLANK(core[[#This Row],[Type]]),"",IFERROR(LEFT(core[[#This Row],[Type]],FIND("(",core[[#This Row],[Type]])-1),core[[#This Row],[Type]]))</f>
        <v/>
      </c>
      <c r="I1185" t="str">
        <f>IF(core[[#This Row],[Base type]]="xs:string",LEFT(core[[#This Row],[Type]],11)="xs:string(""","")</f>
        <v/>
      </c>
      <c r="J1185" t="str">
        <f>IF(core[[#This Row],[Base type]]="xs:string",NOT(ISERROR(FIND(" or xs:string(xs:pattern=other:\w{2,})",core[[#This Row],[Type]]))),"")</f>
        <v/>
      </c>
      <c r="K1185" t="str">
        <f>IFERROR(MID(core[[#This Row],[Type]],LEN(core[[#This Row],[Base type]])+2,FIND(")",core[[#This Row],[Type]],LEN(core[[#This Row],[Base type]])+2)-LEN(core[[#This Row],[Base type]])-2)&amp;IF(core[[#This Row],[Other]]=TRUE,", ""other:*""",""),"")</f>
        <v/>
      </c>
      <c r="L1185" t="str">
        <f t="array" ref="L11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86" spans="2:12" hidden="1" x14ac:dyDescent="0.25">
      <c r="B1186" t="s">
        <v>2679</v>
      </c>
      <c r="C1186" t="s">
        <v>1064</v>
      </c>
      <c r="D1186" t="s">
        <v>123</v>
      </c>
      <c r="E1186" t="s">
        <v>1299</v>
      </c>
      <c r="F1186" t="s">
        <v>23</v>
      </c>
      <c r="H1186" t="str">
        <f>IF(ISBLANK(core[[#This Row],[Type]]),"",IFERROR(LEFT(core[[#This Row],[Type]],FIND("(",core[[#This Row],[Type]])-1),core[[#This Row],[Type]]))</f>
        <v/>
      </c>
      <c r="I1186" t="str">
        <f>IF(core[[#This Row],[Base type]]="xs:string",LEFT(core[[#This Row],[Type]],11)="xs:string(""","")</f>
        <v/>
      </c>
      <c r="J1186" t="str">
        <f>IF(core[[#This Row],[Base type]]="xs:string",NOT(ISERROR(FIND(" or xs:string(xs:pattern=other:\w{2,})",core[[#This Row],[Type]]))),"")</f>
        <v/>
      </c>
      <c r="K1186" t="str">
        <f>IFERROR(MID(core[[#This Row],[Type]],LEN(core[[#This Row],[Base type]])+2,FIND(")",core[[#This Row],[Type]],LEN(core[[#This Row],[Base type]])+2)-LEN(core[[#This Row],[Base type]])-2)&amp;IF(core[[#This Row],[Other]]=TRUE,", ""other:*""",""),"")</f>
        <v/>
      </c>
      <c r="L1186" t="str">
        <f t="array" ref="L11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87" spans="2:12" hidden="1" x14ac:dyDescent="0.25">
      <c r="B1187" t="s">
        <v>2680</v>
      </c>
      <c r="C1187" t="s">
        <v>1065</v>
      </c>
      <c r="D1187" t="s">
        <v>1309</v>
      </c>
      <c r="E1187" t="s">
        <v>1299</v>
      </c>
      <c r="F1187" t="s">
        <v>29</v>
      </c>
      <c r="H1187" t="str">
        <f>IF(ISBLANK(core[[#This Row],[Type]]),"",IFERROR(LEFT(core[[#This Row],[Type]],FIND("(",core[[#This Row],[Type]])-1),core[[#This Row],[Type]]))</f>
        <v/>
      </c>
      <c r="I1187" t="str">
        <f>IF(core[[#This Row],[Base type]]="xs:string",LEFT(core[[#This Row],[Type]],11)="xs:string(""","")</f>
        <v/>
      </c>
      <c r="J1187" t="str">
        <f>IF(core[[#This Row],[Base type]]="xs:string",NOT(ISERROR(FIND(" or xs:string(xs:pattern=other:\w{2,})",core[[#This Row],[Type]]))),"")</f>
        <v/>
      </c>
      <c r="K1187" t="str">
        <f>IFERROR(MID(core[[#This Row],[Type]],LEN(core[[#This Row],[Base type]])+2,FIND(")",core[[#This Row],[Type]],LEN(core[[#This Row],[Base type]])+2)-LEN(core[[#This Row],[Base type]])-2)&amp;IF(core[[#This Row],[Other]]=TRUE,", ""other:*""",""),"")</f>
        <v/>
      </c>
      <c r="L1187" t="str">
        <f t="array" ref="L118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88" spans="2:12" hidden="1" x14ac:dyDescent="0.25">
      <c r="B1188" t="s">
        <v>2681</v>
      </c>
      <c r="C1188" t="s">
        <v>1064</v>
      </c>
      <c r="D1188" t="s">
        <v>123</v>
      </c>
      <c r="E1188" t="s">
        <v>124</v>
      </c>
      <c r="F1188" t="s">
        <v>23</v>
      </c>
      <c r="G1188" t="s">
        <v>1436</v>
      </c>
      <c r="H1188" t="str">
        <f>IF(ISBLANK(core[[#This Row],[Type]]),"",IFERROR(LEFT(core[[#This Row],[Type]],FIND("(",core[[#This Row],[Type]])-1),core[[#This Row],[Type]]))</f>
        <v>xs:boolean</v>
      </c>
      <c r="I1188" t="str">
        <f>IF(core[[#This Row],[Base type]]="xs:string",LEFT(core[[#This Row],[Type]],11)="xs:string(""","")</f>
        <v/>
      </c>
      <c r="J1188" t="str">
        <f>IF(core[[#This Row],[Base type]]="xs:string",NOT(ISERROR(FIND(" or xs:string(xs:pattern=other:\w{2,})",core[[#This Row],[Type]]))),"")</f>
        <v/>
      </c>
      <c r="K1188" t="str">
        <f>IFERROR(MID(core[[#This Row],[Type]],LEN(core[[#This Row],[Base type]])+2,FIND(")",core[[#This Row],[Type]],LEN(core[[#This Row],[Base type]])+2)-LEN(core[[#This Row],[Base type]])-2)&amp;IF(core[[#This Row],[Other]]=TRUE,", ""other:*""",""),"")</f>
        <v/>
      </c>
      <c r="L1188" t="str">
        <f t="array" ref="L118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189" spans="2:12" hidden="1" x14ac:dyDescent="0.25">
      <c r="B1189" t="s">
        <v>2682</v>
      </c>
      <c r="C1189" t="s">
        <v>1064</v>
      </c>
      <c r="D1189" t="s">
        <v>123</v>
      </c>
      <c r="E1189" t="s">
        <v>135</v>
      </c>
      <c r="F1189" t="s">
        <v>29</v>
      </c>
      <c r="G1189" t="s">
        <v>1478</v>
      </c>
      <c r="H1189" t="str">
        <f>IF(ISBLANK(core[[#This Row],[Type]]),"",IFERROR(LEFT(core[[#This Row],[Type]],FIND("(",core[[#This Row],[Type]])-1),core[[#This Row],[Type]]))</f>
        <v>xs:string</v>
      </c>
      <c r="I1189" t="b">
        <f>IF(core[[#This Row],[Base type]]="xs:string",LEFT(core[[#This Row],[Type]],11)="xs:string(""","")</f>
        <v>1</v>
      </c>
      <c r="J1189" t="b">
        <f>IF(core[[#This Row],[Base type]]="xs:string",NOT(ISERROR(FIND(" or xs:string(xs:pattern=other:\w{2,})",core[[#This Row],[Type]]))),"")</f>
        <v>1</v>
      </c>
      <c r="K1189" t="str">
        <f>IFERROR(MID(core[[#This Row],[Type]],LEN(core[[#This Row],[Base type]])+2,FIND(")",core[[#This Row],[Type]],LEN(core[[#This Row],[Base type]])+2)-LEN(core[[#This Row],[Base type]])-2)&amp;IF(core[[#This Row],[Other]]=TRUE,", ""other:*""",""),"")</f>
        <v>"conceptual", "planned", "operational", "disabled", "closed", "other:*"</v>
      </c>
      <c r="L1189" t="str">
        <f t="array" ref="L118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190" spans="2:12" hidden="1" x14ac:dyDescent="0.25">
      <c r="B1190" t="s">
        <v>2683</v>
      </c>
      <c r="C1190" t="s">
        <v>1064</v>
      </c>
      <c r="D1190" t="s">
        <v>123</v>
      </c>
      <c r="E1190" t="s">
        <v>133</v>
      </c>
      <c r="F1190" t="s">
        <v>29</v>
      </c>
      <c r="G1190" t="s">
        <v>1325</v>
      </c>
      <c r="H1190" t="str">
        <f>IF(ISBLANK(core[[#This Row],[Type]]),"",IFERROR(LEFT(core[[#This Row],[Type]],FIND("(",core[[#This Row],[Type]])-1),core[[#This Row],[Type]]))</f>
        <v>xs:IDREF</v>
      </c>
      <c r="I1190" t="str">
        <f>IF(core[[#This Row],[Base type]]="xs:string",LEFT(core[[#This Row],[Type]],11)="xs:string(""","")</f>
        <v/>
      </c>
      <c r="J1190" t="str">
        <f>IF(core[[#This Row],[Base type]]="xs:string",NOT(ISERROR(FIND(" or xs:string(xs:pattern=other:\w{2,})",core[[#This Row],[Type]]))),"")</f>
        <v/>
      </c>
      <c r="K1190" t="str">
        <f>IFERROR(MID(core[[#This Row],[Type]],LEN(core[[#This Row],[Base type]])+2,FIND(")",core[[#This Row],[Type]],LEN(core[[#This Row],[Base type]])+2)-LEN(core[[#This Row],[Base type]])-2)&amp;IF(core[[#This Row],[Other]]=TRUE,", ""other:*""",""),"")</f>
        <v/>
      </c>
      <c r="L1190" t="str">
        <f t="array" ref="L119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191" spans="2:12" hidden="1" x14ac:dyDescent="0.25">
      <c r="B1191" t="s">
        <v>2684</v>
      </c>
      <c r="C1191" t="s">
        <v>1064</v>
      </c>
      <c r="D1191" t="s">
        <v>123</v>
      </c>
      <c r="E1191" t="s">
        <v>1481</v>
      </c>
      <c r="F1191" t="s">
        <v>29</v>
      </c>
      <c r="G1191" t="s">
        <v>1482</v>
      </c>
      <c r="H1191" t="str">
        <f>IF(ISBLANK(core[[#This Row],[Type]]),"",IFERROR(LEFT(core[[#This Row],[Type]],FIND("(",core[[#This Row],[Type]])-1),core[[#This Row],[Type]]))</f>
        <v>xs:time</v>
      </c>
      <c r="I1191" t="str">
        <f>IF(core[[#This Row],[Base type]]="xs:string",LEFT(core[[#This Row],[Type]],11)="xs:string(""","")</f>
        <v/>
      </c>
      <c r="J1191" t="str">
        <f>IF(core[[#This Row],[Base type]]="xs:string",NOT(ISERROR(FIND(" or xs:string(xs:pattern=other:\w{2,})",core[[#This Row],[Type]]))),"")</f>
        <v/>
      </c>
      <c r="K1191" t="str">
        <f>IFERROR(MID(core[[#This Row],[Type]],LEN(core[[#This Row],[Base type]])+2,FIND(")",core[[#This Row],[Type]],LEN(core[[#This Row],[Base type]])+2)-LEN(core[[#This Row],[Base type]])-2)&amp;IF(core[[#This Row],[Other]]=TRUE,", ""other:*""",""),"")</f>
        <v/>
      </c>
      <c r="L1191" t="str">
        <f t="array" ref="L119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192" spans="2:12" hidden="1" x14ac:dyDescent="0.25">
      <c r="B1192" t="s">
        <v>2685</v>
      </c>
      <c r="C1192" t="s">
        <v>1064</v>
      </c>
      <c r="D1192" t="s">
        <v>123</v>
      </c>
      <c r="E1192" t="s">
        <v>1484</v>
      </c>
      <c r="F1192" t="s">
        <v>29</v>
      </c>
      <c r="G1192" t="s">
        <v>1482</v>
      </c>
      <c r="H1192" t="str">
        <f>IF(ISBLANK(core[[#This Row],[Type]]),"",IFERROR(LEFT(core[[#This Row],[Type]],FIND("(",core[[#This Row],[Type]])-1),core[[#This Row],[Type]]))</f>
        <v>xs:time</v>
      </c>
      <c r="I1192" t="str">
        <f>IF(core[[#This Row],[Base type]]="xs:string",LEFT(core[[#This Row],[Type]],11)="xs:string(""","")</f>
        <v/>
      </c>
      <c r="J1192" t="str">
        <f>IF(core[[#This Row],[Base type]]="xs:string",NOT(ISERROR(FIND(" or xs:string(xs:pattern=other:\w{2,})",core[[#This Row],[Type]]))),"")</f>
        <v/>
      </c>
      <c r="K1192" t="str">
        <f>IFERROR(MID(core[[#This Row],[Type]],LEN(core[[#This Row],[Base type]])+2,FIND(")",core[[#This Row],[Type]],LEN(core[[#This Row],[Base type]])+2)-LEN(core[[#This Row],[Base type]])-2)&amp;IF(core[[#This Row],[Other]]=TRUE,", ""other:*""",""),"")</f>
        <v/>
      </c>
      <c r="L1192" t="str">
        <f t="array" ref="L119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193" spans="2:12" hidden="1" x14ac:dyDescent="0.25">
      <c r="B1193" t="s">
        <v>2686</v>
      </c>
      <c r="C1193" t="s">
        <v>1064</v>
      </c>
      <c r="D1193" t="s">
        <v>123</v>
      </c>
      <c r="E1193" t="s">
        <v>1486</v>
      </c>
      <c r="F1193" t="s">
        <v>29</v>
      </c>
      <c r="G1193" t="s">
        <v>1487</v>
      </c>
      <c r="H1193" t="str">
        <f>IF(ISBLANK(core[[#This Row],[Type]]),"",IFERROR(LEFT(core[[#This Row],[Type]],FIND("(",core[[#This Row],[Type]])-1),core[[#This Row],[Type]]))</f>
        <v>xs:nonNegativeInteger</v>
      </c>
      <c r="I1193" t="str">
        <f>IF(core[[#This Row],[Base type]]="xs:string",LEFT(core[[#This Row],[Type]],11)="xs:string(""","")</f>
        <v/>
      </c>
      <c r="J1193" t="str">
        <f>IF(core[[#This Row],[Base type]]="xs:string",NOT(ISERROR(FIND(" or xs:string(xs:pattern=other:\w{2,})",core[[#This Row],[Type]]))),"")</f>
        <v/>
      </c>
      <c r="K1193" t="str">
        <f>IFERROR(MID(core[[#This Row],[Type]],LEN(core[[#This Row],[Base type]])+2,FIND(")",core[[#This Row],[Type]],LEN(core[[#This Row],[Base type]])+2)-LEN(core[[#This Row],[Base type]])-2)&amp;IF(core[[#This Row],[Other]]=TRUE,", ""other:*""",""),"")</f>
        <v/>
      </c>
      <c r="L1193" t="str">
        <f t="array" ref="L119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194" spans="2:12" hidden="1" x14ac:dyDescent="0.25">
      <c r="B1194" t="s">
        <v>2687</v>
      </c>
      <c r="C1194" t="s">
        <v>1064</v>
      </c>
      <c r="D1194" t="s">
        <v>123</v>
      </c>
      <c r="E1194" t="s">
        <v>1489</v>
      </c>
      <c r="F1194" t="s">
        <v>29</v>
      </c>
      <c r="G1194" t="s">
        <v>1302</v>
      </c>
      <c r="H1194" t="str">
        <f>IF(ISBLANK(core[[#This Row],[Type]]),"",IFERROR(LEFT(core[[#This Row],[Type]],FIND("(",core[[#This Row],[Type]])-1),core[[#This Row],[Type]]))</f>
        <v>xs:string</v>
      </c>
      <c r="I1194" t="b">
        <f>IF(core[[#This Row],[Base type]]="xs:string",LEFT(core[[#This Row],[Type]],11)="xs:string(""","")</f>
        <v>0</v>
      </c>
      <c r="J1194" t="b">
        <f>IF(core[[#This Row],[Base type]]="xs:string",NOT(ISERROR(FIND(" or xs:string(xs:pattern=other:\w{2,})",core[[#This Row],[Type]]))),"")</f>
        <v>0</v>
      </c>
      <c r="K1194" t="str">
        <f>IFERROR(MID(core[[#This Row],[Type]],LEN(core[[#This Row],[Base type]])+2,FIND(")",core[[#This Row],[Type]],LEN(core[[#This Row],[Base type]])+2)-LEN(core[[#This Row],[Base type]])-2)&amp;IF(core[[#This Row],[Other]]=TRUE,", ""other:*""",""),"")</f>
        <v/>
      </c>
      <c r="L1194" t="str">
        <f t="array" ref="L11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195" spans="2:12" hidden="1" x14ac:dyDescent="0.25">
      <c r="B1195" t="s">
        <v>2688</v>
      </c>
      <c r="C1195" t="s">
        <v>1064</v>
      </c>
      <c r="D1195" t="s">
        <v>123</v>
      </c>
      <c r="E1195" t="s">
        <v>1307</v>
      </c>
      <c r="F1195" t="s">
        <v>29</v>
      </c>
      <c r="H1195" t="str">
        <f>IF(ISBLANK(core[[#This Row],[Type]]),"",IFERROR(LEFT(core[[#This Row],[Type]],FIND("(",core[[#This Row],[Type]])-1),core[[#This Row],[Type]]))</f>
        <v/>
      </c>
      <c r="I1195" t="str">
        <f>IF(core[[#This Row],[Base type]]="xs:string",LEFT(core[[#This Row],[Type]],11)="xs:string(""","")</f>
        <v/>
      </c>
      <c r="J1195" t="str">
        <f>IF(core[[#This Row],[Base type]]="xs:string",NOT(ISERROR(FIND(" or xs:string(xs:pattern=other:\w{2,})",core[[#This Row],[Type]]))),"")</f>
        <v/>
      </c>
      <c r="K1195" t="str">
        <f>IFERROR(MID(core[[#This Row],[Type]],LEN(core[[#This Row],[Base type]])+2,FIND(")",core[[#This Row],[Type]],LEN(core[[#This Row],[Base type]])+2)-LEN(core[[#This Row],[Base type]])-2)&amp;IF(core[[#This Row],[Other]]=TRUE,", ""other:*""",""),"")</f>
        <v/>
      </c>
      <c r="L1195" t="str">
        <f t="array" ref="L11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96" spans="2:12" hidden="1" x14ac:dyDescent="0.25">
      <c r="B1196" t="s">
        <v>2689</v>
      </c>
      <c r="C1196" t="s">
        <v>1065</v>
      </c>
      <c r="D1196" t="s">
        <v>394</v>
      </c>
      <c r="E1196" t="s">
        <v>1299</v>
      </c>
      <c r="F1196" t="s">
        <v>29</v>
      </c>
      <c r="H1196" t="str">
        <f>IF(ISBLANK(core[[#This Row],[Type]]),"",IFERROR(LEFT(core[[#This Row],[Type]],FIND("(",core[[#This Row],[Type]])-1),core[[#This Row],[Type]]))</f>
        <v/>
      </c>
      <c r="I1196" t="str">
        <f>IF(core[[#This Row],[Base type]]="xs:string",LEFT(core[[#This Row],[Type]],11)="xs:string(""","")</f>
        <v/>
      </c>
      <c r="J1196" t="str">
        <f>IF(core[[#This Row],[Base type]]="xs:string",NOT(ISERROR(FIND(" or xs:string(xs:pattern=other:\w{2,})",core[[#This Row],[Type]]))),"")</f>
        <v/>
      </c>
      <c r="K1196" t="str">
        <f>IFERROR(MID(core[[#This Row],[Type]],LEN(core[[#This Row],[Base type]])+2,FIND(")",core[[#This Row],[Type]],LEN(core[[#This Row],[Base type]])+2)-LEN(core[[#This Row],[Base type]])-2)&amp;IF(core[[#This Row],[Other]]=TRUE,", ""other:*""",""),"")</f>
        <v/>
      </c>
      <c r="L1196" t="str">
        <f t="array" ref="L11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97" spans="2:12" hidden="1" x14ac:dyDescent="0.25">
      <c r="B1197" t="s">
        <v>2690</v>
      </c>
      <c r="C1197" t="s">
        <v>2691</v>
      </c>
      <c r="D1197" t="s">
        <v>300</v>
      </c>
      <c r="E1197" t="s">
        <v>1299</v>
      </c>
      <c r="F1197" t="s">
        <v>29</v>
      </c>
      <c r="H1197" t="str">
        <f>IF(ISBLANK(core[[#This Row],[Type]]),"",IFERROR(LEFT(core[[#This Row],[Type]],FIND("(",core[[#This Row],[Type]])-1),core[[#This Row],[Type]]))</f>
        <v/>
      </c>
      <c r="I1197" t="str">
        <f>IF(core[[#This Row],[Base type]]="xs:string",LEFT(core[[#This Row],[Type]],11)="xs:string(""","")</f>
        <v/>
      </c>
      <c r="J1197" t="str">
        <f>IF(core[[#This Row],[Base type]]="xs:string",NOT(ISERROR(FIND(" or xs:string(xs:pattern=other:\w{2,})",core[[#This Row],[Type]]))),"")</f>
        <v/>
      </c>
      <c r="K1197" t="str">
        <f>IFERROR(MID(core[[#This Row],[Type]],LEN(core[[#This Row],[Base type]])+2,FIND(")",core[[#This Row],[Type]],LEN(core[[#This Row],[Base type]])+2)-LEN(core[[#This Row],[Base type]])-2)&amp;IF(core[[#This Row],[Other]]=TRUE,", ""other:*""",""),"")</f>
        <v/>
      </c>
      <c r="L1197" t="str">
        <f t="array" ref="L11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198" spans="2:12" hidden="1" x14ac:dyDescent="0.25">
      <c r="B1198" t="s">
        <v>2692</v>
      </c>
      <c r="C1198" t="s">
        <v>2691</v>
      </c>
      <c r="D1198" t="s">
        <v>300</v>
      </c>
      <c r="E1198" t="s">
        <v>301</v>
      </c>
      <c r="F1198" t="s">
        <v>23</v>
      </c>
      <c r="G1198" t="s">
        <v>1495</v>
      </c>
      <c r="H1198" t="str">
        <f>IF(ISBLANK(core[[#This Row],[Type]]),"",IFERROR(LEFT(core[[#This Row],[Type]],FIND("(",core[[#This Row],[Type]])-1),core[[#This Row],[Type]]))</f>
        <v>xs:list</v>
      </c>
      <c r="I1198" t="str">
        <f>IF(core[[#This Row],[Base type]]="xs:string",LEFT(core[[#This Row],[Type]],11)="xs:string(""","")</f>
        <v/>
      </c>
      <c r="J1198" t="str">
        <f>IF(core[[#This Row],[Base type]]="xs:string",NOT(ISERROR(FIND(" or xs:string(xs:pattern=other:\w{2,})",core[[#This Row],[Type]]))),"")</f>
        <v/>
      </c>
      <c r="K1198" t="str">
        <f>IFERROR(MID(core[[#This Row],[Type]],LEN(core[[#This Row],[Base type]])+2,FIND(")",core[[#This Row],[Type]],LEN(core[[#This Row],[Base type]])+2)-LEN(core[[#This Row],[Base type]])-2)&amp;IF(core[[#This Row],[Other]]=TRUE,", ""other:*""",""),"")</f>
        <v>xs:double</v>
      </c>
      <c r="L1198" t="str">
        <f t="array" ref="L119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199" spans="2:12" hidden="1" x14ac:dyDescent="0.25">
      <c r="B1199" t="s">
        <v>2693</v>
      </c>
      <c r="C1199" t="s">
        <v>2691</v>
      </c>
      <c r="D1199" t="s">
        <v>300</v>
      </c>
      <c r="E1199" t="s">
        <v>1425</v>
      </c>
      <c r="F1199" t="s">
        <v>29</v>
      </c>
      <c r="G1199" t="s">
        <v>1497</v>
      </c>
      <c r="H1199" t="str">
        <f>IF(ISBLANK(core[[#This Row],[Type]]),"",IFERROR(LEFT(core[[#This Row],[Type]],FIND("(",core[[#This Row],[Type]])-1),core[[#This Row],[Type]]))</f>
        <v>xs:double</v>
      </c>
      <c r="I1199" t="str">
        <f>IF(core[[#This Row],[Base type]]="xs:string",LEFT(core[[#This Row],[Type]],11)="xs:string(""","")</f>
        <v/>
      </c>
      <c r="J1199" t="str">
        <f>IF(core[[#This Row],[Base type]]="xs:string",NOT(ISERROR(FIND(" or xs:string(xs:pattern=other:\w{2,})",core[[#This Row],[Type]]))),"")</f>
        <v/>
      </c>
      <c r="K1199" t="str">
        <f>IFERROR(MID(core[[#This Row],[Type]],LEN(core[[#This Row],[Base type]])+2,FIND(")",core[[#This Row],[Type]],LEN(core[[#This Row],[Base type]])+2)-LEN(core[[#This Row],[Base type]])-2)&amp;IF(core[[#This Row],[Other]]=TRUE,", ""other:*""",""),"")</f>
        <v/>
      </c>
      <c r="L1199" t="str">
        <f t="array" ref="L119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200" spans="2:12" hidden="1" x14ac:dyDescent="0.25">
      <c r="B1200" t="s">
        <v>2694</v>
      </c>
      <c r="C1200" t="s">
        <v>2691</v>
      </c>
      <c r="D1200" t="s">
        <v>300</v>
      </c>
      <c r="E1200" t="s">
        <v>1420</v>
      </c>
      <c r="F1200" t="s">
        <v>29</v>
      </c>
      <c r="G1200" t="s">
        <v>1423</v>
      </c>
      <c r="H1200" t="str">
        <f>IF(ISBLANK(core[[#This Row],[Type]]),"",IFERROR(LEFT(core[[#This Row],[Type]],FIND("(",core[[#This Row],[Type]])-1),core[[#This Row],[Type]]))</f>
        <v>xs:anyURI</v>
      </c>
      <c r="I1200" t="str">
        <f>IF(core[[#This Row],[Base type]]="xs:string",LEFT(core[[#This Row],[Type]],11)="xs:string(""","")</f>
        <v/>
      </c>
      <c r="J1200" t="str">
        <f>IF(core[[#This Row],[Base type]]="xs:string",NOT(ISERROR(FIND(" or xs:string(xs:pattern=other:\w{2,})",core[[#This Row],[Type]]))),"")</f>
        <v/>
      </c>
      <c r="K1200" t="str">
        <f>IFERROR(MID(core[[#This Row],[Type]],LEN(core[[#This Row],[Base type]])+2,FIND(")",core[[#This Row],[Type]],LEN(core[[#This Row],[Base type]])+2)-LEN(core[[#This Row],[Base type]])-2)&amp;IF(core[[#This Row],[Other]]=TRUE,", ""other:*""",""),"")</f>
        <v/>
      </c>
      <c r="L1200" t="str">
        <f t="array" ref="L120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01" spans="2:12" hidden="1" x14ac:dyDescent="0.25">
      <c r="B1201" t="s">
        <v>2695</v>
      </c>
      <c r="C1201" t="s">
        <v>2691</v>
      </c>
      <c r="D1201" t="s">
        <v>300</v>
      </c>
      <c r="E1201" t="s">
        <v>1500</v>
      </c>
      <c r="F1201" t="s">
        <v>29</v>
      </c>
      <c r="G1201" t="s">
        <v>1423</v>
      </c>
      <c r="H1201" t="str">
        <f>IF(ISBLANK(core[[#This Row],[Type]]),"",IFERROR(LEFT(core[[#This Row],[Type]],FIND("(",core[[#This Row],[Type]])-1),core[[#This Row],[Type]]))</f>
        <v>xs:anyURI</v>
      </c>
      <c r="I1201" t="str">
        <f>IF(core[[#This Row],[Base type]]="xs:string",LEFT(core[[#This Row],[Type]],11)="xs:string(""","")</f>
        <v/>
      </c>
      <c r="J1201" t="str">
        <f>IF(core[[#This Row],[Base type]]="xs:string",NOT(ISERROR(FIND(" or xs:string(xs:pattern=other:\w{2,})",core[[#This Row],[Type]]))),"")</f>
        <v/>
      </c>
      <c r="K1201" t="str">
        <f>IFERROR(MID(core[[#This Row],[Type]],LEN(core[[#This Row],[Base type]])+2,FIND(")",core[[#This Row],[Type]],LEN(core[[#This Row],[Base type]])+2)-LEN(core[[#This Row],[Base type]])-2)&amp;IF(core[[#This Row],[Other]]=TRUE,", ""other:*""",""),"")</f>
        <v/>
      </c>
      <c r="L1201" t="str">
        <f t="array" ref="L120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02" spans="2:12" hidden="1" x14ac:dyDescent="0.25">
      <c r="B1202" t="s">
        <v>2696</v>
      </c>
      <c r="C1202" t="s">
        <v>1065</v>
      </c>
      <c r="D1202" t="s">
        <v>394</v>
      </c>
      <c r="E1202" t="s">
        <v>118</v>
      </c>
      <c r="F1202" t="s">
        <v>29</v>
      </c>
      <c r="G1202" t="s">
        <v>1325</v>
      </c>
      <c r="H1202" t="str">
        <f>IF(ISBLANK(core[[#This Row],[Type]]),"",IFERROR(LEFT(core[[#This Row],[Type]],FIND("(",core[[#This Row],[Type]])-1),core[[#This Row],[Type]]))</f>
        <v>xs:IDREF</v>
      </c>
      <c r="I1202" t="str">
        <f>IF(core[[#This Row],[Base type]]="xs:string",LEFT(core[[#This Row],[Type]],11)="xs:string(""","")</f>
        <v/>
      </c>
      <c r="J1202" t="str">
        <f>IF(core[[#This Row],[Base type]]="xs:string",NOT(ISERROR(FIND(" or xs:string(xs:pattern=other:\w{2,})",core[[#This Row],[Type]]))),"")</f>
        <v/>
      </c>
      <c r="K1202" t="str">
        <f>IFERROR(MID(core[[#This Row],[Type]],LEN(core[[#This Row],[Base type]])+2,FIND(")",core[[#This Row],[Type]],LEN(core[[#This Row],[Base type]])+2)-LEN(core[[#This Row],[Base type]])-2)&amp;IF(core[[#This Row],[Other]]=TRUE,", ""other:*""",""),"")</f>
        <v/>
      </c>
      <c r="L1202" t="str">
        <f t="array" ref="L120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03" spans="2:12" hidden="1" x14ac:dyDescent="0.25">
      <c r="B1203" t="s">
        <v>2697</v>
      </c>
      <c r="C1203" t="s">
        <v>1065</v>
      </c>
      <c r="D1203" t="s">
        <v>394</v>
      </c>
      <c r="E1203" t="s">
        <v>494</v>
      </c>
      <c r="F1203" t="s">
        <v>23</v>
      </c>
      <c r="G1203" t="s">
        <v>1403</v>
      </c>
      <c r="H1203" t="str">
        <f>IF(ISBLANK(core[[#This Row],[Type]]),"",IFERROR(LEFT(core[[#This Row],[Type]],FIND("(",core[[#This Row],[Type]])-1),core[[#This Row],[Type]]))</f>
        <v>xs:decimal</v>
      </c>
      <c r="I1203" t="str">
        <f>IF(core[[#This Row],[Base type]]="xs:string",LEFT(core[[#This Row],[Type]],11)="xs:string(""","")</f>
        <v/>
      </c>
      <c r="J1203" t="str">
        <f>IF(core[[#This Row],[Base type]]="xs:string",NOT(ISERROR(FIND(" or xs:string(xs:pattern=other:\w{2,})",core[[#This Row],[Type]]))),"")</f>
        <v/>
      </c>
      <c r="K1203" t="str">
        <f>IFERROR(MID(core[[#This Row],[Type]],LEN(core[[#This Row],[Base type]])+2,FIND(")",core[[#This Row],[Type]],LEN(core[[#This Row],[Base type]])+2)-LEN(core[[#This Row],[Base type]])-2)&amp;IF(core[[#This Row],[Other]]=TRUE,", ""other:*""",""),"")</f>
        <v>xs:fractionDigits=6</v>
      </c>
      <c r="L1203" t="str">
        <f t="array" ref="L120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04" spans="2:12" hidden="1" x14ac:dyDescent="0.25">
      <c r="B1204" t="s">
        <v>2698</v>
      </c>
      <c r="C1204" t="s">
        <v>1065</v>
      </c>
      <c r="D1204" t="s">
        <v>394</v>
      </c>
      <c r="E1204" t="s">
        <v>478</v>
      </c>
      <c r="F1204" t="s">
        <v>29</v>
      </c>
      <c r="G1204" t="s">
        <v>1403</v>
      </c>
      <c r="H1204" t="str">
        <f>IF(ISBLANK(core[[#This Row],[Type]]),"",IFERROR(LEFT(core[[#This Row],[Type]],FIND("(",core[[#This Row],[Type]])-1),core[[#This Row],[Type]]))</f>
        <v>xs:decimal</v>
      </c>
      <c r="I1204" t="str">
        <f>IF(core[[#This Row],[Base type]]="xs:string",LEFT(core[[#This Row],[Type]],11)="xs:string(""","")</f>
        <v/>
      </c>
      <c r="J1204" t="str">
        <f>IF(core[[#This Row],[Base type]]="xs:string",NOT(ISERROR(FIND(" or xs:string(xs:pattern=other:\w{2,})",core[[#This Row],[Type]]))),"")</f>
        <v/>
      </c>
      <c r="K1204" t="str">
        <f>IFERROR(MID(core[[#This Row],[Type]],LEN(core[[#This Row],[Base type]])+2,FIND(")",core[[#This Row],[Type]],LEN(core[[#This Row],[Base type]])+2)-LEN(core[[#This Row],[Base type]])-2)&amp;IF(core[[#This Row],[Other]]=TRUE,", ""other:*""",""),"")</f>
        <v>xs:fractionDigits=6</v>
      </c>
      <c r="L1204" t="str">
        <f t="array" ref="L120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05" spans="2:12" hidden="1" x14ac:dyDescent="0.25">
      <c r="B1205" t="s">
        <v>2699</v>
      </c>
      <c r="C1205" t="s">
        <v>1065</v>
      </c>
      <c r="D1205" t="s">
        <v>394</v>
      </c>
      <c r="E1205" t="s">
        <v>1505</v>
      </c>
      <c r="F1205" t="s">
        <v>29</v>
      </c>
      <c r="G1205" t="s">
        <v>1403</v>
      </c>
      <c r="H1205" t="str">
        <f>IF(ISBLANK(core[[#This Row],[Type]]),"",IFERROR(LEFT(core[[#This Row],[Type]],FIND("(",core[[#This Row],[Type]])-1),core[[#This Row],[Type]]))</f>
        <v>xs:decimal</v>
      </c>
      <c r="I1205" t="str">
        <f>IF(core[[#This Row],[Base type]]="xs:string",LEFT(core[[#This Row],[Type]],11)="xs:string(""","")</f>
        <v/>
      </c>
      <c r="J1205" t="str">
        <f>IF(core[[#This Row],[Base type]]="xs:string",NOT(ISERROR(FIND(" or xs:string(xs:pattern=other:\w{2,})",core[[#This Row],[Type]]))),"")</f>
        <v/>
      </c>
      <c r="K1205" t="str">
        <f>IFERROR(MID(core[[#This Row],[Type]],LEN(core[[#This Row],[Base type]])+2,FIND(")",core[[#This Row],[Type]],LEN(core[[#This Row],[Base type]])+2)-LEN(core[[#This Row],[Base type]])-2)&amp;IF(core[[#This Row],[Other]]=TRUE,", ""other:*""",""),"")</f>
        <v>xs:fractionDigits=6</v>
      </c>
      <c r="L1205" t="str">
        <f t="array" ref="L120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06" spans="2:12" hidden="1" x14ac:dyDescent="0.25">
      <c r="B1206" t="s">
        <v>2700</v>
      </c>
      <c r="C1206" t="s">
        <v>1065</v>
      </c>
      <c r="D1206" t="s">
        <v>913</v>
      </c>
      <c r="E1206" t="s">
        <v>1299</v>
      </c>
      <c r="F1206" t="s">
        <v>29</v>
      </c>
      <c r="H1206" t="str">
        <f>IF(ISBLANK(core[[#This Row],[Type]]),"",IFERROR(LEFT(core[[#This Row],[Type]],FIND("(",core[[#This Row],[Type]])-1),core[[#This Row],[Type]]))</f>
        <v/>
      </c>
      <c r="I1206" t="str">
        <f>IF(core[[#This Row],[Base type]]="xs:string",LEFT(core[[#This Row],[Type]],11)="xs:string(""","")</f>
        <v/>
      </c>
      <c r="J1206" t="str">
        <f>IF(core[[#This Row],[Base type]]="xs:string",NOT(ISERROR(FIND(" or xs:string(xs:pattern=other:\w{2,})",core[[#This Row],[Type]]))),"")</f>
        <v/>
      </c>
      <c r="K1206" t="str">
        <f>IFERROR(MID(core[[#This Row],[Type]],LEN(core[[#This Row],[Base type]])+2,FIND(")",core[[#This Row],[Type]],LEN(core[[#This Row],[Base type]])+2)-LEN(core[[#This Row],[Base type]])-2)&amp;IF(core[[#This Row],[Other]]=TRUE,", ""other:*""",""),"")</f>
        <v/>
      </c>
      <c r="L1206" t="str">
        <f t="array" ref="L12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07" spans="2:12" hidden="1" x14ac:dyDescent="0.25">
      <c r="B1207" t="s">
        <v>2701</v>
      </c>
      <c r="C1207" t="s">
        <v>2702</v>
      </c>
      <c r="D1207" t="s">
        <v>300</v>
      </c>
      <c r="E1207" t="s">
        <v>1299</v>
      </c>
      <c r="F1207" t="s">
        <v>29</v>
      </c>
      <c r="H1207" t="str">
        <f>IF(ISBLANK(core[[#This Row],[Type]]),"",IFERROR(LEFT(core[[#This Row],[Type]],FIND("(",core[[#This Row],[Type]])-1),core[[#This Row],[Type]]))</f>
        <v/>
      </c>
      <c r="I1207" t="str">
        <f>IF(core[[#This Row],[Base type]]="xs:string",LEFT(core[[#This Row],[Type]],11)="xs:string(""","")</f>
        <v/>
      </c>
      <c r="J1207" t="str">
        <f>IF(core[[#This Row],[Base type]]="xs:string",NOT(ISERROR(FIND(" or xs:string(xs:pattern=other:\w{2,})",core[[#This Row],[Type]]))),"")</f>
        <v/>
      </c>
      <c r="K1207" t="str">
        <f>IFERROR(MID(core[[#This Row],[Type]],LEN(core[[#This Row],[Base type]])+2,FIND(")",core[[#This Row],[Type]],LEN(core[[#This Row],[Base type]])+2)-LEN(core[[#This Row],[Base type]])-2)&amp;IF(core[[#This Row],[Other]]=TRUE,", ""other:*""",""),"")</f>
        <v/>
      </c>
      <c r="L1207" t="str">
        <f t="array" ref="L120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08" spans="2:12" hidden="1" x14ac:dyDescent="0.25">
      <c r="B1208" t="s">
        <v>2703</v>
      </c>
      <c r="C1208" t="s">
        <v>2702</v>
      </c>
      <c r="D1208" t="s">
        <v>300</v>
      </c>
      <c r="E1208" t="s">
        <v>301</v>
      </c>
      <c r="F1208" t="s">
        <v>23</v>
      </c>
      <c r="G1208" t="s">
        <v>1495</v>
      </c>
      <c r="H1208" t="str">
        <f>IF(ISBLANK(core[[#This Row],[Type]]),"",IFERROR(LEFT(core[[#This Row],[Type]],FIND("(",core[[#This Row],[Type]])-1),core[[#This Row],[Type]]))</f>
        <v>xs:list</v>
      </c>
      <c r="I1208" t="str">
        <f>IF(core[[#This Row],[Base type]]="xs:string",LEFT(core[[#This Row],[Type]],11)="xs:string(""","")</f>
        <v/>
      </c>
      <c r="J1208" t="str">
        <f>IF(core[[#This Row],[Base type]]="xs:string",NOT(ISERROR(FIND(" or xs:string(xs:pattern=other:\w{2,})",core[[#This Row],[Type]]))),"")</f>
        <v/>
      </c>
      <c r="K1208" t="str">
        <f>IFERROR(MID(core[[#This Row],[Type]],LEN(core[[#This Row],[Base type]])+2,FIND(")",core[[#This Row],[Type]],LEN(core[[#This Row],[Base type]])+2)-LEN(core[[#This Row],[Base type]])-2)&amp;IF(core[[#This Row],[Other]]=TRUE,", ""other:*""",""),"")</f>
        <v>xs:double</v>
      </c>
      <c r="L1208" t="str">
        <f t="array" ref="L1208">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209" spans="2:12" hidden="1" x14ac:dyDescent="0.25">
      <c r="B1209" t="s">
        <v>2704</v>
      </c>
      <c r="C1209" t="s">
        <v>2702</v>
      </c>
      <c r="D1209" t="s">
        <v>300</v>
      </c>
      <c r="E1209" t="s">
        <v>1425</v>
      </c>
      <c r="F1209" t="s">
        <v>29</v>
      </c>
      <c r="G1209" t="s">
        <v>1497</v>
      </c>
      <c r="H1209" t="str">
        <f>IF(ISBLANK(core[[#This Row],[Type]]),"",IFERROR(LEFT(core[[#This Row],[Type]],FIND("(",core[[#This Row],[Type]])-1),core[[#This Row],[Type]]))</f>
        <v>xs:double</v>
      </c>
      <c r="I1209" t="str">
        <f>IF(core[[#This Row],[Base type]]="xs:string",LEFT(core[[#This Row],[Type]],11)="xs:string(""","")</f>
        <v/>
      </c>
      <c r="J1209" t="str">
        <f>IF(core[[#This Row],[Base type]]="xs:string",NOT(ISERROR(FIND(" or xs:string(xs:pattern=other:\w{2,})",core[[#This Row],[Type]]))),"")</f>
        <v/>
      </c>
      <c r="K1209" t="str">
        <f>IFERROR(MID(core[[#This Row],[Type]],LEN(core[[#This Row],[Base type]])+2,FIND(")",core[[#This Row],[Type]],LEN(core[[#This Row],[Base type]])+2)-LEN(core[[#This Row],[Base type]])-2)&amp;IF(core[[#This Row],[Other]]=TRUE,", ""other:*""",""),"")</f>
        <v/>
      </c>
      <c r="L1209" t="str">
        <f t="array" ref="L1209">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210" spans="2:12" hidden="1" x14ac:dyDescent="0.25">
      <c r="B1210" t="s">
        <v>2705</v>
      </c>
      <c r="C1210" t="s">
        <v>2702</v>
      </c>
      <c r="D1210" t="s">
        <v>300</v>
      </c>
      <c r="E1210" t="s">
        <v>1420</v>
      </c>
      <c r="F1210" t="s">
        <v>29</v>
      </c>
      <c r="G1210" t="s">
        <v>1423</v>
      </c>
      <c r="H1210" t="str">
        <f>IF(ISBLANK(core[[#This Row],[Type]]),"",IFERROR(LEFT(core[[#This Row],[Type]],FIND("(",core[[#This Row],[Type]])-1),core[[#This Row],[Type]]))</f>
        <v>xs:anyURI</v>
      </c>
      <c r="I1210" t="str">
        <f>IF(core[[#This Row],[Base type]]="xs:string",LEFT(core[[#This Row],[Type]],11)="xs:string(""","")</f>
        <v/>
      </c>
      <c r="J1210" t="str">
        <f>IF(core[[#This Row],[Base type]]="xs:string",NOT(ISERROR(FIND(" or xs:string(xs:pattern=other:\w{2,})",core[[#This Row],[Type]]))),"")</f>
        <v/>
      </c>
      <c r="K1210" t="str">
        <f>IFERROR(MID(core[[#This Row],[Type]],LEN(core[[#This Row],[Base type]])+2,FIND(")",core[[#This Row],[Type]],LEN(core[[#This Row],[Base type]])+2)-LEN(core[[#This Row],[Base type]])-2)&amp;IF(core[[#This Row],[Other]]=TRUE,", ""other:*""",""),"")</f>
        <v/>
      </c>
      <c r="L1210" t="str">
        <f t="array" ref="L121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11" spans="2:12" hidden="1" x14ac:dyDescent="0.25">
      <c r="B1211" t="s">
        <v>2706</v>
      </c>
      <c r="C1211" t="s">
        <v>2702</v>
      </c>
      <c r="D1211" t="s">
        <v>300</v>
      </c>
      <c r="E1211" t="s">
        <v>1500</v>
      </c>
      <c r="F1211" t="s">
        <v>29</v>
      </c>
      <c r="G1211" t="s">
        <v>1423</v>
      </c>
      <c r="H1211" t="str">
        <f>IF(ISBLANK(core[[#This Row],[Type]]),"",IFERROR(LEFT(core[[#This Row],[Type]],FIND("(",core[[#This Row],[Type]])-1),core[[#This Row],[Type]]))</f>
        <v>xs:anyURI</v>
      </c>
      <c r="I1211" t="str">
        <f>IF(core[[#This Row],[Base type]]="xs:string",LEFT(core[[#This Row],[Type]],11)="xs:string(""","")</f>
        <v/>
      </c>
      <c r="J1211" t="str">
        <f>IF(core[[#This Row],[Base type]]="xs:string",NOT(ISERROR(FIND(" or xs:string(xs:pattern=other:\w{2,})",core[[#This Row],[Type]]))),"")</f>
        <v/>
      </c>
      <c r="K1211" t="str">
        <f>IFERROR(MID(core[[#This Row],[Type]],LEN(core[[#This Row],[Base type]])+2,FIND(")",core[[#This Row],[Type]],LEN(core[[#This Row],[Base type]])+2)-LEN(core[[#This Row],[Base type]])-2)&amp;IF(core[[#This Row],[Other]]=TRUE,", ""other:*""",""),"")</f>
        <v/>
      </c>
      <c r="L1211" t="str">
        <f t="array" ref="L1211">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12" spans="2:12" hidden="1" x14ac:dyDescent="0.25">
      <c r="B1212" t="s">
        <v>2707</v>
      </c>
      <c r="C1212" t="s">
        <v>1065</v>
      </c>
      <c r="D1212" t="s">
        <v>913</v>
      </c>
      <c r="E1212" t="s">
        <v>118</v>
      </c>
      <c r="F1212" t="s">
        <v>29</v>
      </c>
      <c r="G1212" t="s">
        <v>1325</v>
      </c>
      <c r="H1212" t="str">
        <f>IF(ISBLANK(core[[#This Row],[Type]]),"",IFERROR(LEFT(core[[#This Row],[Type]],FIND("(",core[[#This Row],[Type]])-1),core[[#This Row],[Type]]))</f>
        <v>xs:IDREF</v>
      </c>
      <c r="I1212" t="str">
        <f>IF(core[[#This Row],[Base type]]="xs:string",LEFT(core[[#This Row],[Type]],11)="xs:string(""","")</f>
        <v/>
      </c>
      <c r="J1212" t="str">
        <f>IF(core[[#This Row],[Base type]]="xs:string",NOT(ISERROR(FIND(" or xs:string(xs:pattern=other:\w{2,})",core[[#This Row],[Type]]))),"")</f>
        <v/>
      </c>
      <c r="K1212" t="str">
        <f>IFERROR(MID(core[[#This Row],[Type]],LEN(core[[#This Row],[Base type]])+2,FIND(")",core[[#This Row],[Type]],LEN(core[[#This Row],[Base type]])+2)-LEN(core[[#This Row],[Base type]])-2)&amp;IF(core[[#This Row],[Other]]=TRUE,", ""other:*""",""),"")</f>
        <v/>
      </c>
      <c r="L1212" t="str">
        <f t="array" ref="L121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13" spans="2:12" hidden="1" x14ac:dyDescent="0.25">
      <c r="B1213" t="s">
        <v>2708</v>
      </c>
      <c r="C1213" t="s">
        <v>1065</v>
      </c>
      <c r="D1213" t="s">
        <v>913</v>
      </c>
      <c r="E1213" t="s">
        <v>494</v>
      </c>
      <c r="F1213" t="s">
        <v>23</v>
      </c>
      <c r="G1213" t="s">
        <v>1403</v>
      </c>
      <c r="H1213" t="str">
        <f>IF(ISBLANK(core[[#This Row],[Type]]),"",IFERROR(LEFT(core[[#This Row],[Type]],FIND("(",core[[#This Row],[Type]])-1),core[[#This Row],[Type]]))</f>
        <v>xs:decimal</v>
      </c>
      <c r="I1213" t="str">
        <f>IF(core[[#This Row],[Base type]]="xs:string",LEFT(core[[#This Row],[Type]],11)="xs:string(""","")</f>
        <v/>
      </c>
      <c r="J1213" t="str">
        <f>IF(core[[#This Row],[Base type]]="xs:string",NOT(ISERROR(FIND(" or xs:string(xs:pattern=other:\w{2,})",core[[#This Row],[Type]]))),"")</f>
        <v/>
      </c>
      <c r="K1213" t="str">
        <f>IFERROR(MID(core[[#This Row],[Type]],LEN(core[[#This Row],[Base type]])+2,FIND(")",core[[#This Row],[Type]],LEN(core[[#This Row],[Base type]])+2)-LEN(core[[#This Row],[Base type]])-2)&amp;IF(core[[#This Row],[Other]]=TRUE,", ""other:*""",""),"")</f>
        <v>xs:fractionDigits=6</v>
      </c>
      <c r="L1213" t="str">
        <f t="array" ref="L121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14" spans="2:12" hidden="1" x14ac:dyDescent="0.25">
      <c r="B1214" t="s">
        <v>2709</v>
      </c>
      <c r="C1214" t="s">
        <v>1065</v>
      </c>
      <c r="D1214" t="s">
        <v>913</v>
      </c>
      <c r="E1214" t="s">
        <v>478</v>
      </c>
      <c r="F1214" t="s">
        <v>29</v>
      </c>
      <c r="G1214" t="s">
        <v>1403</v>
      </c>
      <c r="H1214" t="str">
        <f>IF(ISBLANK(core[[#This Row],[Type]]),"",IFERROR(LEFT(core[[#This Row],[Type]],FIND("(",core[[#This Row],[Type]])-1),core[[#This Row],[Type]]))</f>
        <v>xs:decimal</v>
      </c>
      <c r="I1214" t="str">
        <f>IF(core[[#This Row],[Base type]]="xs:string",LEFT(core[[#This Row],[Type]],11)="xs:string(""","")</f>
        <v/>
      </c>
      <c r="J1214" t="str">
        <f>IF(core[[#This Row],[Base type]]="xs:string",NOT(ISERROR(FIND(" or xs:string(xs:pattern=other:\w{2,})",core[[#This Row],[Type]]))),"")</f>
        <v/>
      </c>
      <c r="K1214" t="str">
        <f>IFERROR(MID(core[[#This Row],[Type]],LEN(core[[#This Row],[Base type]])+2,FIND(")",core[[#This Row],[Type]],LEN(core[[#This Row],[Base type]])+2)-LEN(core[[#This Row],[Base type]])-2)&amp;IF(core[[#This Row],[Other]]=TRUE,", ""other:*""",""),"")</f>
        <v>xs:fractionDigits=6</v>
      </c>
      <c r="L1214" t="str">
        <f t="array" ref="L121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15" spans="2:12" hidden="1" x14ac:dyDescent="0.25">
      <c r="B1215" t="s">
        <v>2710</v>
      </c>
      <c r="C1215" t="s">
        <v>1065</v>
      </c>
      <c r="D1215" t="s">
        <v>913</v>
      </c>
      <c r="E1215" t="s">
        <v>1505</v>
      </c>
      <c r="F1215" t="s">
        <v>29</v>
      </c>
      <c r="G1215" t="s">
        <v>1403</v>
      </c>
      <c r="H1215" t="str">
        <f>IF(ISBLANK(core[[#This Row],[Type]]),"",IFERROR(LEFT(core[[#This Row],[Type]],FIND("(",core[[#This Row],[Type]])-1),core[[#This Row],[Type]]))</f>
        <v>xs:decimal</v>
      </c>
      <c r="I1215" t="str">
        <f>IF(core[[#This Row],[Base type]]="xs:string",LEFT(core[[#This Row],[Type]],11)="xs:string(""","")</f>
        <v/>
      </c>
      <c r="J1215" t="str">
        <f>IF(core[[#This Row],[Base type]]="xs:string",NOT(ISERROR(FIND(" or xs:string(xs:pattern=other:\w{2,})",core[[#This Row],[Type]]))),"")</f>
        <v/>
      </c>
      <c r="K1215" t="str">
        <f>IFERROR(MID(core[[#This Row],[Type]],LEN(core[[#This Row],[Base type]])+2,FIND(")",core[[#This Row],[Type]],LEN(core[[#This Row],[Base type]])+2)-LEN(core[[#This Row],[Base type]])-2)&amp;IF(core[[#This Row],[Other]]=TRUE,", ""other:*""",""),"")</f>
        <v>xs:fractionDigits=6</v>
      </c>
      <c r="L1215" t="str">
        <f t="array" ref="L1215">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16" spans="2:12" hidden="1" x14ac:dyDescent="0.25">
      <c r="B1216" t="s">
        <v>2711</v>
      </c>
      <c r="C1216" t="s">
        <v>1041</v>
      </c>
      <c r="D1216" t="s">
        <v>1042</v>
      </c>
      <c r="E1216" t="s">
        <v>936</v>
      </c>
      <c r="F1216" t="s">
        <v>29</v>
      </c>
      <c r="G1216" t="s">
        <v>1403</v>
      </c>
      <c r="H1216" t="str">
        <f>IF(ISBLANK(core[[#This Row],[Type]]),"",IFERROR(LEFT(core[[#This Row],[Type]],FIND("(",core[[#This Row],[Type]])-1),core[[#This Row],[Type]]))</f>
        <v>xs:decimal</v>
      </c>
      <c r="I1216" t="str">
        <f>IF(core[[#This Row],[Base type]]="xs:string",LEFT(core[[#This Row],[Type]],11)="xs:string(""","")</f>
        <v/>
      </c>
      <c r="J1216" t="str">
        <f>IF(core[[#This Row],[Base type]]="xs:string",NOT(ISERROR(FIND(" or xs:string(xs:pattern=other:\w{2,})",core[[#This Row],[Type]]))),"")</f>
        <v/>
      </c>
      <c r="K1216" t="str">
        <f>IFERROR(MID(core[[#This Row],[Type]],LEN(core[[#This Row],[Base type]])+2,FIND(")",core[[#This Row],[Type]],LEN(core[[#This Row],[Base type]])+2)-LEN(core[[#This Row],[Base type]])-2)&amp;IF(core[[#This Row],[Other]]=TRUE,", ""other:*""",""),"")</f>
        <v>xs:fractionDigits=6</v>
      </c>
      <c r="L1216" t="str">
        <f t="array" ref="L121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17" spans="2:12" hidden="1" x14ac:dyDescent="0.25">
      <c r="B1217" t="s">
        <v>2712</v>
      </c>
      <c r="C1217" t="s">
        <v>1041</v>
      </c>
      <c r="D1217" t="s">
        <v>1042</v>
      </c>
      <c r="E1217" t="s">
        <v>482</v>
      </c>
      <c r="F1217" t="s">
        <v>29</v>
      </c>
      <c r="G1217" t="s">
        <v>1649</v>
      </c>
      <c r="H1217" t="str">
        <f>IF(ISBLANK(core[[#This Row],[Type]]),"",IFERROR(LEFT(core[[#This Row],[Type]],FIND("(",core[[#This Row],[Type]])-1),core[[#This Row],[Type]]))</f>
        <v>xs:string</v>
      </c>
      <c r="I1217" t="b">
        <f>IF(core[[#This Row],[Base type]]="xs:string",LEFT(core[[#This Row],[Type]],11)="xs:string(""","")</f>
        <v>1</v>
      </c>
      <c r="J1217" t="b">
        <f>IF(core[[#This Row],[Base type]]="xs:string",NOT(ISERROR(FIND(" or xs:string(xs:pattern=other:\w{2,})",core[[#This Row],[Type]]))),"")</f>
        <v>0</v>
      </c>
      <c r="K1217" t="str">
        <f>IFERROR(MID(core[[#This Row],[Type]],LEN(core[[#This Row],[Base type]])+2,FIND(")",core[[#This Row],[Type]],LEN(core[[#This Row],[Base type]])+2)-LEN(core[[#This Row],[Base type]])-2)&amp;IF(core[[#This Row],[Other]]=TRUE,", ""other:*""",""),"")</f>
        <v>"up", "down", "unknown", "none", "both"</v>
      </c>
      <c r="L1217" t="str">
        <f t="array" ref="L121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18" spans="2:12" hidden="1" x14ac:dyDescent="0.25">
      <c r="B1218" t="s">
        <v>2713</v>
      </c>
      <c r="C1218" t="s">
        <v>1041</v>
      </c>
      <c r="D1218" t="s">
        <v>1042</v>
      </c>
      <c r="E1218" t="s">
        <v>1022</v>
      </c>
      <c r="F1218" t="s">
        <v>29</v>
      </c>
      <c r="G1218" t="s">
        <v>1403</v>
      </c>
      <c r="H1218" t="str">
        <f>IF(ISBLANK(core[[#This Row],[Type]]),"",IFERROR(LEFT(core[[#This Row],[Type]],FIND("(",core[[#This Row],[Type]])-1),core[[#This Row],[Type]]))</f>
        <v>xs:decimal</v>
      </c>
      <c r="I1218" t="str">
        <f>IF(core[[#This Row],[Base type]]="xs:string",LEFT(core[[#This Row],[Type]],11)="xs:string(""","")</f>
        <v/>
      </c>
      <c r="J1218" t="str">
        <f>IF(core[[#This Row],[Base type]]="xs:string",NOT(ISERROR(FIND(" or xs:string(xs:pattern=other:\w{2,})",core[[#This Row],[Type]]))),"")</f>
        <v/>
      </c>
      <c r="K1218" t="str">
        <f>IFERROR(MID(core[[#This Row],[Type]],LEN(core[[#This Row],[Base type]])+2,FIND(")",core[[#This Row],[Type]],LEN(core[[#This Row],[Base type]])+2)-LEN(core[[#This Row],[Base type]])-2)&amp;IF(core[[#This Row],[Other]]=TRUE,", ""other:*""",""),"")</f>
        <v>xs:fractionDigits=6</v>
      </c>
      <c r="L1218" t="str">
        <f t="array" ref="L121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19" spans="2:12" hidden="1" x14ac:dyDescent="0.25">
      <c r="B1219" t="s">
        <v>2714</v>
      </c>
      <c r="C1219" t="s">
        <v>1041</v>
      </c>
      <c r="D1219" t="s">
        <v>1042</v>
      </c>
      <c r="E1219" t="s">
        <v>1028</v>
      </c>
      <c r="F1219" t="s">
        <v>29</v>
      </c>
      <c r="G1219" t="s">
        <v>2653</v>
      </c>
      <c r="H1219" t="str">
        <f>IF(ISBLANK(core[[#This Row],[Type]]),"",IFERROR(LEFT(core[[#This Row],[Type]],FIND("(",core[[#This Row],[Type]])-1),core[[#This Row],[Type]]))</f>
        <v>xs:string</v>
      </c>
      <c r="I1219" t="b">
        <f>IF(core[[#This Row],[Base type]]="xs:string",LEFT(core[[#This Row],[Type]],11)="xs:string(""","")</f>
        <v>1</v>
      </c>
      <c r="J1219" t="b">
        <f>IF(core[[#This Row],[Base type]]="xs:string",NOT(ISERROR(FIND(" or xs:string(xs:pattern=other:\w{2,})",core[[#This Row],[Type]]))),"")</f>
        <v>0</v>
      </c>
      <c r="K1219" t="str">
        <f>IFERROR(MID(core[[#This Row],[Type]],LEN(core[[#This Row],[Base type]])+2,FIND(")",core[[#This Row],[Type]],LEN(core[[#This Row],[Base type]])+2)-LEN(core[[#This Row],[Base type]])-2)&amp;IF(core[[#This Row],[Other]]=TRUE,", ""other:*""",""),"")</f>
        <v>"left", "right"</v>
      </c>
      <c r="L1219" t="str">
        <f t="array" ref="L121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20" spans="2:12" hidden="1" x14ac:dyDescent="0.25">
      <c r="B1220" t="s">
        <v>2715</v>
      </c>
      <c r="C1220" t="s">
        <v>1041</v>
      </c>
      <c r="D1220" t="s">
        <v>1042</v>
      </c>
      <c r="E1220" t="s">
        <v>118</v>
      </c>
      <c r="F1220" t="s">
        <v>29</v>
      </c>
      <c r="G1220" t="s">
        <v>1325</v>
      </c>
      <c r="H1220" t="str">
        <f>IF(ISBLANK(core[[#This Row],[Type]]),"",IFERROR(LEFT(core[[#This Row],[Type]],FIND("(",core[[#This Row],[Type]])-1),core[[#This Row],[Type]]))</f>
        <v>xs:IDREF</v>
      </c>
      <c r="I1220" t="str">
        <f>IF(core[[#This Row],[Base type]]="xs:string",LEFT(core[[#This Row],[Type]],11)="xs:string(""","")</f>
        <v/>
      </c>
      <c r="J1220" t="str">
        <f>IF(core[[#This Row],[Base type]]="xs:string",NOT(ISERROR(FIND(" or xs:string(xs:pattern=other:\w{2,})",core[[#This Row],[Type]]))),"")</f>
        <v/>
      </c>
      <c r="K1220" t="str">
        <f>IFERROR(MID(core[[#This Row],[Type]],LEN(core[[#This Row],[Base type]])+2,FIND(")",core[[#This Row],[Type]],LEN(core[[#This Row],[Base type]])+2)-LEN(core[[#This Row],[Base type]])-2)&amp;IF(core[[#This Row],[Other]]=TRUE,", ""other:*""",""),"")</f>
        <v/>
      </c>
      <c r="L1220" t="str">
        <f t="array" ref="L122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21" spans="2:12" hidden="1" x14ac:dyDescent="0.25">
      <c r="B1221" t="s">
        <v>2669</v>
      </c>
      <c r="C1221" t="s">
        <v>1041</v>
      </c>
      <c r="D1221" t="s">
        <v>1042</v>
      </c>
      <c r="E1221" t="s">
        <v>1307</v>
      </c>
      <c r="F1221" t="s">
        <v>29</v>
      </c>
      <c r="H1221" t="str">
        <f>IF(ISBLANK(core[[#This Row],[Type]]),"",IFERROR(LEFT(core[[#This Row],[Type]],FIND("(",core[[#This Row],[Type]])-1),core[[#This Row],[Type]]))</f>
        <v/>
      </c>
      <c r="I1221" t="str">
        <f>IF(core[[#This Row],[Base type]]="xs:string",LEFT(core[[#This Row],[Type]],11)="xs:string(""","")</f>
        <v/>
      </c>
      <c r="J1221" t="str">
        <f>IF(core[[#This Row],[Base type]]="xs:string",NOT(ISERROR(FIND(" or xs:string(xs:pattern=other:\w{2,})",core[[#This Row],[Type]]))),"")</f>
        <v/>
      </c>
      <c r="K1221" t="str">
        <f>IFERROR(MID(core[[#This Row],[Type]],LEN(core[[#This Row],[Base type]])+2,FIND(")",core[[#This Row],[Type]],LEN(core[[#This Row],[Base type]])+2)-LEN(core[[#This Row],[Base type]])-2)&amp;IF(core[[#This Row],[Other]]=TRUE,", ""other:*""",""),"")</f>
        <v/>
      </c>
      <c r="L1221" t="str">
        <f t="array" ref="L12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22" spans="2:12" hidden="1" x14ac:dyDescent="0.25">
      <c r="B1222" t="s">
        <v>2716</v>
      </c>
      <c r="C1222" t="s">
        <v>1041</v>
      </c>
      <c r="D1222" t="s">
        <v>1042</v>
      </c>
      <c r="E1222" t="s">
        <v>2717</v>
      </c>
      <c r="F1222" t="s">
        <v>29</v>
      </c>
      <c r="G1222" t="s">
        <v>1325</v>
      </c>
      <c r="H1222" t="str">
        <f>IF(ISBLANK(core[[#This Row],[Type]]),"",IFERROR(LEFT(core[[#This Row],[Type]],FIND("(",core[[#This Row],[Type]])-1),core[[#This Row],[Type]]))</f>
        <v>xs:IDREF</v>
      </c>
      <c r="I1222" t="str">
        <f>IF(core[[#This Row],[Base type]]="xs:string",LEFT(core[[#This Row],[Type]],11)="xs:string(""","")</f>
        <v/>
      </c>
      <c r="J1222" t="str">
        <f>IF(core[[#This Row],[Base type]]="xs:string",NOT(ISERROR(FIND(" or xs:string(xs:pattern=other:\w{2,})",core[[#This Row],[Type]]))),"")</f>
        <v/>
      </c>
      <c r="K1222" t="str">
        <f>IFERROR(MID(core[[#This Row],[Type]],LEN(core[[#This Row],[Base type]])+2,FIND(")",core[[#This Row],[Type]],LEN(core[[#This Row],[Base type]])+2)-LEN(core[[#This Row],[Base type]])-2)&amp;IF(core[[#This Row],[Other]]=TRUE,", ""other:*""",""),"")</f>
        <v/>
      </c>
      <c r="L1222" t="str">
        <f t="array" ref="L122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23" spans="2:12" hidden="1" x14ac:dyDescent="0.25">
      <c r="B1223" t="s">
        <v>2718</v>
      </c>
      <c r="C1223" t="s">
        <v>1041</v>
      </c>
      <c r="D1223" t="s">
        <v>1042</v>
      </c>
      <c r="E1223" t="s">
        <v>1060</v>
      </c>
      <c r="F1223" t="s">
        <v>29</v>
      </c>
      <c r="G1223" t="s">
        <v>1436</v>
      </c>
      <c r="H1223" t="str">
        <f>IF(ISBLANK(core[[#This Row],[Type]]),"",IFERROR(LEFT(core[[#This Row],[Type]],FIND("(",core[[#This Row],[Type]])-1),core[[#This Row],[Type]]))</f>
        <v>xs:boolean</v>
      </c>
      <c r="I1223" t="str">
        <f>IF(core[[#This Row],[Base type]]="xs:string",LEFT(core[[#This Row],[Type]],11)="xs:string(""","")</f>
        <v/>
      </c>
      <c r="J1223" t="str">
        <f>IF(core[[#This Row],[Base type]]="xs:string",NOT(ISERROR(FIND(" or xs:string(xs:pattern=other:\w{2,})",core[[#This Row],[Type]]))),"")</f>
        <v/>
      </c>
      <c r="K1223" t="str">
        <f>IFERROR(MID(core[[#This Row],[Type]],LEN(core[[#This Row],[Base type]])+2,FIND(")",core[[#This Row],[Type]],LEN(core[[#This Row],[Base type]])+2)-LEN(core[[#This Row],[Base type]])-2)&amp;IF(core[[#This Row],[Other]]=TRUE,", ""other:*""",""),"")</f>
        <v/>
      </c>
      <c r="L1223" t="str">
        <f t="array" ref="L1223">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24" spans="2:12" hidden="1" x14ac:dyDescent="0.25">
      <c r="B1224" t="s">
        <v>2719</v>
      </c>
      <c r="C1224" t="s">
        <v>1041</v>
      </c>
      <c r="D1224" t="s">
        <v>1042</v>
      </c>
      <c r="E1224" t="s">
        <v>1053</v>
      </c>
      <c r="F1224" t="s">
        <v>29</v>
      </c>
      <c r="G1224" t="s">
        <v>1436</v>
      </c>
      <c r="H1224" t="str">
        <f>IF(ISBLANK(core[[#This Row],[Type]]),"",IFERROR(LEFT(core[[#This Row],[Type]],FIND("(",core[[#This Row],[Type]])-1),core[[#This Row],[Type]]))</f>
        <v>xs:boolean</v>
      </c>
      <c r="I1224" t="str">
        <f>IF(core[[#This Row],[Base type]]="xs:string",LEFT(core[[#This Row],[Type]],11)="xs:string(""","")</f>
        <v/>
      </c>
      <c r="J1224" t="str">
        <f>IF(core[[#This Row],[Base type]]="xs:string",NOT(ISERROR(FIND(" or xs:string(xs:pattern=other:\w{2,})",core[[#This Row],[Type]]))),"")</f>
        <v/>
      </c>
      <c r="K1224" t="str">
        <f>IFERROR(MID(core[[#This Row],[Type]],LEN(core[[#This Row],[Base type]])+2,FIND(")",core[[#This Row],[Type]],LEN(core[[#This Row],[Base type]])+2)-LEN(core[[#This Row],[Base type]])-2)&amp;IF(core[[#This Row],[Other]]=TRUE,", ""other:*""",""),"")</f>
        <v/>
      </c>
      <c r="L1224" t="str">
        <f t="array" ref="L122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25" spans="2:12" hidden="1" x14ac:dyDescent="0.25">
      <c r="B1225" t="s">
        <v>2720</v>
      </c>
      <c r="C1225" t="s">
        <v>1041</v>
      </c>
      <c r="D1225" t="s">
        <v>1042</v>
      </c>
      <c r="E1225" t="s">
        <v>1051</v>
      </c>
      <c r="F1225" t="s">
        <v>29</v>
      </c>
      <c r="G1225" t="s">
        <v>1436</v>
      </c>
      <c r="H1225" t="str">
        <f>IF(ISBLANK(core[[#This Row],[Type]]),"",IFERROR(LEFT(core[[#This Row],[Type]],FIND("(",core[[#This Row],[Type]])-1),core[[#This Row],[Type]]))</f>
        <v>xs:boolean</v>
      </c>
      <c r="I1225" t="str">
        <f>IF(core[[#This Row],[Base type]]="xs:string",LEFT(core[[#This Row],[Type]],11)="xs:string(""","")</f>
        <v/>
      </c>
      <c r="J1225" t="str">
        <f>IF(core[[#This Row],[Base type]]="xs:string",NOT(ISERROR(FIND(" or xs:string(xs:pattern=other:\w{2,})",core[[#This Row],[Type]]))),"")</f>
        <v/>
      </c>
      <c r="K1225" t="str">
        <f>IFERROR(MID(core[[#This Row],[Type]],LEN(core[[#This Row],[Base type]])+2,FIND(")",core[[#This Row],[Type]],LEN(core[[#This Row],[Base type]])+2)-LEN(core[[#This Row],[Base type]])-2)&amp;IF(core[[#This Row],[Other]]=TRUE,", ""other:*""",""),"")</f>
        <v/>
      </c>
      <c r="L1225" t="str">
        <f t="array" ref="L122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26" spans="2:12" hidden="1" x14ac:dyDescent="0.25">
      <c r="B1226" t="s">
        <v>2721</v>
      </c>
      <c r="C1226" t="s">
        <v>1041</v>
      </c>
      <c r="D1226" t="s">
        <v>1042</v>
      </c>
      <c r="E1226" t="s">
        <v>1045</v>
      </c>
      <c r="F1226" t="s">
        <v>29</v>
      </c>
      <c r="G1226" t="s">
        <v>1436</v>
      </c>
      <c r="H1226" t="str">
        <f>IF(ISBLANK(core[[#This Row],[Type]]),"",IFERROR(LEFT(core[[#This Row],[Type]],FIND("(",core[[#This Row],[Type]])-1),core[[#This Row],[Type]]))</f>
        <v>xs:boolean</v>
      </c>
      <c r="I1226" t="str">
        <f>IF(core[[#This Row],[Base type]]="xs:string",LEFT(core[[#This Row],[Type]],11)="xs:string(""","")</f>
        <v/>
      </c>
      <c r="J1226" t="str">
        <f>IF(core[[#This Row],[Base type]]="xs:string",NOT(ISERROR(FIND(" or xs:string(xs:pattern=other:\w{2,})",core[[#This Row],[Type]]))),"")</f>
        <v/>
      </c>
      <c r="K1226" t="str">
        <f>IFERROR(MID(core[[#This Row],[Type]],LEN(core[[#This Row],[Base type]])+2,FIND(")",core[[#This Row],[Type]],LEN(core[[#This Row],[Base type]])+2)-LEN(core[[#This Row],[Base type]])-2)&amp;IF(core[[#This Row],[Other]]=TRUE,", ""other:*""",""),"")</f>
        <v/>
      </c>
      <c r="L1226" t="str">
        <f t="array" ref="L122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27" spans="2:12" hidden="1" x14ac:dyDescent="0.25">
      <c r="B1227" t="s">
        <v>2722</v>
      </c>
      <c r="C1227" t="s">
        <v>1041</v>
      </c>
      <c r="D1227" t="s">
        <v>1042</v>
      </c>
      <c r="E1227" t="s">
        <v>1047</v>
      </c>
      <c r="F1227" t="s">
        <v>29</v>
      </c>
      <c r="G1227" t="s">
        <v>1436</v>
      </c>
      <c r="H1227" t="str">
        <f>IF(ISBLANK(core[[#This Row],[Type]]),"",IFERROR(LEFT(core[[#This Row],[Type]],FIND("(",core[[#This Row],[Type]])-1),core[[#This Row],[Type]]))</f>
        <v>xs:boolean</v>
      </c>
      <c r="I1227" t="str">
        <f>IF(core[[#This Row],[Base type]]="xs:string",LEFT(core[[#This Row],[Type]],11)="xs:string(""","")</f>
        <v/>
      </c>
      <c r="J1227" t="str">
        <f>IF(core[[#This Row],[Base type]]="xs:string",NOT(ISERROR(FIND(" or xs:string(xs:pattern=other:\w{2,})",core[[#This Row],[Type]]))),"")</f>
        <v/>
      </c>
      <c r="K1227" t="str">
        <f>IFERROR(MID(core[[#This Row],[Type]],LEN(core[[#This Row],[Base type]])+2,FIND(")",core[[#This Row],[Type]],LEN(core[[#This Row],[Base type]])+2)-LEN(core[[#This Row],[Base type]])-2)&amp;IF(core[[#This Row],[Other]]=TRUE,", ""other:*""",""),"")</f>
        <v/>
      </c>
      <c r="L1227" t="str">
        <f t="array" ref="L122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28" spans="2:12" hidden="1" x14ac:dyDescent="0.25">
      <c r="B1228" t="s">
        <v>2723</v>
      </c>
      <c r="C1228" t="s">
        <v>1041</v>
      </c>
      <c r="D1228" t="s">
        <v>1042</v>
      </c>
      <c r="E1228" t="s">
        <v>1056</v>
      </c>
      <c r="F1228" t="s">
        <v>29</v>
      </c>
      <c r="G1228" t="s">
        <v>1436</v>
      </c>
      <c r="H1228" t="str">
        <f>IF(ISBLANK(core[[#This Row],[Type]]),"",IFERROR(LEFT(core[[#This Row],[Type]],FIND("(",core[[#This Row],[Type]])-1),core[[#This Row],[Type]]))</f>
        <v>xs:boolean</v>
      </c>
      <c r="I1228" t="str">
        <f>IF(core[[#This Row],[Base type]]="xs:string",LEFT(core[[#This Row],[Type]],11)="xs:string(""","")</f>
        <v/>
      </c>
      <c r="J1228" t="str">
        <f>IF(core[[#This Row],[Base type]]="xs:string",NOT(ISERROR(FIND(" or xs:string(xs:pattern=other:\w{2,})",core[[#This Row],[Type]]))),"")</f>
        <v/>
      </c>
      <c r="K1228" t="str">
        <f>IFERROR(MID(core[[#This Row],[Type]],LEN(core[[#This Row],[Base type]])+2,FIND(")",core[[#This Row],[Type]],LEN(core[[#This Row],[Base type]])+2)-LEN(core[[#This Row],[Base type]])-2)&amp;IF(core[[#This Row],[Other]]=TRUE,", ""other:*""",""),"")</f>
        <v/>
      </c>
      <c r="L1228" t="str">
        <f t="array" ref="L122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29" spans="2:12" hidden="1" x14ac:dyDescent="0.25">
      <c r="B1229" t="s">
        <v>2724</v>
      </c>
      <c r="C1229" t="s">
        <v>1041</v>
      </c>
      <c r="D1229" t="s">
        <v>1042</v>
      </c>
      <c r="E1229" t="s">
        <v>1058</v>
      </c>
      <c r="F1229" t="s">
        <v>29</v>
      </c>
      <c r="G1229" t="s">
        <v>1436</v>
      </c>
      <c r="H1229" t="str">
        <f>IF(ISBLANK(core[[#This Row],[Type]]),"",IFERROR(LEFT(core[[#This Row],[Type]],FIND("(",core[[#This Row],[Type]])-1),core[[#This Row],[Type]]))</f>
        <v>xs:boolean</v>
      </c>
      <c r="I1229" t="str">
        <f>IF(core[[#This Row],[Base type]]="xs:string",LEFT(core[[#This Row],[Type]],11)="xs:string(""","")</f>
        <v/>
      </c>
      <c r="J1229" t="str">
        <f>IF(core[[#This Row],[Base type]]="xs:string",NOT(ISERROR(FIND(" or xs:string(xs:pattern=other:\w{2,})",core[[#This Row],[Type]]))),"")</f>
        <v/>
      </c>
      <c r="K1229" t="str">
        <f>IFERROR(MID(core[[#This Row],[Type]],LEN(core[[#This Row],[Base type]])+2,FIND(")",core[[#This Row],[Type]],LEN(core[[#This Row],[Base type]])+2)-LEN(core[[#This Row],[Base type]])-2)&amp;IF(core[[#This Row],[Other]]=TRUE,", ""other:*""",""),"")</f>
        <v/>
      </c>
      <c r="L1229" t="str">
        <f t="array" ref="L122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30" spans="2:12" hidden="1" x14ac:dyDescent="0.25">
      <c r="B1230" t="s">
        <v>2725</v>
      </c>
      <c r="C1230" t="s">
        <v>914</v>
      </c>
      <c r="D1230" t="s">
        <v>1309</v>
      </c>
      <c r="E1230" t="s">
        <v>1299</v>
      </c>
      <c r="F1230" t="s">
        <v>29</v>
      </c>
      <c r="H1230" t="str">
        <f>IF(ISBLANK(core[[#This Row],[Type]]),"",IFERROR(LEFT(core[[#This Row],[Type]],FIND("(",core[[#This Row],[Type]])-1),core[[#This Row],[Type]]))</f>
        <v/>
      </c>
      <c r="I1230" t="str">
        <f>IF(core[[#This Row],[Base type]]="xs:string",LEFT(core[[#This Row],[Type]],11)="xs:string(""","")</f>
        <v/>
      </c>
      <c r="J1230" t="str">
        <f>IF(core[[#This Row],[Base type]]="xs:string",NOT(ISERROR(FIND(" or xs:string(xs:pattern=other:\w{2,})",core[[#This Row],[Type]]))),"")</f>
        <v/>
      </c>
      <c r="K1230" t="str">
        <f>IFERROR(MID(core[[#This Row],[Type]],LEN(core[[#This Row],[Base type]])+2,FIND(")",core[[#This Row],[Type]],LEN(core[[#This Row],[Base type]])+2)-LEN(core[[#This Row],[Base type]])-2)&amp;IF(core[[#This Row],[Other]]=TRUE,", ""other:*""",""),"")</f>
        <v/>
      </c>
      <c r="L1230" t="str">
        <f t="array" ref="L123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31" spans="2:12" hidden="1" x14ac:dyDescent="0.25">
      <c r="B1231" t="s">
        <v>2726</v>
      </c>
      <c r="C1231" t="s">
        <v>454</v>
      </c>
      <c r="D1231" t="s">
        <v>455</v>
      </c>
      <c r="E1231" t="s">
        <v>1299</v>
      </c>
      <c r="F1231" t="s">
        <v>29</v>
      </c>
      <c r="H1231" t="str">
        <f>IF(ISBLANK(core[[#This Row],[Type]]),"",IFERROR(LEFT(core[[#This Row],[Type]],FIND("(",core[[#This Row],[Type]])-1),core[[#This Row],[Type]]))</f>
        <v/>
      </c>
      <c r="I1231" t="str">
        <f>IF(core[[#This Row],[Base type]]="xs:string",LEFT(core[[#This Row],[Type]],11)="xs:string(""","")</f>
        <v/>
      </c>
      <c r="J1231" t="str">
        <f>IF(core[[#This Row],[Base type]]="xs:string",NOT(ISERROR(FIND(" or xs:string(xs:pattern=other:\w{2,})",core[[#This Row],[Type]]))),"")</f>
        <v/>
      </c>
      <c r="K1231" t="str">
        <f>IFERROR(MID(core[[#This Row],[Type]],LEN(core[[#This Row],[Base type]])+2,FIND(")",core[[#This Row],[Type]],LEN(core[[#This Row],[Base type]])+2)-LEN(core[[#This Row],[Base type]])-2)&amp;IF(core[[#This Row],[Other]]=TRUE,", ""other:*""",""),"")</f>
        <v/>
      </c>
      <c r="L1231" t="str">
        <f t="array" ref="L12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32" spans="2:12" hidden="1" x14ac:dyDescent="0.25">
      <c r="B1232" t="s">
        <v>2727</v>
      </c>
      <c r="C1232" t="s">
        <v>462</v>
      </c>
      <c r="D1232" t="s">
        <v>470</v>
      </c>
      <c r="E1232" t="s">
        <v>1299</v>
      </c>
      <c r="F1232" t="s">
        <v>29</v>
      </c>
      <c r="H1232" t="str">
        <f>IF(ISBLANK(core[[#This Row],[Type]]),"",IFERROR(LEFT(core[[#This Row],[Type]],FIND("(",core[[#This Row],[Type]])-1),core[[#This Row],[Type]]))</f>
        <v/>
      </c>
      <c r="I1232" t="str">
        <f>IF(core[[#This Row],[Base type]]="xs:string",LEFT(core[[#This Row],[Type]],11)="xs:string(""","")</f>
        <v/>
      </c>
      <c r="J1232" t="str">
        <f>IF(core[[#This Row],[Base type]]="xs:string",NOT(ISERROR(FIND(" or xs:string(xs:pattern=other:\w{2,})",core[[#This Row],[Type]]))),"")</f>
        <v/>
      </c>
      <c r="K1232" t="str">
        <f>IFERROR(MID(core[[#This Row],[Type]],LEN(core[[#This Row],[Base type]])+2,FIND(")",core[[#This Row],[Type]],LEN(core[[#This Row],[Base type]])+2)-LEN(core[[#This Row],[Base type]])-2)&amp;IF(core[[#This Row],[Other]]=TRUE,", ""other:*""",""),"")</f>
        <v/>
      </c>
      <c r="L1232" t="str">
        <f t="array" ref="L12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33" spans="2:12" hidden="1" x14ac:dyDescent="0.25">
      <c r="B1233" t="s">
        <v>2728</v>
      </c>
      <c r="C1233" t="s">
        <v>595</v>
      </c>
      <c r="D1233" t="s">
        <v>500</v>
      </c>
      <c r="E1233" t="s">
        <v>1299</v>
      </c>
      <c r="F1233" t="s">
        <v>29</v>
      </c>
      <c r="H1233" t="str">
        <f>IF(ISBLANK(core[[#This Row],[Type]]),"",IFERROR(LEFT(core[[#This Row],[Type]],FIND("(",core[[#This Row],[Type]])-1),core[[#This Row],[Type]]))</f>
        <v/>
      </c>
      <c r="I1233" t="str">
        <f>IF(core[[#This Row],[Base type]]="xs:string",LEFT(core[[#This Row],[Type]],11)="xs:string(""","")</f>
        <v/>
      </c>
      <c r="J1233" t="str">
        <f>IF(core[[#This Row],[Base type]]="xs:string",NOT(ISERROR(FIND(" or xs:string(xs:pattern=other:\w{2,})",core[[#This Row],[Type]]))),"")</f>
        <v/>
      </c>
      <c r="K1233" t="str">
        <f>IFERROR(MID(core[[#This Row],[Type]],LEN(core[[#This Row],[Base type]])+2,FIND(")",core[[#This Row],[Type]],LEN(core[[#This Row],[Base type]])+2)-LEN(core[[#This Row],[Base type]])-2)&amp;IF(core[[#This Row],[Other]]=TRUE,", ""other:*""",""),"")</f>
        <v/>
      </c>
      <c r="L1233" t="str">
        <f t="array" ref="L12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34" spans="2:12" hidden="1" x14ac:dyDescent="0.25">
      <c r="B1234" t="s">
        <v>2729</v>
      </c>
      <c r="C1234" t="s">
        <v>841</v>
      </c>
      <c r="D1234" t="s">
        <v>423</v>
      </c>
      <c r="E1234" t="s">
        <v>1299</v>
      </c>
      <c r="F1234" t="s">
        <v>29</v>
      </c>
      <c r="H1234" t="str">
        <f>IF(ISBLANK(core[[#This Row],[Type]]),"",IFERROR(LEFT(core[[#This Row],[Type]],FIND("(",core[[#This Row],[Type]])-1),core[[#This Row],[Type]]))</f>
        <v/>
      </c>
      <c r="I1234" t="str">
        <f>IF(core[[#This Row],[Base type]]="xs:string",LEFT(core[[#This Row],[Type]],11)="xs:string(""","")</f>
        <v/>
      </c>
      <c r="J1234" t="str">
        <f>IF(core[[#This Row],[Base type]]="xs:string",NOT(ISERROR(FIND(" or xs:string(xs:pattern=other:\w{2,})",core[[#This Row],[Type]]))),"")</f>
        <v/>
      </c>
      <c r="K1234" t="str">
        <f>IFERROR(MID(core[[#This Row],[Type]],LEN(core[[#This Row],[Base type]])+2,FIND(")",core[[#This Row],[Type]],LEN(core[[#This Row],[Base type]])+2)-LEN(core[[#This Row],[Base type]])-2)&amp;IF(core[[#This Row],[Other]]=TRUE,", ""other:*""",""),"")</f>
        <v/>
      </c>
      <c r="L1234" t="str">
        <f t="array" ref="L12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35" spans="2:12" hidden="1" x14ac:dyDescent="0.25">
      <c r="B1235" t="s">
        <v>2730</v>
      </c>
      <c r="C1235" t="s">
        <v>841</v>
      </c>
      <c r="D1235" t="s">
        <v>423</v>
      </c>
      <c r="E1235" t="s">
        <v>34</v>
      </c>
      <c r="F1235" t="s">
        <v>29</v>
      </c>
      <c r="G1235" t="s">
        <v>1302</v>
      </c>
      <c r="H1235" t="str">
        <f>IF(ISBLANK(core[[#This Row],[Type]]),"",IFERROR(LEFT(core[[#This Row],[Type]],FIND("(",core[[#This Row],[Type]])-1),core[[#This Row],[Type]]))</f>
        <v>xs:string</v>
      </c>
      <c r="I1235" t="b">
        <f>IF(core[[#This Row],[Base type]]="xs:string",LEFT(core[[#This Row],[Type]],11)="xs:string(""","")</f>
        <v>0</v>
      </c>
      <c r="J1235" t="b">
        <f>IF(core[[#This Row],[Base type]]="xs:string",NOT(ISERROR(FIND(" or xs:string(xs:pattern=other:\w{2,})",core[[#This Row],[Type]]))),"")</f>
        <v>0</v>
      </c>
      <c r="K1235" t="str">
        <f>IFERROR(MID(core[[#This Row],[Type]],LEN(core[[#This Row],[Base type]])+2,FIND(")",core[[#This Row],[Type]],LEN(core[[#This Row],[Base type]])+2)-LEN(core[[#This Row],[Base type]])-2)&amp;IF(core[[#This Row],[Other]]=TRUE,", ""other:*""",""),"")</f>
        <v/>
      </c>
      <c r="L1235" t="str">
        <f t="array" ref="L123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36" spans="2:12" hidden="1" x14ac:dyDescent="0.25">
      <c r="B1236" t="s">
        <v>2731</v>
      </c>
      <c r="C1236" t="s">
        <v>841</v>
      </c>
      <c r="D1236" t="s">
        <v>423</v>
      </c>
      <c r="E1236" t="s">
        <v>28</v>
      </c>
      <c r="F1236" t="s">
        <v>29</v>
      </c>
      <c r="G1236" t="s">
        <v>1302</v>
      </c>
      <c r="H1236" t="str">
        <f>IF(ISBLANK(core[[#This Row],[Type]]),"",IFERROR(LEFT(core[[#This Row],[Type]],FIND("(",core[[#This Row],[Type]])-1),core[[#This Row],[Type]]))</f>
        <v>xs:string</v>
      </c>
      <c r="I1236" t="b">
        <f>IF(core[[#This Row],[Base type]]="xs:string",LEFT(core[[#This Row],[Type]],11)="xs:string(""","")</f>
        <v>0</v>
      </c>
      <c r="J1236" t="b">
        <f>IF(core[[#This Row],[Base type]]="xs:string",NOT(ISERROR(FIND(" or xs:string(xs:pattern=other:\w{2,})",core[[#This Row],[Type]]))),"")</f>
        <v>0</v>
      </c>
      <c r="K1236" t="str">
        <f>IFERROR(MID(core[[#This Row],[Type]],LEN(core[[#This Row],[Base type]])+2,FIND(")",core[[#This Row],[Type]],LEN(core[[#This Row],[Base type]])+2)-LEN(core[[#This Row],[Base type]])-2)&amp;IF(core[[#This Row],[Other]]=TRUE,", ""other:*""",""),"")</f>
        <v/>
      </c>
      <c r="L1236" t="str">
        <f t="array" ref="L123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37" spans="2:12" hidden="1" x14ac:dyDescent="0.25">
      <c r="B1237" t="s">
        <v>2732</v>
      </c>
      <c r="C1237" t="s">
        <v>841</v>
      </c>
      <c r="D1237" t="s">
        <v>423</v>
      </c>
      <c r="E1237" t="s">
        <v>1305</v>
      </c>
      <c r="F1237" t="s">
        <v>29</v>
      </c>
      <c r="H1237" t="str">
        <f>IF(ISBLANK(core[[#This Row],[Type]]),"",IFERROR(LEFT(core[[#This Row],[Type]],FIND("(",core[[#This Row],[Type]])-1),core[[#This Row],[Type]]))</f>
        <v/>
      </c>
      <c r="I1237" t="str">
        <f>IF(core[[#This Row],[Base type]]="xs:string",LEFT(core[[#This Row],[Type]],11)="xs:string(""","")</f>
        <v/>
      </c>
      <c r="J1237" t="str">
        <f>IF(core[[#This Row],[Base type]]="xs:string",NOT(ISERROR(FIND(" or xs:string(xs:pattern=other:\w{2,})",core[[#This Row],[Type]]))),"")</f>
        <v/>
      </c>
      <c r="K1237" t="str">
        <f>IFERROR(MID(core[[#This Row],[Type]],LEN(core[[#This Row],[Base type]])+2,FIND(")",core[[#This Row],[Type]],LEN(core[[#This Row],[Base type]])+2)-LEN(core[[#This Row],[Base type]])-2)&amp;IF(core[[#This Row],[Other]]=TRUE,", ""other:*""",""),"")</f>
        <v/>
      </c>
      <c r="L1237" t="str">
        <f t="array" ref="L12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38" spans="2:12" hidden="1" x14ac:dyDescent="0.25">
      <c r="B1238" t="s">
        <v>2733</v>
      </c>
      <c r="C1238" t="s">
        <v>841</v>
      </c>
      <c r="D1238" t="s">
        <v>423</v>
      </c>
      <c r="E1238" t="s">
        <v>1307</v>
      </c>
      <c r="F1238" t="s">
        <v>29</v>
      </c>
      <c r="H1238" t="str">
        <f>IF(ISBLANK(core[[#This Row],[Type]]),"",IFERROR(LEFT(core[[#This Row],[Type]],FIND("(",core[[#This Row],[Type]])-1),core[[#This Row],[Type]]))</f>
        <v/>
      </c>
      <c r="I1238" t="str">
        <f>IF(core[[#This Row],[Base type]]="xs:string",LEFT(core[[#This Row],[Type]],11)="xs:string(""","")</f>
        <v/>
      </c>
      <c r="J1238" t="str">
        <f>IF(core[[#This Row],[Base type]]="xs:string",NOT(ISERROR(FIND(" or xs:string(xs:pattern=other:\w{2,})",core[[#This Row],[Type]]))),"")</f>
        <v/>
      </c>
      <c r="K1238" t="str">
        <f>IFERROR(MID(core[[#This Row],[Type]],LEN(core[[#This Row],[Base type]])+2,FIND(")",core[[#This Row],[Type]],LEN(core[[#This Row],[Base type]])+2)-LEN(core[[#This Row],[Base type]])-2)&amp;IF(core[[#This Row],[Other]]=TRUE,", ""other:*""",""),"")</f>
        <v/>
      </c>
      <c r="L1238" t="str">
        <f t="array" ref="L123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39" spans="2:12" hidden="1" x14ac:dyDescent="0.25">
      <c r="B1239" t="s">
        <v>2734</v>
      </c>
      <c r="C1239" t="s">
        <v>841</v>
      </c>
      <c r="D1239" t="s">
        <v>1309</v>
      </c>
      <c r="E1239" t="s">
        <v>1299</v>
      </c>
      <c r="F1239" t="s">
        <v>29</v>
      </c>
      <c r="H1239" t="str">
        <f>IF(ISBLANK(core[[#This Row],[Type]]),"",IFERROR(LEFT(core[[#This Row],[Type]],FIND("(",core[[#This Row],[Type]])-1),core[[#This Row],[Type]]))</f>
        <v/>
      </c>
      <c r="I1239" t="str">
        <f>IF(core[[#This Row],[Base type]]="xs:string",LEFT(core[[#This Row],[Type]],11)="xs:string(""","")</f>
        <v/>
      </c>
      <c r="J1239" t="str">
        <f>IF(core[[#This Row],[Base type]]="xs:string",NOT(ISERROR(FIND(" or xs:string(xs:pattern=other:\w{2,})",core[[#This Row],[Type]]))),"")</f>
        <v/>
      </c>
      <c r="K1239" t="str">
        <f>IFERROR(MID(core[[#This Row],[Type]],LEN(core[[#This Row],[Base type]])+2,FIND(")",core[[#This Row],[Type]],LEN(core[[#This Row],[Base type]])+2)-LEN(core[[#This Row],[Base type]])-2)&amp;IF(core[[#This Row],[Other]]=TRUE,", ""other:*""",""),"")</f>
        <v/>
      </c>
      <c r="L1239" t="str">
        <f t="array" ref="L123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40" spans="2:12" hidden="1" x14ac:dyDescent="0.25">
      <c r="B1240" t="s">
        <v>2735</v>
      </c>
      <c r="C1240" t="s">
        <v>595</v>
      </c>
      <c r="D1240" t="s">
        <v>500</v>
      </c>
      <c r="E1240" t="s">
        <v>32</v>
      </c>
      <c r="F1240" t="s">
        <v>23</v>
      </c>
      <c r="G1240" t="s">
        <v>1311</v>
      </c>
      <c r="H1240" t="str">
        <f>IF(ISBLANK(core[[#This Row],[Type]]),"",IFERROR(LEFT(core[[#This Row],[Type]],FIND("(",core[[#This Row],[Type]])-1),core[[#This Row],[Type]]))</f>
        <v>xs:ID</v>
      </c>
      <c r="I1240" t="str">
        <f>IF(core[[#This Row],[Base type]]="xs:string",LEFT(core[[#This Row],[Type]],11)="xs:string(""","")</f>
        <v/>
      </c>
      <c r="J1240" t="str">
        <f>IF(core[[#This Row],[Base type]]="xs:string",NOT(ISERROR(FIND(" or xs:string(xs:pattern=other:\w{2,})",core[[#This Row],[Type]]))),"")</f>
        <v/>
      </c>
      <c r="K1240" t="str">
        <f>IFERROR(MID(core[[#This Row],[Type]],LEN(core[[#This Row],[Base type]])+2,FIND(")",core[[#This Row],[Type]],LEN(core[[#This Row],[Base type]])+2)-LEN(core[[#This Row],[Base type]])-2)&amp;IF(core[[#This Row],[Other]]=TRUE,", ""other:*""",""),"")</f>
        <v/>
      </c>
      <c r="L1240" t="str">
        <f t="array" ref="L12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41" spans="2:12" hidden="1" x14ac:dyDescent="0.25">
      <c r="B1241" t="s">
        <v>2736</v>
      </c>
      <c r="C1241" t="s">
        <v>595</v>
      </c>
      <c r="D1241" t="s">
        <v>500</v>
      </c>
      <c r="E1241" t="s">
        <v>24</v>
      </c>
      <c r="F1241" t="s">
        <v>29</v>
      </c>
      <c r="G1241" t="s">
        <v>1302</v>
      </c>
      <c r="H1241" t="str">
        <f>IF(ISBLANK(core[[#This Row],[Type]]),"",IFERROR(LEFT(core[[#This Row],[Type]],FIND("(",core[[#This Row],[Type]])-1),core[[#This Row],[Type]]))</f>
        <v>xs:string</v>
      </c>
      <c r="I1241" t="b">
        <f>IF(core[[#This Row],[Base type]]="xs:string",LEFT(core[[#This Row],[Type]],11)="xs:string(""","")</f>
        <v>0</v>
      </c>
      <c r="J1241" t="b">
        <f>IF(core[[#This Row],[Base type]]="xs:string",NOT(ISERROR(FIND(" or xs:string(xs:pattern=other:\w{2,})",core[[#This Row],[Type]]))),"")</f>
        <v>0</v>
      </c>
      <c r="K1241" t="str">
        <f>IFERROR(MID(core[[#This Row],[Type]],LEN(core[[#This Row],[Base type]])+2,FIND(")",core[[#This Row],[Type]],LEN(core[[#This Row],[Base type]])+2)-LEN(core[[#This Row],[Base type]])-2)&amp;IF(core[[#This Row],[Other]]=TRUE,", ""other:*""",""),"")</f>
        <v/>
      </c>
      <c r="L1241" t="str">
        <f t="array" ref="L124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42" spans="2:12" hidden="1" x14ac:dyDescent="0.25">
      <c r="B1242" t="s">
        <v>2737</v>
      </c>
      <c r="C1242" t="s">
        <v>595</v>
      </c>
      <c r="D1242" t="s">
        <v>500</v>
      </c>
      <c r="E1242" t="s">
        <v>34</v>
      </c>
      <c r="F1242" t="s">
        <v>29</v>
      </c>
      <c r="G1242" t="s">
        <v>1302</v>
      </c>
      <c r="H1242" t="str">
        <f>IF(ISBLANK(core[[#This Row],[Type]]),"",IFERROR(LEFT(core[[#This Row],[Type]],FIND("(",core[[#This Row],[Type]])-1),core[[#This Row],[Type]]))</f>
        <v>xs:string</v>
      </c>
      <c r="I1242" t="b">
        <f>IF(core[[#This Row],[Base type]]="xs:string",LEFT(core[[#This Row],[Type]],11)="xs:string(""","")</f>
        <v>0</v>
      </c>
      <c r="J1242" t="b">
        <f>IF(core[[#This Row],[Base type]]="xs:string",NOT(ISERROR(FIND(" or xs:string(xs:pattern=other:\w{2,})",core[[#This Row],[Type]]))),"")</f>
        <v>0</v>
      </c>
      <c r="K1242" t="str">
        <f>IFERROR(MID(core[[#This Row],[Type]],LEN(core[[#This Row],[Base type]])+2,FIND(")",core[[#This Row],[Type]],LEN(core[[#This Row],[Base type]])+2)-LEN(core[[#This Row],[Base type]])-2)&amp;IF(core[[#This Row],[Other]]=TRUE,", ""other:*""",""),"")</f>
        <v/>
      </c>
      <c r="L1242" t="str">
        <f t="array" ref="L124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43" spans="2:12" hidden="1" x14ac:dyDescent="0.25">
      <c r="B1243" t="s">
        <v>2738</v>
      </c>
      <c r="C1243" t="s">
        <v>595</v>
      </c>
      <c r="D1243" t="s">
        <v>500</v>
      </c>
      <c r="E1243" t="s">
        <v>28</v>
      </c>
      <c r="F1243" t="s">
        <v>29</v>
      </c>
      <c r="G1243" t="s">
        <v>1302</v>
      </c>
      <c r="H1243" t="str">
        <f>IF(ISBLANK(core[[#This Row],[Type]]),"",IFERROR(LEFT(core[[#This Row],[Type]],FIND("(",core[[#This Row],[Type]])-1),core[[#This Row],[Type]]))</f>
        <v>xs:string</v>
      </c>
      <c r="I1243" t="b">
        <f>IF(core[[#This Row],[Base type]]="xs:string",LEFT(core[[#This Row],[Type]],11)="xs:string(""","")</f>
        <v>0</v>
      </c>
      <c r="J1243" t="b">
        <f>IF(core[[#This Row],[Base type]]="xs:string",NOT(ISERROR(FIND(" or xs:string(xs:pattern=other:\w{2,})",core[[#This Row],[Type]]))),"")</f>
        <v>0</v>
      </c>
      <c r="K1243" t="str">
        <f>IFERROR(MID(core[[#This Row],[Type]],LEN(core[[#This Row],[Base type]])+2,FIND(")",core[[#This Row],[Type]],LEN(core[[#This Row],[Base type]])+2)-LEN(core[[#This Row],[Base type]])-2)&amp;IF(core[[#This Row],[Other]]=TRUE,", ""other:*""",""),"")</f>
        <v/>
      </c>
      <c r="L1243" t="str">
        <f t="array" ref="L124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44" spans="2:12" hidden="1" x14ac:dyDescent="0.25">
      <c r="B1244" t="s">
        <v>2739</v>
      </c>
      <c r="C1244" t="s">
        <v>595</v>
      </c>
      <c r="D1244" t="s">
        <v>500</v>
      </c>
      <c r="E1244" t="s">
        <v>1305</v>
      </c>
      <c r="F1244" t="s">
        <v>29</v>
      </c>
      <c r="H1244" t="str">
        <f>IF(ISBLANK(core[[#This Row],[Type]]),"",IFERROR(LEFT(core[[#This Row],[Type]],FIND("(",core[[#This Row],[Type]])-1),core[[#This Row],[Type]]))</f>
        <v/>
      </c>
      <c r="I1244" t="str">
        <f>IF(core[[#This Row],[Base type]]="xs:string",LEFT(core[[#This Row],[Type]],11)="xs:string(""","")</f>
        <v/>
      </c>
      <c r="J1244" t="str">
        <f>IF(core[[#This Row],[Base type]]="xs:string",NOT(ISERROR(FIND(" or xs:string(xs:pattern=other:\w{2,})",core[[#This Row],[Type]]))),"")</f>
        <v/>
      </c>
      <c r="K1244" t="str">
        <f>IFERROR(MID(core[[#This Row],[Type]],LEN(core[[#This Row],[Base type]])+2,FIND(")",core[[#This Row],[Type]],LEN(core[[#This Row],[Base type]])+2)-LEN(core[[#This Row],[Base type]])-2)&amp;IF(core[[#This Row],[Other]]=TRUE,", ""other:*""",""),"")</f>
        <v/>
      </c>
      <c r="L1244" t="str">
        <f t="array" ref="L124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45" spans="2:12" hidden="1" x14ac:dyDescent="0.25">
      <c r="B1245" t="s">
        <v>2740</v>
      </c>
      <c r="C1245" t="s">
        <v>595</v>
      </c>
      <c r="D1245" t="s">
        <v>500</v>
      </c>
      <c r="E1245" t="s">
        <v>1307</v>
      </c>
      <c r="F1245" t="s">
        <v>29</v>
      </c>
      <c r="H1245" t="str">
        <f>IF(ISBLANK(core[[#This Row],[Type]]),"",IFERROR(LEFT(core[[#This Row],[Type]],FIND("(",core[[#This Row],[Type]])-1),core[[#This Row],[Type]]))</f>
        <v/>
      </c>
      <c r="I1245" t="str">
        <f>IF(core[[#This Row],[Base type]]="xs:string",LEFT(core[[#This Row],[Type]],11)="xs:string(""","")</f>
        <v/>
      </c>
      <c r="J1245" t="str">
        <f>IF(core[[#This Row],[Base type]]="xs:string",NOT(ISERROR(FIND(" or xs:string(xs:pattern=other:\w{2,})",core[[#This Row],[Type]]))),"")</f>
        <v/>
      </c>
      <c r="K1245" t="str">
        <f>IFERROR(MID(core[[#This Row],[Type]],LEN(core[[#This Row],[Base type]])+2,FIND(")",core[[#This Row],[Type]],LEN(core[[#This Row],[Base type]])+2)-LEN(core[[#This Row],[Base type]])-2)&amp;IF(core[[#This Row],[Other]]=TRUE,", ""other:*""",""),"")</f>
        <v/>
      </c>
      <c r="L1245" t="str">
        <f t="array" ref="L124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46" spans="2:12" hidden="1" x14ac:dyDescent="0.25">
      <c r="B1246" t="s">
        <v>2741</v>
      </c>
      <c r="C1246" t="s">
        <v>841</v>
      </c>
      <c r="D1246" t="s">
        <v>300</v>
      </c>
      <c r="E1246" t="s">
        <v>1299</v>
      </c>
      <c r="F1246" t="s">
        <v>29</v>
      </c>
      <c r="H1246" t="str">
        <f>IF(ISBLANK(core[[#This Row],[Type]]),"",IFERROR(LEFT(core[[#This Row],[Type]],FIND("(",core[[#This Row],[Type]])-1),core[[#This Row],[Type]]))</f>
        <v/>
      </c>
      <c r="I1246" t="str">
        <f>IF(core[[#This Row],[Base type]]="xs:string",LEFT(core[[#This Row],[Type]],11)="xs:string(""","")</f>
        <v/>
      </c>
      <c r="J1246" t="str">
        <f>IF(core[[#This Row],[Base type]]="xs:string",NOT(ISERROR(FIND(" or xs:string(xs:pattern=other:\w{2,})",core[[#This Row],[Type]]))),"")</f>
        <v/>
      </c>
      <c r="K1246" t="str">
        <f>IFERROR(MID(core[[#This Row],[Type]],LEN(core[[#This Row],[Base type]])+2,FIND(")",core[[#This Row],[Type]],LEN(core[[#This Row],[Base type]])+2)-LEN(core[[#This Row],[Base type]])-2)&amp;IF(core[[#This Row],[Other]]=TRUE,", ""other:*""",""),"")</f>
        <v/>
      </c>
      <c r="L1246" t="str">
        <f t="array" ref="L12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47" spans="2:12" hidden="1" x14ac:dyDescent="0.25">
      <c r="B1247" t="s">
        <v>2742</v>
      </c>
      <c r="C1247" t="s">
        <v>841</v>
      </c>
      <c r="D1247" t="s">
        <v>300</v>
      </c>
      <c r="E1247" t="s">
        <v>301</v>
      </c>
      <c r="F1247" t="s">
        <v>23</v>
      </c>
      <c r="G1247" t="s">
        <v>1495</v>
      </c>
      <c r="H1247" t="str">
        <f>IF(ISBLANK(core[[#This Row],[Type]]),"",IFERROR(LEFT(core[[#This Row],[Type]],FIND("(",core[[#This Row],[Type]])-1),core[[#This Row],[Type]]))</f>
        <v>xs:list</v>
      </c>
      <c r="I1247" t="str">
        <f>IF(core[[#This Row],[Base type]]="xs:string",LEFT(core[[#This Row],[Type]],11)="xs:string(""","")</f>
        <v/>
      </c>
      <c r="J1247" t="str">
        <f>IF(core[[#This Row],[Base type]]="xs:string",NOT(ISERROR(FIND(" or xs:string(xs:pattern=other:\w{2,})",core[[#This Row],[Type]]))),"")</f>
        <v/>
      </c>
      <c r="K1247" t="str">
        <f>IFERROR(MID(core[[#This Row],[Type]],LEN(core[[#This Row],[Base type]])+2,FIND(")",core[[#This Row],[Type]],LEN(core[[#This Row],[Base type]])+2)-LEN(core[[#This Row],[Base type]])-2)&amp;IF(core[[#This Row],[Other]]=TRUE,", ""other:*""",""),"")</f>
        <v>xs:double</v>
      </c>
      <c r="L1247" t="str">
        <f t="array" ref="L1247">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248" spans="2:12" hidden="1" x14ac:dyDescent="0.25">
      <c r="B1248" t="s">
        <v>2743</v>
      </c>
      <c r="C1248" t="s">
        <v>841</v>
      </c>
      <c r="D1248" t="s">
        <v>300</v>
      </c>
      <c r="E1248" t="s">
        <v>1425</v>
      </c>
      <c r="F1248" t="s">
        <v>29</v>
      </c>
      <c r="G1248" t="s">
        <v>1497</v>
      </c>
      <c r="H1248" t="str">
        <f>IF(ISBLANK(core[[#This Row],[Type]]),"",IFERROR(LEFT(core[[#This Row],[Type]],FIND("(",core[[#This Row],[Type]])-1),core[[#This Row],[Type]]))</f>
        <v>xs:double</v>
      </c>
      <c r="I1248" t="str">
        <f>IF(core[[#This Row],[Base type]]="xs:string",LEFT(core[[#This Row],[Type]],11)="xs:string(""","")</f>
        <v/>
      </c>
      <c r="J1248" t="str">
        <f>IF(core[[#This Row],[Base type]]="xs:string",NOT(ISERROR(FIND(" or xs:string(xs:pattern=other:\w{2,})",core[[#This Row],[Type]]))),"")</f>
        <v/>
      </c>
      <c r="K1248" t="str">
        <f>IFERROR(MID(core[[#This Row],[Type]],LEN(core[[#This Row],[Base type]])+2,FIND(")",core[[#This Row],[Type]],LEN(core[[#This Row],[Base type]])+2)-LEN(core[[#This Row],[Base type]])-2)&amp;IF(core[[#This Row],[Other]]=TRUE,", ""other:*""",""),"")</f>
        <v/>
      </c>
      <c r="L1248" t="str">
        <f t="array" ref="L1248">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249" spans="2:12" hidden="1" x14ac:dyDescent="0.25">
      <c r="B1249" t="s">
        <v>2744</v>
      </c>
      <c r="C1249" t="s">
        <v>841</v>
      </c>
      <c r="D1249" t="s">
        <v>300</v>
      </c>
      <c r="E1249" t="s">
        <v>1420</v>
      </c>
      <c r="F1249" t="s">
        <v>29</v>
      </c>
      <c r="G1249" t="s">
        <v>1423</v>
      </c>
      <c r="H1249" t="str">
        <f>IF(ISBLANK(core[[#This Row],[Type]]),"",IFERROR(LEFT(core[[#This Row],[Type]],FIND("(",core[[#This Row],[Type]])-1),core[[#This Row],[Type]]))</f>
        <v>xs:anyURI</v>
      </c>
      <c r="I1249" t="str">
        <f>IF(core[[#This Row],[Base type]]="xs:string",LEFT(core[[#This Row],[Type]],11)="xs:string(""","")</f>
        <v/>
      </c>
      <c r="J1249" t="str">
        <f>IF(core[[#This Row],[Base type]]="xs:string",NOT(ISERROR(FIND(" or xs:string(xs:pattern=other:\w{2,})",core[[#This Row],[Type]]))),"")</f>
        <v/>
      </c>
      <c r="K1249" t="str">
        <f>IFERROR(MID(core[[#This Row],[Type]],LEN(core[[#This Row],[Base type]])+2,FIND(")",core[[#This Row],[Type]],LEN(core[[#This Row],[Base type]])+2)-LEN(core[[#This Row],[Base type]])-2)&amp;IF(core[[#This Row],[Other]]=TRUE,", ""other:*""",""),"")</f>
        <v/>
      </c>
      <c r="L1249" t="str">
        <f t="array" ref="L124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50" spans="2:12" hidden="1" x14ac:dyDescent="0.25">
      <c r="B1250" t="s">
        <v>2745</v>
      </c>
      <c r="C1250" t="s">
        <v>841</v>
      </c>
      <c r="D1250" t="s">
        <v>300</v>
      </c>
      <c r="E1250" t="s">
        <v>1500</v>
      </c>
      <c r="F1250" t="s">
        <v>29</v>
      </c>
      <c r="G1250" t="s">
        <v>1423</v>
      </c>
      <c r="H1250" t="str">
        <f>IF(ISBLANK(core[[#This Row],[Type]]),"",IFERROR(LEFT(core[[#This Row],[Type]],FIND("(",core[[#This Row],[Type]])-1),core[[#This Row],[Type]]))</f>
        <v>xs:anyURI</v>
      </c>
      <c r="I1250" t="str">
        <f>IF(core[[#This Row],[Base type]]="xs:string",LEFT(core[[#This Row],[Type]],11)="xs:string(""","")</f>
        <v/>
      </c>
      <c r="J1250" t="str">
        <f>IF(core[[#This Row],[Base type]]="xs:string",NOT(ISERROR(FIND(" or xs:string(xs:pattern=other:\w{2,})",core[[#This Row],[Type]]))),"")</f>
        <v/>
      </c>
      <c r="K1250" t="str">
        <f>IFERROR(MID(core[[#This Row],[Type]],LEN(core[[#This Row],[Base type]])+2,FIND(")",core[[#This Row],[Type]],LEN(core[[#This Row],[Base type]])+2)-LEN(core[[#This Row],[Base type]])-2)&amp;IF(core[[#This Row],[Other]]=TRUE,", ""other:*""",""),"")</f>
        <v/>
      </c>
      <c r="L1250" t="str">
        <f t="array" ref="L125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251" spans="2:12" hidden="1" x14ac:dyDescent="0.25">
      <c r="B1251" t="s">
        <v>2746</v>
      </c>
      <c r="C1251" t="s">
        <v>595</v>
      </c>
      <c r="D1251" t="s">
        <v>500</v>
      </c>
      <c r="E1251" t="s">
        <v>494</v>
      </c>
      <c r="F1251" t="s">
        <v>23</v>
      </c>
      <c r="G1251" t="s">
        <v>1403</v>
      </c>
      <c r="H1251" t="str">
        <f>IF(ISBLANK(core[[#This Row],[Type]]),"",IFERROR(LEFT(core[[#This Row],[Type]],FIND("(",core[[#This Row],[Type]])-1),core[[#This Row],[Type]]))</f>
        <v>xs:decimal</v>
      </c>
      <c r="I1251" t="str">
        <f>IF(core[[#This Row],[Base type]]="xs:string",LEFT(core[[#This Row],[Type]],11)="xs:string(""","")</f>
        <v/>
      </c>
      <c r="J1251" t="str">
        <f>IF(core[[#This Row],[Base type]]="xs:string",NOT(ISERROR(FIND(" or xs:string(xs:pattern=other:\w{2,})",core[[#This Row],[Type]]))),"")</f>
        <v/>
      </c>
      <c r="K1251" t="str">
        <f>IFERROR(MID(core[[#This Row],[Type]],LEN(core[[#This Row],[Base type]])+2,FIND(")",core[[#This Row],[Type]],LEN(core[[#This Row],[Base type]])+2)-LEN(core[[#This Row],[Base type]])-2)&amp;IF(core[[#This Row],[Other]]=TRUE,", ""other:*""",""),"")</f>
        <v>xs:fractionDigits=6</v>
      </c>
      <c r="L1251" t="str">
        <f t="array" ref="L125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52" spans="2:12" hidden="1" x14ac:dyDescent="0.25">
      <c r="B1252" t="s">
        <v>2747</v>
      </c>
      <c r="C1252" t="s">
        <v>595</v>
      </c>
      <c r="D1252" t="s">
        <v>500</v>
      </c>
      <c r="E1252" t="s">
        <v>478</v>
      </c>
      <c r="F1252" t="s">
        <v>29</v>
      </c>
      <c r="G1252" t="s">
        <v>1403</v>
      </c>
      <c r="H1252" t="str">
        <f>IF(ISBLANK(core[[#This Row],[Type]]),"",IFERROR(LEFT(core[[#This Row],[Type]],FIND("(",core[[#This Row],[Type]])-1),core[[#This Row],[Type]]))</f>
        <v>xs:decimal</v>
      </c>
      <c r="I1252" t="str">
        <f>IF(core[[#This Row],[Base type]]="xs:string",LEFT(core[[#This Row],[Type]],11)="xs:string(""","")</f>
        <v/>
      </c>
      <c r="J1252" t="str">
        <f>IF(core[[#This Row],[Base type]]="xs:string",NOT(ISERROR(FIND(" or xs:string(xs:pattern=other:\w{2,})",core[[#This Row],[Type]]))),"")</f>
        <v/>
      </c>
      <c r="K1252" t="str">
        <f>IFERROR(MID(core[[#This Row],[Type]],LEN(core[[#This Row],[Base type]])+2,FIND(")",core[[#This Row],[Type]],LEN(core[[#This Row],[Base type]])+2)-LEN(core[[#This Row],[Base type]])-2)&amp;IF(core[[#This Row],[Other]]=TRUE,", ""other:*""",""),"")</f>
        <v>xs:fractionDigits=6</v>
      </c>
      <c r="L1252" t="str">
        <f t="array" ref="L125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53" spans="2:12" hidden="1" x14ac:dyDescent="0.25">
      <c r="B1253" t="s">
        <v>2748</v>
      </c>
      <c r="C1253" t="s">
        <v>595</v>
      </c>
      <c r="D1253" t="s">
        <v>500</v>
      </c>
      <c r="E1253" t="s">
        <v>1505</v>
      </c>
      <c r="F1253" t="s">
        <v>29</v>
      </c>
      <c r="G1253" t="s">
        <v>1403</v>
      </c>
      <c r="H1253" t="str">
        <f>IF(ISBLANK(core[[#This Row],[Type]]),"",IFERROR(LEFT(core[[#This Row],[Type]],FIND("(",core[[#This Row],[Type]])-1),core[[#This Row],[Type]]))</f>
        <v>xs:decimal</v>
      </c>
      <c r="I1253" t="str">
        <f>IF(core[[#This Row],[Base type]]="xs:string",LEFT(core[[#This Row],[Type]],11)="xs:string(""","")</f>
        <v/>
      </c>
      <c r="J1253" t="str">
        <f>IF(core[[#This Row],[Base type]]="xs:string",NOT(ISERROR(FIND(" or xs:string(xs:pattern=other:\w{2,})",core[[#This Row],[Type]]))),"")</f>
        <v/>
      </c>
      <c r="K1253" t="str">
        <f>IFERROR(MID(core[[#This Row],[Type]],LEN(core[[#This Row],[Base type]])+2,FIND(")",core[[#This Row],[Type]],LEN(core[[#This Row],[Base type]])+2)-LEN(core[[#This Row],[Base type]])-2)&amp;IF(core[[#This Row],[Other]]=TRUE,", ""other:*""",""),"")</f>
        <v>xs:fractionDigits=6</v>
      </c>
      <c r="L1253" t="str">
        <f t="array" ref="L125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254" spans="2:12" hidden="1" x14ac:dyDescent="0.25">
      <c r="B1254" t="s">
        <v>2749</v>
      </c>
      <c r="C1254" t="s">
        <v>841</v>
      </c>
      <c r="D1254" t="s">
        <v>65</v>
      </c>
      <c r="E1254" t="s">
        <v>1299</v>
      </c>
      <c r="F1254" t="s">
        <v>29</v>
      </c>
      <c r="H1254" t="str">
        <f>IF(ISBLANK(core[[#This Row],[Type]]),"",IFERROR(LEFT(core[[#This Row],[Type]],FIND("(",core[[#This Row],[Type]])-1),core[[#This Row],[Type]]))</f>
        <v/>
      </c>
      <c r="I1254" t="str">
        <f>IF(core[[#This Row],[Base type]]="xs:string",LEFT(core[[#This Row],[Type]],11)="xs:string(""","")</f>
        <v/>
      </c>
      <c r="J1254" t="str">
        <f>IF(core[[#This Row],[Base type]]="xs:string",NOT(ISERROR(FIND(" or xs:string(xs:pattern=other:\w{2,})",core[[#This Row],[Type]]))),"")</f>
        <v/>
      </c>
      <c r="K1254" t="str">
        <f>IFERROR(MID(core[[#This Row],[Type]],LEN(core[[#This Row],[Base type]])+2,FIND(")",core[[#This Row],[Type]],LEN(core[[#This Row],[Base type]])+2)-LEN(core[[#This Row],[Base type]])-2)&amp;IF(core[[#This Row],[Other]]=TRUE,", ""other:*""",""),"")</f>
        <v/>
      </c>
      <c r="L1254" t="str">
        <f t="array" ref="L125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55" spans="2:12" hidden="1" x14ac:dyDescent="0.25">
      <c r="B1255" t="s">
        <v>2750</v>
      </c>
      <c r="C1255" t="s">
        <v>874</v>
      </c>
      <c r="D1255" t="s">
        <v>123</v>
      </c>
      <c r="E1255" t="s">
        <v>1299</v>
      </c>
      <c r="F1255" t="s">
        <v>23</v>
      </c>
      <c r="H1255" t="str">
        <f>IF(ISBLANK(core[[#This Row],[Type]]),"",IFERROR(LEFT(core[[#This Row],[Type]],FIND("(",core[[#This Row],[Type]])-1),core[[#This Row],[Type]]))</f>
        <v/>
      </c>
      <c r="I1255" t="str">
        <f>IF(core[[#This Row],[Base type]]="xs:string",LEFT(core[[#This Row],[Type]],11)="xs:string(""","")</f>
        <v/>
      </c>
      <c r="J1255" t="str">
        <f>IF(core[[#This Row],[Base type]]="xs:string",NOT(ISERROR(FIND(" or xs:string(xs:pattern=other:\w{2,})",core[[#This Row],[Type]]))),"")</f>
        <v/>
      </c>
      <c r="K1255" t="str">
        <f>IFERROR(MID(core[[#This Row],[Type]],LEN(core[[#This Row],[Base type]])+2,FIND(")",core[[#This Row],[Type]],LEN(core[[#This Row],[Base type]])+2)-LEN(core[[#This Row],[Base type]])-2)&amp;IF(core[[#This Row],[Other]]=TRUE,", ""other:*""",""),"")</f>
        <v/>
      </c>
      <c r="L1255" t="str">
        <f t="array" ref="L125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56" spans="2:12" hidden="1" x14ac:dyDescent="0.25">
      <c r="B1256" t="s">
        <v>2751</v>
      </c>
      <c r="C1256" t="s">
        <v>2752</v>
      </c>
      <c r="D1256" t="s">
        <v>1309</v>
      </c>
      <c r="E1256" t="s">
        <v>1299</v>
      </c>
      <c r="F1256" t="s">
        <v>29</v>
      </c>
      <c r="H1256" t="str">
        <f>IF(ISBLANK(core[[#This Row],[Type]]),"",IFERROR(LEFT(core[[#This Row],[Type]],FIND("(",core[[#This Row],[Type]])-1),core[[#This Row],[Type]]))</f>
        <v/>
      </c>
      <c r="I1256" t="str">
        <f>IF(core[[#This Row],[Base type]]="xs:string",LEFT(core[[#This Row],[Type]],11)="xs:string(""","")</f>
        <v/>
      </c>
      <c r="J1256" t="str">
        <f>IF(core[[#This Row],[Base type]]="xs:string",NOT(ISERROR(FIND(" or xs:string(xs:pattern=other:\w{2,})",core[[#This Row],[Type]]))),"")</f>
        <v/>
      </c>
      <c r="K1256" t="str">
        <f>IFERROR(MID(core[[#This Row],[Type]],LEN(core[[#This Row],[Base type]])+2,FIND(")",core[[#This Row],[Type]],LEN(core[[#This Row],[Base type]])+2)-LEN(core[[#This Row],[Base type]])-2)&amp;IF(core[[#This Row],[Other]]=TRUE,", ""other:*""",""),"")</f>
        <v/>
      </c>
      <c r="L1256" t="str">
        <f t="array" ref="L12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57" spans="2:12" hidden="1" x14ac:dyDescent="0.25">
      <c r="B1257" t="s">
        <v>2753</v>
      </c>
      <c r="C1257" t="s">
        <v>874</v>
      </c>
      <c r="D1257" t="s">
        <v>123</v>
      </c>
      <c r="E1257" t="s">
        <v>124</v>
      </c>
      <c r="F1257" t="s">
        <v>23</v>
      </c>
      <c r="G1257" t="s">
        <v>1436</v>
      </c>
      <c r="H1257" t="str">
        <f>IF(ISBLANK(core[[#This Row],[Type]]),"",IFERROR(LEFT(core[[#This Row],[Type]],FIND("(",core[[#This Row],[Type]])-1),core[[#This Row],[Type]]))</f>
        <v>xs:boolean</v>
      </c>
      <c r="I1257" t="str">
        <f>IF(core[[#This Row],[Base type]]="xs:string",LEFT(core[[#This Row],[Type]],11)="xs:string(""","")</f>
        <v/>
      </c>
      <c r="J1257" t="str">
        <f>IF(core[[#This Row],[Base type]]="xs:string",NOT(ISERROR(FIND(" or xs:string(xs:pattern=other:\w{2,})",core[[#This Row],[Type]]))),"")</f>
        <v/>
      </c>
      <c r="K1257" t="str">
        <f>IFERROR(MID(core[[#This Row],[Type]],LEN(core[[#This Row],[Base type]])+2,FIND(")",core[[#This Row],[Type]],LEN(core[[#This Row],[Base type]])+2)-LEN(core[[#This Row],[Base type]])-2)&amp;IF(core[[#This Row],[Other]]=TRUE,", ""other:*""",""),"")</f>
        <v/>
      </c>
      <c r="L1257" t="str">
        <f t="array" ref="L125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58" spans="2:12" hidden="1" x14ac:dyDescent="0.25">
      <c r="B1258" t="s">
        <v>2754</v>
      </c>
      <c r="C1258" t="s">
        <v>874</v>
      </c>
      <c r="D1258" t="s">
        <v>123</v>
      </c>
      <c r="E1258" t="s">
        <v>135</v>
      </c>
      <c r="F1258" t="s">
        <v>29</v>
      </c>
      <c r="G1258" t="s">
        <v>1478</v>
      </c>
      <c r="H1258" t="str">
        <f>IF(ISBLANK(core[[#This Row],[Type]]),"",IFERROR(LEFT(core[[#This Row],[Type]],FIND("(",core[[#This Row],[Type]])-1),core[[#This Row],[Type]]))</f>
        <v>xs:string</v>
      </c>
      <c r="I1258" t="b">
        <f>IF(core[[#This Row],[Base type]]="xs:string",LEFT(core[[#This Row],[Type]],11)="xs:string(""","")</f>
        <v>1</v>
      </c>
      <c r="J1258" t="b">
        <f>IF(core[[#This Row],[Base type]]="xs:string",NOT(ISERROR(FIND(" or xs:string(xs:pattern=other:\w{2,})",core[[#This Row],[Type]]))),"")</f>
        <v>1</v>
      </c>
      <c r="K1258" t="str">
        <f>IFERROR(MID(core[[#This Row],[Type]],LEN(core[[#This Row],[Base type]])+2,FIND(")",core[[#This Row],[Type]],LEN(core[[#This Row],[Base type]])+2)-LEN(core[[#This Row],[Base type]])-2)&amp;IF(core[[#This Row],[Other]]=TRUE,", ""other:*""",""),"")</f>
        <v>"conceptual", "planned", "operational", "disabled", "closed", "other:*"</v>
      </c>
      <c r="L1258" t="str">
        <f t="array" ref="L125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59" spans="2:12" hidden="1" x14ac:dyDescent="0.25">
      <c r="B1259" t="s">
        <v>2755</v>
      </c>
      <c r="C1259" t="s">
        <v>874</v>
      </c>
      <c r="D1259" t="s">
        <v>123</v>
      </c>
      <c r="E1259" t="s">
        <v>133</v>
      </c>
      <c r="F1259" t="s">
        <v>29</v>
      </c>
      <c r="G1259" t="s">
        <v>1325</v>
      </c>
      <c r="H1259" t="str">
        <f>IF(ISBLANK(core[[#This Row],[Type]]),"",IFERROR(LEFT(core[[#This Row],[Type]],FIND("(",core[[#This Row],[Type]])-1),core[[#This Row],[Type]]))</f>
        <v>xs:IDREF</v>
      </c>
      <c r="I1259" t="str">
        <f>IF(core[[#This Row],[Base type]]="xs:string",LEFT(core[[#This Row],[Type]],11)="xs:string(""","")</f>
        <v/>
      </c>
      <c r="J1259" t="str">
        <f>IF(core[[#This Row],[Base type]]="xs:string",NOT(ISERROR(FIND(" or xs:string(xs:pattern=other:\w{2,})",core[[#This Row],[Type]]))),"")</f>
        <v/>
      </c>
      <c r="K1259" t="str">
        <f>IFERROR(MID(core[[#This Row],[Type]],LEN(core[[#This Row],[Base type]])+2,FIND(")",core[[#This Row],[Type]],LEN(core[[#This Row],[Base type]])+2)-LEN(core[[#This Row],[Base type]])-2)&amp;IF(core[[#This Row],[Other]]=TRUE,", ""other:*""",""),"")</f>
        <v/>
      </c>
      <c r="L1259" t="str">
        <f t="array" ref="L125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60" spans="2:12" hidden="1" x14ac:dyDescent="0.25">
      <c r="B1260" t="s">
        <v>2756</v>
      </c>
      <c r="C1260" t="s">
        <v>874</v>
      </c>
      <c r="D1260" t="s">
        <v>123</v>
      </c>
      <c r="E1260" t="s">
        <v>1481</v>
      </c>
      <c r="F1260" t="s">
        <v>29</v>
      </c>
      <c r="G1260" t="s">
        <v>1482</v>
      </c>
      <c r="H1260" t="str">
        <f>IF(ISBLANK(core[[#This Row],[Type]]),"",IFERROR(LEFT(core[[#This Row],[Type]],FIND("(",core[[#This Row],[Type]])-1),core[[#This Row],[Type]]))</f>
        <v>xs:time</v>
      </c>
      <c r="I1260" t="str">
        <f>IF(core[[#This Row],[Base type]]="xs:string",LEFT(core[[#This Row],[Type]],11)="xs:string(""","")</f>
        <v/>
      </c>
      <c r="J1260" t="str">
        <f>IF(core[[#This Row],[Base type]]="xs:string",NOT(ISERROR(FIND(" or xs:string(xs:pattern=other:\w{2,})",core[[#This Row],[Type]]))),"")</f>
        <v/>
      </c>
      <c r="K1260" t="str">
        <f>IFERROR(MID(core[[#This Row],[Type]],LEN(core[[#This Row],[Base type]])+2,FIND(")",core[[#This Row],[Type]],LEN(core[[#This Row],[Base type]])+2)-LEN(core[[#This Row],[Base type]])-2)&amp;IF(core[[#This Row],[Other]]=TRUE,", ""other:*""",""),"")</f>
        <v/>
      </c>
      <c r="L1260" t="str">
        <f t="array" ref="L126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261" spans="2:12" hidden="1" x14ac:dyDescent="0.25">
      <c r="B1261" t="s">
        <v>2757</v>
      </c>
      <c r="C1261" t="s">
        <v>874</v>
      </c>
      <c r="D1261" t="s">
        <v>123</v>
      </c>
      <c r="E1261" t="s">
        <v>1484</v>
      </c>
      <c r="F1261" t="s">
        <v>29</v>
      </c>
      <c r="G1261" t="s">
        <v>1482</v>
      </c>
      <c r="H1261" t="str">
        <f>IF(ISBLANK(core[[#This Row],[Type]]),"",IFERROR(LEFT(core[[#This Row],[Type]],FIND("(",core[[#This Row],[Type]])-1),core[[#This Row],[Type]]))</f>
        <v>xs:time</v>
      </c>
      <c r="I1261" t="str">
        <f>IF(core[[#This Row],[Base type]]="xs:string",LEFT(core[[#This Row],[Type]],11)="xs:string(""","")</f>
        <v/>
      </c>
      <c r="J1261" t="str">
        <f>IF(core[[#This Row],[Base type]]="xs:string",NOT(ISERROR(FIND(" or xs:string(xs:pattern=other:\w{2,})",core[[#This Row],[Type]]))),"")</f>
        <v/>
      </c>
      <c r="K1261" t="str">
        <f>IFERROR(MID(core[[#This Row],[Type]],LEN(core[[#This Row],[Base type]])+2,FIND(")",core[[#This Row],[Type]],LEN(core[[#This Row],[Base type]])+2)-LEN(core[[#This Row],[Base type]])-2)&amp;IF(core[[#This Row],[Other]]=TRUE,", ""other:*""",""),"")</f>
        <v/>
      </c>
      <c r="L1261" t="str">
        <f t="array" ref="L126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262" spans="2:12" hidden="1" x14ac:dyDescent="0.25">
      <c r="B1262" t="s">
        <v>2758</v>
      </c>
      <c r="C1262" t="s">
        <v>874</v>
      </c>
      <c r="D1262" t="s">
        <v>123</v>
      </c>
      <c r="E1262" t="s">
        <v>1486</v>
      </c>
      <c r="F1262" t="s">
        <v>29</v>
      </c>
      <c r="G1262" t="s">
        <v>1487</v>
      </c>
      <c r="H1262" t="str">
        <f>IF(ISBLANK(core[[#This Row],[Type]]),"",IFERROR(LEFT(core[[#This Row],[Type]],FIND("(",core[[#This Row],[Type]])-1),core[[#This Row],[Type]]))</f>
        <v>xs:nonNegativeInteger</v>
      </c>
      <c r="I1262" t="str">
        <f>IF(core[[#This Row],[Base type]]="xs:string",LEFT(core[[#This Row],[Type]],11)="xs:string(""","")</f>
        <v/>
      </c>
      <c r="J1262" t="str">
        <f>IF(core[[#This Row],[Base type]]="xs:string",NOT(ISERROR(FIND(" or xs:string(xs:pattern=other:\w{2,})",core[[#This Row],[Type]]))),"")</f>
        <v/>
      </c>
      <c r="K1262" t="str">
        <f>IFERROR(MID(core[[#This Row],[Type]],LEN(core[[#This Row],[Base type]])+2,FIND(")",core[[#This Row],[Type]],LEN(core[[#This Row],[Base type]])+2)-LEN(core[[#This Row],[Base type]])-2)&amp;IF(core[[#This Row],[Other]]=TRUE,", ""other:*""",""),"")</f>
        <v/>
      </c>
      <c r="L1262" t="str">
        <f t="array" ref="L126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263" spans="2:12" hidden="1" x14ac:dyDescent="0.25">
      <c r="B1263" t="s">
        <v>2759</v>
      </c>
      <c r="C1263" t="s">
        <v>874</v>
      </c>
      <c r="D1263" t="s">
        <v>123</v>
      </c>
      <c r="E1263" t="s">
        <v>1489</v>
      </c>
      <c r="F1263" t="s">
        <v>29</v>
      </c>
      <c r="G1263" t="s">
        <v>1302</v>
      </c>
      <c r="H1263" t="str">
        <f>IF(ISBLANK(core[[#This Row],[Type]]),"",IFERROR(LEFT(core[[#This Row],[Type]],FIND("(",core[[#This Row],[Type]])-1),core[[#This Row],[Type]]))</f>
        <v>xs:string</v>
      </c>
      <c r="I1263" t="b">
        <f>IF(core[[#This Row],[Base type]]="xs:string",LEFT(core[[#This Row],[Type]],11)="xs:string(""","")</f>
        <v>0</v>
      </c>
      <c r="J1263" t="b">
        <f>IF(core[[#This Row],[Base type]]="xs:string",NOT(ISERROR(FIND(" or xs:string(xs:pattern=other:\w{2,})",core[[#This Row],[Type]]))),"")</f>
        <v>0</v>
      </c>
      <c r="K1263" t="str">
        <f>IFERROR(MID(core[[#This Row],[Type]],LEN(core[[#This Row],[Base type]])+2,FIND(")",core[[#This Row],[Type]],LEN(core[[#This Row],[Base type]])+2)-LEN(core[[#This Row],[Base type]])-2)&amp;IF(core[[#This Row],[Other]]=TRUE,", ""other:*""",""),"")</f>
        <v/>
      </c>
      <c r="L1263" t="str">
        <f t="array" ref="L126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64" spans="2:12" hidden="1" x14ac:dyDescent="0.25">
      <c r="B1264" t="s">
        <v>2760</v>
      </c>
      <c r="C1264" t="s">
        <v>874</v>
      </c>
      <c r="D1264" t="s">
        <v>123</v>
      </c>
      <c r="E1264" t="s">
        <v>1307</v>
      </c>
      <c r="F1264" t="s">
        <v>29</v>
      </c>
      <c r="H1264" t="str">
        <f>IF(ISBLANK(core[[#This Row],[Type]]),"",IFERROR(LEFT(core[[#This Row],[Type]],FIND("(",core[[#This Row],[Type]])-1),core[[#This Row],[Type]]))</f>
        <v/>
      </c>
      <c r="I1264" t="str">
        <f>IF(core[[#This Row],[Base type]]="xs:string",LEFT(core[[#This Row],[Type]],11)="xs:string(""","")</f>
        <v/>
      </c>
      <c r="J1264" t="str">
        <f>IF(core[[#This Row],[Base type]]="xs:string",NOT(ISERROR(FIND(" or xs:string(xs:pattern=other:\w{2,})",core[[#This Row],[Type]]))),"")</f>
        <v/>
      </c>
      <c r="K1264" t="str">
        <f>IFERROR(MID(core[[#This Row],[Type]],LEN(core[[#This Row],[Base type]])+2,FIND(")",core[[#This Row],[Type]],LEN(core[[#This Row],[Base type]])+2)-LEN(core[[#This Row],[Base type]])-2)&amp;IF(core[[#This Row],[Other]]=TRUE,", ""other:*""",""),"")</f>
        <v/>
      </c>
      <c r="L1264" t="str">
        <f t="array" ref="L12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65" spans="2:12" hidden="1" x14ac:dyDescent="0.25">
      <c r="B1265" t="s">
        <v>2761</v>
      </c>
      <c r="C1265" t="s">
        <v>595</v>
      </c>
      <c r="D1265" t="s">
        <v>500</v>
      </c>
      <c r="E1265" t="s">
        <v>482</v>
      </c>
      <c r="F1265" t="s">
        <v>29</v>
      </c>
      <c r="G1265" t="s">
        <v>1798</v>
      </c>
      <c r="H1265" t="str">
        <f>IF(ISBLANK(core[[#This Row],[Type]]),"",IFERROR(LEFT(core[[#This Row],[Type]],FIND("(",core[[#This Row],[Type]])-1),core[[#This Row],[Type]]))</f>
        <v>xs:string</v>
      </c>
      <c r="I1265" t="b">
        <f>IF(core[[#This Row],[Base type]]="xs:string",LEFT(core[[#This Row],[Type]],11)="xs:string(""","")</f>
        <v>1</v>
      </c>
      <c r="J1265" t="b">
        <f>IF(core[[#This Row],[Base type]]="xs:string",NOT(ISERROR(FIND(" or xs:string(xs:pattern=other:\w{2,})",core[[#This Row],[Type]]))),"")</f>
        <v>0</v>
      </c>
      <c r="K1265" t="str">
        <f>IFERROR(MID(core[[#This Row],[Type]],LEN(core[[#This Row],[Base type]])+2,FIND(")",core[[#This Row],[Type]],LEN(core[[#This Row],[Base type]])+2)-LEN(core[[#This Row],[Base type]])-2)&amp;IF(core[[#This Row],[Other]]=TRUE,", ""other:*""",""),"")</f>
        <v>"up", "down", "unknown", "none", "both"</v>
      </c>
      <c r="L1265" t="str">
        <f t="array" ref="L126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66" spans="2:12" hidden="1" x14ac:dyDescent="0.25">
      <c r="B1266" t="s">
        <v>2762</v>
      </c>
      <c r="C1266" t="s">
        <v>595</v>
      </c>
      <c r="D1266" t="s">
        <v>500</v>
      </c>
      <c r="E1266" t="s">
        <v>628</v>
      </c>
      <c r="F1266" t="s">
        <v>29</v>
      </c>
      <c r="G1266" t="s">
        <v>1302</v>
      </c>
      <c r="H1266" t="str">
        <f>IF(ISBLANK(core[[#This Row],[Type]]),"",IFERROR(LEFT(core[[#This Row],[Type]],FIND("(",core[[#This Row],[Type]])-1),core[[#This Row],[Type]]))</f>
        <v>xs:string</v>
      </c>
      <c r="I1266" t="b">
        <f>IF(core[[#This Row],[Base type]]="xs:string",LEFT(core[[#This Row],[Type]],11)="xs:string(""","")</f>
        <v>0</v>
      </c>
      <c r="J1266" t="b">
        <f>IF(core[[#This Row],[Base type]]="xs:string",NOT(ISERROR(FIND(" or xs:string(xs:pattern=other:\w{2,})",core[[#This Row],[Type]]))),"")</f>
        <v>0</v>
      </c>
      <c r="K1266" t="str">
        <f>IFERROR(MID(core[[#This Row],[Type]],LEN(core[[#This Row],[Base type]])+2,FIND(")",core[[#This Row],[Type]],LEN(core[[#This Row],[Base type]])+2)-LEN(core[[#This Row],[Base type]])-2)&amp;IF(core[[#This Row],[Other]]=TRUE,", ""other:*""",""),"")</f>
        <v/>
      </c>
      <c r="L1266" t="str">
        <f t="array" ref="L126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67" spans="2:12" hidden="1" x14ac:dyDescent="0.25">
      <c r="B1267" t="s">
        <v>2763</v>
      </c>
      <c r="C1267" t="s">
        <v>841</v>
      </c>
      <c r="D1267" t="s">
        <v>852</v>
      </c>
      <c r="E1267" t="s">
        <v>1299</v>
      </c>
      <c r="F1267" t="s">
        <v>29</v>
      </c>
      <c r="H1267" t="str">
        <f>IF(ISBLANK(core[[#This Row],[Type]]),"",IFERROR(LEFT(core[[#This Row],[Type]],FIND("(",core[[#This Row],[Type]])-1),core[[#This Row],[Type]]))</f>
        <v/>
      </c>
      <c r="I1267" t="str">
        <f>IF(core[[#This Row],[Base type]]="xs:string",LEFT(core[[#This Row],[Type]],11)="xs:string(""","")</f>
        <v/>
      </c>
      <c r="J1267" t="str">
        <f>IF(core[[#This Row],[Base type]]="xs:string",NOT(ISERROR(FIND(" or xs:string(xs:pattern=other:\w{2,})",core[[#This Row],[Type]]))),"")</f>
        <v/>
      </c>
      <c r="K1267" t="str">
        <f>IFERROR(MID(core[[#This Row],[Type]],LEN(core[[#This Row],[Base type]])+2,FIND(")",core[[#This Row],[Type]],LEN(core[[#This Row],[Base type]])+2)-LEN(core[[#This Row],[Base type]])-2)&amp;IF(core[[#This Row],[Other]]=TRUE,", ""other:*""",""),"")</f>
        <v/>
      </c>
      <c r="L1267" t="str">
        <f t="array" ref="L126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68" spans="2:12" hidden="1" x14ac:dyDescent="0.25">
      <c r="B1268" t="s">
        <v>2764</v>
      </c>
      <c r="C1268" t="s">
        <v>841</v>
      </c>
      <c r="D1268" t="s">
        <v>852</v>
      </c>
      <c r="E1268" t="s">
        <v>822</v>
      </c>
      <c r="F1268" t="s">
        <v>29</v>
      </c>
      <c r="G1268" t="s">
        <v>1436</v>
      </c>
      <c r="H1268" t="str">
        <f>IF(ISBLANK(core[[#This Row],[Type]]),"",IFERROR(LEFT(core[[#This Row],[Type]],FIND("(",core[[#This Row],[Type]])-1),core[[#This Row],[Type]]))</f>
        <v>xs:boolean</v>
      </c>
      <c r="I1268" t="str">
        <f>IF(core[[#This Row],[Base type]]="xs:string",LEFT(core[[#This Row],[Type]],11)="xs:string(""","")</f>
        <v/>
      </c>
      <c r="J1268" t="str">
        <f>IF(core[[#This Row],[Base type]]="xs:string",NOT(ISERROR(FIND(" or xs:string(xs:pattern=other:\w{2,})",core[[#This Row],[Type]]))),"")</f>
        <v/>
      </c>
      <c r="K1268" t="str">
        <f>IFERROR(MID(core[[#This Row],[Type]],LEN(core[[#This Row],[Base type]])+2,FIND(")",core[[#This Row],[Type]],LEN(core[[#This Row],[Base type]])+2)-LEN(core[[#This Row],[Base type]])-2)&amp;IF(core[[#This Row],[Other]]=TRUE,", ""other:*""",""),"")</f>
        <v/>
      </c>
      <c r="L1268" t="str">
        <f t="array" ref="L126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69" spans="2:12" hidden="1" x14ac:dyDescent="0.25">
      <c r="B1269" t="s">
        <v>2765</v>
      </c>
      <c r="C1269" t="s">
        <v>841</v>
      </c>
      <c r="D1269" t="s">
        <v>852</v>
      </c>
      <c r="E1269" t="s">
        <v>1307</v>
      </c>
      <c r="F1269" t="s">
        <v>29</v>
      </c>
      <c r="H1269" t="str">
        <f>IF(ISBLANK(core[[#This Row],[Type]]),"",IFERROR(LEFT(core[[#This Row],[Type]],FIND("(",core[[#This Row],[Type]])-1),core[[#This Row],[Type]]))</f>
        <v/>
      </c>
      <c r="I1269" t="str">
        <f>IF(core[[#This Row],[Base type]]="xs:string",LEFT(core[[#This Row],[Type]],11)="xs:string(""","")</f>
        <v/>
      </c>
      <c r="J1269" t="str">
        <f>IF(core[[#This Row],[Base type]]="xs:string",NOT(ISERROR(FIND(" or xs:string(xs:pattern=other:\w{2,})",core[[#This Row],[Type]]))),"")</f>
        <v/>
      </c>
      <c r="K1269" t="str">
        <f>IFERROR(MID(core[[#This Row],[Type]],LEN(core[[#This Row],[Base type]])+2,FIND(")",core[[#This Row],[Type]],LEN(core[[#This Row],[Base type]])+2)-LEN(core[[#This Row],[Base type]])-2)&amp;IF(core[[#This Row],[Other]]=TRUE,", ""other:*""",""),"")</f>
        <v/>
      </c>
      <c r="L1269" t="str">
        <f t="array" ref="L12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70" spans="2:12" hidden="1" x14ac:dyDescent="0.25">
      <c r="B1270" t="s">
        <v>2766</v>
      </c>
      <c r="C1270" t="s">
        <v>869</v>
      </c>
      <c r="D1270" t="s">
        <v>870</v>
      </c>
      <c r="E1270" t="s">
        <v>1299</v>
      </c>
      <c r="F1270" t="s">
        <v>29</v>
      </c>
      <c r="H1270" t="str">
        <f>IF(ISBLANK(core[[#This Row],[Type]]),"",IFERROR(LEFT(core[[#This Row],[Type]],FIND("(",core[[#This Row],[Type]])-1),core[[#This Row],[Type]]))</f>
        <v/>
      </c>
      <c r="I1270" t="str">
        <f>IF(core[[#This Row],[Base type]]="xs:string",LEFT(core[[#This Row],[Type]],11)="xs:string(""","")</f>
        <v/>
      </c>
      <c r="J1270" t="str">
        <f>IF(core[[#This Row],[Base type]]="xs:string",NOT(ISERROR(FIND(" or xs:string(xs:pattern=other:\w{2,})",core[[#This Row],[Type]]))),"")</f>
        <v/>
      </c>
      <c r="K1270" t="str">
        <f>IFERROR(MID(core[[#This Row],[Type]],LEN(core[[#This Row],[Base type]])+2,FIND(")",core[[#This Row],[Type]],LEN(core[[#This Row],[Base type]])+2)-LEN(core[[#This Row],[Base type]])-2)&amp;IF(core[[#This Row],[Other]]=TRUE,", ""other:*""",""),"")</f>
        <v/>
      </c>
      <c r="L1270" t="str">
        <f t="array" ref="L12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71" spans="2:12" hidden="1" x14ac:dyDescent="0.25">
      <c r="B1271" t="s">
        <v>2767</v>
      </c>
      <c r="C1271" t="s">
        <v>869</v>
      </c>
      <c r="D1271" t="s">
        <v>870</v>
      </c>
      <c r="E1271" t="s">
        <v>120</v>
      </c>
      <c r="F1271" t="s">
        <v>23</v>
      </c>
      <c r="G1271" t="s">
        <v>1325</v>
      </c>
      <c r="H1271" t="str">
        <f>IF(ISBLANK(core[[#This Row],[Type]]),"",IFERROR(LEFT(core[[#This Row],[Type]],FIND("(",core[[#This Row],[Type]])-1),core[[#This Row],[Type]]))</f>
        <v>xs:IDREF</v>
      </c>
      <c r="I1271" t="str">
        <f>IF(core[[#This Row],[Base type]]="xs:string",LEFT(core[[#This Row],[Type]],11)="xs:string(""","")</f>
        <v/>
      </c>
      <c r="J1271" t="str">
        <f>IF(core[[#This Row],[Base type]]="xs:string",NOT(ISERROR(FIND(" or xs:string(xs:pattern=other:\w{2,})",core[[#This Row],[Type]]))),"")</f>
        <v/>
      </c>
      <c r="K1271" t="str">
        <f>IFERROR(MID(core[[#This Row],[Type]],LEN(core[[#This Row],[Base type]])+2,FIND(")",core[[#This Row],[Type]],LEN(core[[#This Row],[Base type]])+2)-LEN(core[[#This Row],[Base type]])-2)&amp;IF(core[[#This Row],[Other]]=TRUE,", ""other:*""",""),"")</f>
        <v/>
      </c>
      <c r="L1271" t="str">
        <f t="array" ref="L127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72" spans="2:12" hidden="1" x14ac:dyDescent="0.25">
      <c r="B1272" t="s">
        <v>2768</v>
      </c>
      <c r="C1272" t="s">
        <v>869</v>
      </c>
      <c r="D1272" t="s">
        <v>870</v>
      </c>
      <c r="E1272" t="s">
        <v>1307</v>
      </c>
      <c r="F1272" t="s">
        <v>29</v>
      </c>
      <c r="H1272" t="str">
        <f>IF(ISBLANK(core[[#This Row],[Type]]),"",IFERROR(LEFT(core[[#This Row],[Type]],FIND("(",core[[#This Row],[Type]])-1),core[[#This Row],[Type]]))</f>
        <v/>
      </c>
      <c r="I1272" t="str">
        <f>IF(core[[#This Row],[Base type]]="xs:string",LEFT(core[[#This Row],[Type]],11)="xs:string(""","")</f>
        <v/>
      </c>
      <c r="J1272" t="str">
        <f>IF(core[[#This Row],[Base type]]="xs:string",NOT(ISERROR(FIND(" or xs:string(xs:pattern=other:\w{2,})",core[[#This Row],[Type]]))),"")</f>
        <v/>
      </c>
      <c r="K1272" t="str">
        <f>IFERROR(MID(core[[#This Row],[Type]],LEN(core[[#This Row],[Base type]])+2,FIND(")",core[[#This Row],[Type]],LEN(core[[#This Row],[Base type]])+2)-LEN(core[[#This Row],[Base type]])-2)&amp;IF(core[[#This Row],[Other]]=TRUE,", ""other:*""",""),"")</f>
        <v/>
      </c>
      <c r="L1272" t="str">
        <f t="array" ref="L127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73" spans="2:12" hidden="1" x14ac:dyDescent="0.25">
      <c r="B1273" t="s">
        <v>2769</v>
      </c>
      <c r="C1273" t="s">
        <v>841</v>
      </c>
      <c r="D1273" t="s">
        <v>852</v>
      </c>
      <c r="E1273" t="s">
        <v>855</v>
      </c>
      <c r="F1273" t="s">
        <v>29</v>
      </c>
      <c r="G1273" t="s">
        <v>2770</v>
      </c>
      <c r="H1273" t="str">
        <f>IF(ISBLANK(core[[#This Row],[Type]]),"",IFERROR(LEFT(core[[#This Row],[Type]],FIND("(",core[[#This Row],[Type]])-1),core[[#This Row],[Type]]))</f>
        <v>xs:string</v>
      </c>
      <c r="I1273" t="b">
        <f>IF(core[[#This Row],[Base type]]="xs:string",LEFT(core[[#This Row],[Type]],11)="xs:string(""","")</f>
        <v>1</v>
      </c>
      <c r="J1273" t="b">
        <f>IF(core[[#This Row],[Base type]]="xs:string",NOT(ISERROR(FIND(" or xs:string(xs:pattern=other:\w{2,})",core[[#This Row],[Type]]))),"")</f>
        <v>1</v>
      </c>
      <c r="K1273" t="str">
        <f>IFERROR(MID(core[[#This Row],[Type]],LEN(core[[#This Row],[Base type]])+2,FIND(")",core[[#This Row],[Type]],LEN(core[[#This Row],[Base type]])+2)-LEN(core[[#This Row],[Base type]])-2)&amp;IF(core[[#This Row],[Other]]=TRUE,", ""other:*""",""),"")</f>
        <v>"announcement", "execution", "other:*"</v>
      </c>
      <c r="L1273" t="str">
        <f t="array" ref="L127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74" spans="2:12" hidden="1" x14ac:dyDescent="0.25">
      <c r="B1274" t="s">
        <v>2771</v>
      </c>
      <c r="C1274" t="s">
        <v>841</v>
      </c>
      <c r="D1274" t="s">
        <v>852</v>
      </c>
      <c r="E1274" t="s">
        <v>859</v>
      </c>
      <c r="F1274" t="s">
        <v>29</v>
      </c>
      <c r="G1274" t="s">
        <v>1881</v>
      </c>
      <c r="H1274" t="str">
        <f>IF(ISBLANK(core[[#This Row],[Type]]),"",IFERROR(LEFT(core[[#This Row],[Type]],FIND("(",core[[#This Row],[Type]])-1),core[[#This Row],[Type]]))</f>
        <v>xs:string</v>
      </c>
      <c r="I1274" t="b">
        <f>IF(core[[#This Row],[Base type]]="xs:string",LEFT(core[[#This Row],[Type]],11)="xs:string(""","")</f>
        <v>1</v>
      </c>
      <c r="J1274" t="b">
        <f>IF(core[[#This Row],[Base type]]="xs:string",NOT(ISERROR(FIND(" or xs:string(xs:pattern=other:\w{2,})",core[[#This Row],[Type]]))),"")</f>
        <v>1</v>
      </c>
      <c r="K1274" t="str">
        <f>IFERROR(MID(core[[#This Row],[Type]],LEN(core[[#This Row],[Base type]])+2,FIND(")",core[[#This Row],[Type]],LEN(core[[#This Row],[Base type]])+2)-LEN(core[[#This Row],[Base type]])-2)&amp;IF(core[[#This Row],[Other]]=TRUE,", ""other:*""",""),"")</f>
        <v>"headOfTrain", "midOfTrain", "endOfTrain", "other:*"</v>
      </c>
      <c r="L1274" t="str">
        <f t="array" ref="L127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75" spans="2:12" hidden="1" x14ac:dyDescent="0.25">
      <c r="B1275" t="s">
        <v>2772</v>
      </c>
      <c r="C1275" t="s">
        <v>841</v>
      </c>
      <c r="D1275" t="s">
        <v>842</v>
      </c>
      <c r="E1275" t="s">
        <v>1299</v>
      </c>
      <c r="F1275" t="s">
        <v>29</v>
      </c>
      <c r="H1275" t="str">
        <f>IF(ISBLANK(core[[#This Row],[Type]]),"",IFERROR(LEFT(core[[#This Row],[Type]],FIND("(",core[[#This Row],[Type]])-1),core[[#This Row],[Type]]))</f>
        <v/>
      </c>
      <c r="I1275" t="str">
        <f>IF(core[[#This Row],[Base type]]="xs:string",LEFT(core[[#This Row],[Type]],11)="xs:string(""","")</f>
        <v/>
      </c>
      <c r="J1275" t="str">
        <f>IF(core[[#This Row],[Base type]]="xs:string",NOT(ISERROR(FIND(" or xs:string(xs:pattern=other:\w{2,})",core[[#This Row],[Type]]))),"")</f>
        <v/>
      </c>
      <c r="K1275" t="str">
        <f>IFERROR(MID(core[[#This Row],[Type]],LEN(core[[#This Row],[Base type]])+2,FIND(")",core[[#This Row],[Type]],LEN(core[[#This Row],[Base type]])+2)-LEN(core[[#This Row],[Base type]])-2)&amp;IF(core[[#This Row],[Other]]=TRUE,", ""other:*""",""),"")</f>
        <v/>
      </c>
      <c r="L1275" t="str">
        <f t="array" ref="L12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76" spans="2:12" hidden="1" x14ac:dyDescent="0.25">
      <c r="B1276" t="s">
        <v>2773</v>
      </c>
      <c r="C1276" t="s">
        <v>841</v>
      </c>
      <c r="D1276" t="s">
        <v>842</v>
      </c>
      <c r="E1276" t="s">
        <v>822</v>
      </c>
      <c r="F1276" t="s">
        <v>29</v>
      </c>
      <c r="G1276" t="s">
        <v>1436</v>
      </c>
      <c r="H1276" t="str">
        <f>IF(ISBLANK(core[[#This Row],[Type]]),"",IFERROR(LEFT(core[[#This Row],[Type]],FIND("(",core[[#This Row],[Type]])-1),core[[#This Row],[Type]]))</f>
        <v>xs:boolean</v>
      </c>
      <c r="I1276" t="str">
        <f>IF(core[[#This Row],[Base type]]="xs:string",LEFT(core[[#This Row],[Type]],11)="xs:string(""","")</f>
        <v/>
      </c>
      <c r="J1276" t="str">
        <f>IF(core[[#This Row],[Base type]]="xs:string",NOT(ISERROR(FIND(" or xs:string(xs:pattern=other:\w{2,})",core[[#This Row],[Type]]))),"")</f>
        <v/>
      </c>
      <c r="K1276" t="str">
        <f>IFERROR(MID(core[[#This Row],[Type]],LEN(core[[#This Row],[Base type]])+2,FIND(")",core[[#This Row],[Type]],LEN(core[[#This Row],[Base type]])+2)-LEN(core[[#This Row],[Base type]])-2)&amp;IF(core[[#This Row],[Other]]=TRUE,", ""other:*""",""),"")</f>
        <v/>
      </c>
      <c r="L1276" t="str">
        <f t="array" ref="L127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77" spans="2:12" hidden="1" x14ac:dyDescent="0.25">
      <c r="B1277" t="s">
        <v>2774</v>
      </c>
      <c r="C1277" t="s">
        <v>841</v>
      </c>
      <c r="D1277" t="s">
        <v>842</v>
      </c>
      <c r="E1277" t="s">
        <v>1307</v>
      </c>
      <c r="F1277" t="s">
        <v>29</v>
      </c>
      <c r="H1277" t="str">
        <f>IF(ISBLANK(core[[#This Row],[Type]]),"",IFERROR(LEFT(core[[#This Row],[Type]],FIND("(",core[[#This Row],[Type]])-1),core[[#This Row],[Type]]))</f>
        <v/>
      </c>
      <c r="I1277" t="str">
        <f>IF(core[[#This Row],[Base type]]="xs:string",LEFT(core[[#This Row],[Type]],11)="xs:string(""","")</f>
        <v/>
      </c>
      <c r="J1277" t="str">
        <f>IF(core[[#This Row],[Base type]]="xs:string",NOT(ISERROR(FIND(" or xs:string(xs:pattern=other:\w{2,})",core[[#This Row],[Type]]))),"")</f>
        <v/>
      </c>
      <c r="K1277" t="str">
        <f>IFERROR(MID(core[[#This Row],[Type]],LEN(core[[#This Row],[Base type]])+2,FIND(")",core[[#This Row],[Type]],LEN(core[[#This Row],[Base type]])+2)-LEN(core[[#This Row],[Base type]])-2)&amp;IF(core[[#This Row],[Other]]=TRUE,", ""other:*""",""),"")</f>
        <v/>
      </c>
      <c r="L1277" t="str">
        <f t="array" ref="L12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78" spans="2:12" hidden="1" x14ac:dyDescent="0.25">
      <c r="B1278" t="s">
        <v>2775</v>
      </c>
      <c r="C1278" t="s">
        <v>841</v>
      </c>
      <c r="D1278" t="s">
        <v>842</v>
      </c>
      <c r="E1278" t="s">
        <v>2776</v>
      </c>
      <c r="F1278" t="s">
        <v>29</v>
      </c>
      <c r="G1278" t="s">
        <v>1302</v>
      </c>
      <c r="H1278" t="str">
        <f>IF(ISBLANK(core[[#This Row],[Type]]),"",IFERROR(LEFT(core[[#This Row],[Type]],FIND("(",core[[#This Row],[Type]])-1),core[[#This Row],[Type]]))</f>
        <v>xs:string</v>
      </c>
      <c r="I1278" t="b">
        <f>IF(core[[#This Row],[Base type]]="xs:string",LEFT(core[[#This Row],[Type]],11)="xs:string(""","")</f>
        <v>0</v>
      </c>
      <c r="J1278" t="b">
        <f>IF(core[[#This Row],[Base type]]="xs:string",NOT(ISERROR(FIND(" or xs:string(xs:pattern=other:\w{2,})",core[[#This Row],[Type]]))),"")</f>
        <v>0</v>
      </c>
      <c r="K1278" t="str">
        <f>IFERROR(MID(core[[#This Row],[Type]],LEN(core[[#This Row],[Base type]])+2,FIND(")",core[[#This Row],[Type]],LEN(core[[#This Row],[Base type]])+2)-LEN(core[[#This Row],[Base type]])-2)&amp;IF(core[[#This Row],[Other]]=TRUE,", ""other:*""",""),"")</f>
        <v/>
      </c>
      <c r="L1278" t="str">
        <f t="array" ref="L127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279" spans="2:12" hidden="1" x14ac:dyDescent="0.25">
      <c r="B1279" t="s">
        <v>2777</v>
      </c>
      <c r="C1279" t="s">
        <v>841</v>
      </c>
      <c r="D1279" t="s">
        <v>842</v>
      </c>
      <c r="E1279" t="s">
        <v>2778</v>
      </c>
      <c r="F1279" t="s">
        <v>29</v>
      </c>
      <c r="G1279" t="s">
        <v>1436</v>
      </c>
      <c r="H1279" t="str">
        <f>IF(ISBLANK(core[[#This Row],[Type]]),"",IFERROR(LEFT(core[[#This Row],[Type]],FIND("(",core[[#This Row],[Type]])-1),core[[#This Row],[Type]]))</f>
        <v>xs:boolean</v>
      </c>
      <c r="I1279" t="str">
        <f>IF(core[[#This Row],[Base type]]="xs:string",LEFT(core[[#This Row],[Type]],11)="xs:string(""","")</f>
        <v/>
      </c>
      <c r="J1279" t="str">
        <f>IF(core[[#This Row],[Base type]]="xs:string",NOT(ISERROR(FIND(" or xs:string(xs:pattern=other:\w{2,})",core[[#This Row],[Type]]))),"")</f>
        <v/>
      </c>
      <c r="K1279" t="str">
        <f>IFERROR(MID(core[[#This Row],[Type]],LEN(core[[#This Row],[Base type]])+2,FIND(")",core[[#This Row],[Type]],LEN(core[[#This Row],[Base type]])+2)-LEN(core[[#This Row],[Base type]])-2)&amp;IF(core[[#This Row],[Other]]=TRUE,", ""other:*""",""),"")</f>
        <v/>
      </c>
      <c r="L1279" t="str">
        <f t="array" ref="L127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80" spans="2:12" hidden="1" x14ac:dyDescent="0.25">
      <c r="B1280" t="s">
        <v>2779</v>
      </c>
      <c r="C1280" t="s">
        <v>841</v>
      </c>
      <c r="D1280" t="s">
        <v>842</v>
      </c>
      <c r="E1280" t="s">
        <v>2780</v>
      </c>
      <c r="F1280" t="s">
        <v>29</v>
      </c>
      <c r="G1280" t="s">
        <v>1436</v>
      </c>
      <c r="H1280" t="str">
        <f>IF(ISBLANK(core[[#This Row],[Type]]),"",IFERROR(LEFT(core[[#This Row],[Type]],FIND("(",core[[#This Row],[Type]])-1),core[[#This Row],[Type]]))</f>
        <v>xs:boolean</v>
      </c>
      <c r="I1280" t="str">
        <f>IF(core[[#This Row],[Base type]]="xs:string",LEFT(core[[#This Row],[Type]],11)="xs:string(""","")</f>
        <v/>
      </c>
      <c r="J1280" t="str">
        <f>IF(core[[#This Row],[Base type]]="xs:string",NOT(ISERROR(FIND(" or xs:string(xs:pattern=other:\w{2,})",core[[#This Row],[Type]]))),"")</f>
        <v/>
      </c>
      <c r="K1280" t="str">
        <f>IFERROR(MID(core[[#This Row],[Type]],LEN(core[[#This Row],[Base type]])+2,FIND(")",core[[#This Row],[Type]],LEN(core[[#This Row],[Base type]])+2)-LEN(core[[#This Row],[Base type]])-2)&amp;IF(core[[#This Row],[Other]]=TRUE,", ""other:*""",""),"")</f>
        <v/>
      </c>
      <c r="L1280" t="str">
        <f t="array" ref="L128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81" spans="2:12" hidden="1" x14ac:dyDescent="0.25">
      <c r="B1281" t="s">
        <v>2781</v>
      </c>
      <c r="C1281" t="s">
        <v>841</v>
      </c>
      <c r="D1281" t="s">
        <v>842</v>
      </c>
      <c r="E1281" t="s">
        <v>843</v>
      </c>
      <c r="F1281" t="s">
        <v>29</v>
      </c>
      <c r="G1281" t="s">
        <v>1436</v>
      </c>
      <c r="H1281" t="str">
        <f>IF(ISBLANK(core[[#This Row],[Type]]),"",IFERROR(LEFT(core[[#This Row],[Type]],FIND("(",core[[#This Row],[Type]])-1),core[[#This Row],[Type]]))</f>
        <v>xs:boolean</v>
      </c>
      <c r="I1281" t="str">
        <f>IF(core[[#This Row],[Base type]]="xs:string",LEFT(core[[#This Row],[Type]],11)="xs:string(""","")</f>
        <v/>
      </c>
      <c r="J1281" t="str">
        <f>IF(core[[#This Row],[Base type]]="xs:string",NOT(ISERROR(FIND(" or xs:string(xs:pattern=other:\w{2,})",core[[#This Row],[Type]]))),"")</f>
        <v/>
      </c>
      <c r="K1281" t="str">
        <f>IFERROR(MID(core[[#This Row],[Type]],LEN(core[[#This Row],[Base type]])+2,FIND(")",core[[#This Row],[Type]],LEN(core[[#This Row],[Base type]])+2)-LEN(core[[#This Row],[Base type]])-2)&amp;IF(core[[#This Row],[Other]]=TRUE,", ""other:*""",""),"")</f>
        <v/>
      </c>
      <c r="L1281" t="str">
        <f t="array" ref="L128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82" spans="2:12" hidden="1" x14ac:dyDescent="0.25">
      <c r="B1282" t="s">
        <v>2782</v>
      </c>
      <c r="C1282" t="s">
        <v>841</v>
      </c>
      <c r="D1282" t="s">
        <v>842</v>
      </c>
      <c r="E1282" t="s">
        <v>2783</v>
      </c>
      <c r="F1282" t="s">
        <v>29</v>
      </c>
      <c r="G1282" t="s">
        <v>1436</v>
      </c>
      <c r="H1282" t="str">
        <f>IF(ISBLANK(core[[#This Row],[Type]]),"",IFERROR(LEFT(core[[#This Row],[Type]],FIND("(",core[[#This Row],[Type]])-1),core[[#This Row],[Type]]))</f>
        <v>xs:boolean</v>
      </c>
      <c r="I1282" t="str">
        <f>IF(core[[#This Row],[Base type]]="xs:string",LEFT(core[[#This Row],[Type]],11)="xs:string(""","")</f>
        <v/>
      </c>
      <c r="J1282" t="str">
        <f>IF(core[[#This Row],[Base type]]="xs:string",NOT(ISERROR(FIND(" or xs:string(xs:pattern=other:\w{2,})",core[[#This Row],[Type]]))),"")</f>
        <v/>
      </c>
      <c r="K1282" t="str">
        <f>IFERROR(MID(core[[#This Row],[Type]],LEN(core[[#This Row],[Base type]])+2,FIND(")",core[[#This Row],[Type]],LEN(core[[#This Row],[Base type]])+2)-LEN(core[[#This Row],[Base type]])-2)&amp;IF(core[[#This Row],[Other]]=TRUE,", ""other:*""",""),"")</f>
        <v/>
      </c>
      <c r="L1282" t="str">
        <f t="array" ref="L128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83" spans="2:12" hidden="1" x14ac:dyDescent="0.25">
      <c r="B1283" t="s">
        <v>2784</v>
      </c>
      <c r="C1283" t="s">
        <v>841</v>
      </c>
      <c r="D1283" t="s">
        <v>845</v>
      </c>
      <c r="E1283" t="s">
        <v>1299</v>
      </c>
      <c r="F1283" t="s">
        <v>29</v>
      </c>
      <c r="H1283" t="str">
        <f>IF(ISBLANK(core[[#This Row],[Type]]),"",IFERROR(LEFT(core[[#This Row],[Type]],FIND("(",core[[#This Row],[Type]])-1),core[[#This Row],[Type]]))</f>
        <v/>
      </c>
      <c r="I1283" t="str">
        <f>IF(core[[#This Row],[Base type]]="xs:string",LEFT(core[[#This Row],[Type]],11)="xs:string(""","")</f>
        <v/>
      </c>
      <c r="J1283" t="str">
        <f>IF(core[[#This Row],[Base type]]="xs:string",NOT(ISERROR(FIND(" or xs:string(xs:pattern=other:\w{2,})",core[[#This Row],[Type]]))),"")</f>
        <v/>
      </c>
      <c r="K1283" t="str">
        <f>IFERROR(MID(core[[#This Row],[Type]],LEN(core[[#This Row],[Base type]])+2,FIND(")",core[[#This Row],[Type]],LEN(core[[#This Row],[Base type]])+2)-LEN(core[[#This Row],[Base type]])-2)&amp;IF(core[[#This Row],[Other]]=TRUE,", ""other:*""",""),"")</f>
        <v/>
      </c>
      <c r="L1283" t="str">
        <f t="array" ref="L128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84" spans="2:12" hidden="1" x14ac:dyDescent="0.25">
      <c r="B1284" t="s">
        <v>2785</v>
      </c>
      <c r="C1284" t="s">
        <v>841</v>
      </c>
      <c r="D1284" t="s">
        <v>845</v>
      </c>
      <c r="E1284" t="s">
        <v>822</v>
      </c>
      <c r="F1284" t="s">
        <v>29</v>
      </c>
      <c r="G1284" t="s">
        <v>1436</v>
      </c>
      <c r="H1284" t="str">
        <f>IF(ISBLANK(core[[#This Row],[Type]]),"",IFERROR(LEFT(core[[#This Row],[Type]],FIND("(",core[[#This Row],[Type]])-1),core[[#This Row],[Type]]))</f>
        <v>xs:boolean</v>
      </c>
      <c r="I1284" t="str">
        <f>IF(core[[#This Row],[Base type]]="xs:string",LEFT(core[[#This Row],[Type]],11)="xs:string(""","")</f>
        <v/>
      </c>
      <c r="J1284" t="str">
        <f>IF(core[[#This Row],[Base type]]="xs:string",NOT(ISERROR(FIND(" or xs:string(xs:pattern=other:\w{2,})",core[[#This Row],[Type]]))),"")</f>
        <v/>
      </c>
      <c r="K1284" t="str">
        <f>IFERROR(MID(core[[#This Row],[Type]],LEN(core[[#This Row],[Base type]])+2,FIND(")",core[[#This Row],[Type]],LEN(core[[#This Row],[Base type]])+2)-LEN(core[[#This Row],[Base type]])-2)&amp;IF(core[[#This Row],[Other]]=TRUE,", ""other:*""",""),"")</f>
        <v/>
      </c>
      <c r="L1284" t="str">
        <f t="array" ref="L128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85" spans="2:12" hidden="1" x14ac:dyDescent="0.25">
      <c r="B1285" t="s">
        <v>2786</v>
      </c>
      <c r="C1285" t="s">
        <v>841</v>
      </c>
      <c r="D1285" t="s">
        <v>845</v>
      </c>
      <c r="E1285" t="s">
        <v>1307</v>
      </c>
      <c r="F1285" t="s">
        <v>29</v>
      </c>
      <c r="H1285" t="str">
        <f>IF(ISBLANK(core[[#This Row],[Type]]),"",IFERROR(LEFT(core[[#This Row],[Type]],FIND("(",core[[#This Row],[Type]])-1),core[[#This Row],[Type]]))</f>
        <v/>
      </c>
      <c r="I1285" t="str">
        <f>IF(core[[#This Row],[Base type]]="xs:string",LEFT(core[[#This Row],[Type]],11)="xs:string(""","")</f>
        <v/>
      </c>
      <c r="J1285" t="str">
        <f>IF(core[[#This Row],[Base type]]="xs:string",NOT(ISERROR(FIND(" or xs:string(xs:pattern=other:\w{2,})",core[[#This Row],[Type]]))),"")</f>
        <v/>
      </c>
      <c r="K1285" t="str">
        <f>IFERROR(MID(core[[#This Row],[Type]],LEN(core[[#This Row],[Base type]])+2,FIND(")",core[[#This Row],[Type]],LEN(core[[#This Row],[Base type]])+2)-LEN(core[[#This Row],[Base type]])-2)&amp;IF(core[[#This Row],[Other]]=TRUE,", ""other:*""",""),"")</f>
        <v/>
      </c>
      <c r="L1285" t="str">
        <f t="array" ref="L12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86" spans="2:12" hidden="1" x14ac:dyDescent="0.25">
      <c r="B1286" t="s">
        <v>2787</v>
      </c>
      <c r="C1286" t="s">
        <v>841</v>
      </c>
      <c r="D1286" t="s">
        <v>845</v>
      </c>
      <c r="E1286" t="s">
        <v>17</v>
      </c>
      <c r="F1286" t="s">
        <v>29</v>
      </c>
      <c r="G1286" t="s">
        <v>2788</v>
      </c>
      <c r="H1286" t="str">
        <f>IF(ISBLANK(core[[#This Row],[Type]]),"",IFERROR(LEFT(core[[#This Row],[Type]],FIND("(",core[[#This Row],[Type]])-1),core[[#This Row],[Type]]))</f>
        <v>xs:string</v>
      </c>
      <c r="I1286" t="b">
        <f>IF(core[[#This Row],[Base type]]="xs:string",LEFT(core[[#This Row],[Type]],11)="xs:string(""","")</f>
        <v>1</v>
      </c>
      <c r="J1286" t="b">
        <f>IF(core[[#This Row],[Base type]]="xs:string",NOT(ISERROR(FIND(" or xs:string(xs:pattern=other:\w{2,})",core[[#This Row],[Type]]))),"")</f>
        <v>1</v>
      </c>
      <c r="K1286" t="str">
        <f>IFERROR(MID(core[[#This Row],[Type]],LEN(core[[#This Row],[Base type]])+2,FIND(")",core[[#This Row],[Type]],LEN(core[[#This Row],[Base type]])+2)-LEN(core[[#This Row],[Base type]])-2)&amp;IF(core[[#This Row],[Other]]=TRUE,", ""other:*""",""),"")</f>
        <v>"bell", "whistle", "announcing", ""activating"", ""supervision"", "other:*"</v>
      </c>
      <c r="L1286" t="str">
        <f t="array" ref="L128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287" spans="2:12" hidden="1" x14ac:dyDescent="0.25">
      <c r="B1287" t="s">
        <v>2789</v>
      </c>
      <c r="C1287" t="s">
        <v>841</v>
      </c>
      <c r="D1287" t="s">
        <v>845</v>
      </c>
      <c r="E1287" t="s">
        <v>120</v>
      </c>
      <c r="F1287" t="s">
        <v>29</v>
      </c>
      <c r="G1287" t="s">
        <v>1325</v>
      </c>
      <c r="H1287" t="str">
        <f>IF(ISBLANK(core[[#This Row],[Type]]),"",IFERROR(LEFT(core[[#This Row],[Type]],FIND("(",core[[#This Row],[Type]])-1),core[[#This Row],[Type]]))</f>
        <v>xs:IDREF</v>
      </c>
      <c r="I1287" t="str">
        <f>IF(core[[#This Row],[Base type]]="xs:string",LEFT(core[[#This Row],[Type]],11)="xs:string(""","")</f>
        <v/>
      </c>
      <c r="J1287" t="str">
        <f>IF(core[[#This Row],[Base type]]="xs:string",NOT(ISERROR(FIND(" or xs:string(xs:pattern=other:\w{2,})",core[[#This Row],[Type]]))),"")</f>
        <v/>
      </c>
      <c r="K1287" t="str">
        <f>IFERROR(MID(core[[#This Row],[Type]],LEN(core[[#This Row],[Base type]])+2,FIND(")",core[[#This Row],[Type]],LEN(core[[#This Row],[Base type]])+2)-LEN(core[[#This Row],[Base type]])-2)&amp;IF(core[[#This Row],[Other]]=TRUE,", ""other:*""",""),"")</f>
        <v/>
      </c>
      <c r="L1287" t="str">
        <f t="array" ref="L1287">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88" spans="2:12" hidden="1" x14ac:dyDescent="0.25">
      <c r="B1288" t="s">
        <v>2790</v>
      </c>
      <c r="C1288" t="s">
        <v>841</v>
      </c>
      <c r="D1288" t="s">
        <v>1427</v>
      </c>
      <c r="E1288" t="s">
        <v>1299</v>
      </c>
      <c r="F1288" t="s">
        <v>29</v>
      </c>
      <c r="H1288" t="str">
        <f>IF(ISBLANK(core[[#This Row],[Type]]),"",IFERROR(LEFT(core[[#This Row],[Type]],FIND("(",core[[#This Row],[Type]])-1),core[[#This Row],[Type]]))</f>
        <v/>
      </c>
      <c r="I1288" t="str">
        <f>IF(core[[#This Row],[Base type]]="xs:string",LEFT(core[[#This Row],[Type]],11)="xs:string(""","")</f>
        <v/>
      </c>
      <c r="J1288" t="str">
        <f>IF(core[[#This Row],[Base type]]="xs:string",NOT(ISERROR(FIND(" or xs:string(xs:pattern=other:\w{2,})",core[[#This Row],[Type]]))),"")</f>
        <v/>
      </c>
      <c r="K1288" t="str">
        <f>IFERROR(MID(core[[#This Row],[Type]],LEN(core[[#This Row],[Base type]])+2,FIND(")",core[[#This Row],[Type]],LEN(core[[#This Row],[Base type]])+2)-LEN(core[[#This Row],[Base type]])-2)&amp;IF(core[[#This Row],[Other]]=TRUE,", ""other:*""",""),"")</f>
        <v/>
      </c>
      <c r="L1288" t="str">
        <f t="array" ref="L128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89" spans="2:12" hidden="1" x14ac:dyDescent="0.25">
      <c r="B1289" t="s">
        <v>2791</v>
      </c>
      <c r="C1289" t="s">
        <v>841</v>
      </c>
      <c r="D1289" t="s">
        <v>1427</v>
      </c>
      <c r="E1289" t="s">
        <v>822</v>
      </c>
      <c r="F1289" t="s">
        <v>29</v>
      </c>
      <c r="G1289" t="s">
        <v>1436</v>
      </c>
      <c r="H1289" t="str">
        <f>IF(ISBLANK(core[[#This Row],[Type]]),"",IFERROR(LEFT(core[[#This Row],[Type]],FIND("(",core[[#This Row],[Type]])-1),core[[#This Row],[Type]]))</f>
        <v>xs:boolean</v>
      </c>
      <c r="I1289" t="str">
        <f>IF(core[[#This Row],[Base type]]="xs:string",LEFT(core[[#This Row],[Type]],11)="xs:string(""","")</f>
        <v/>
      </c>
      <c r="J1289" t="str">
        <f>IF(core[[#This Row],[Base type]]="xs:string",NOT(ISERROR(FIND(" or xs:string(xs:pattern=other:\w{2,})",core[[#This Row],[Type]]))),"")</f>
        <v/>
      </c>
      <c r="K1289" t="str">
        <f>IFERROR(MID(core[[#This Row],[Type]],LEN(core[[#This Row],[Base type]])+2,FIND(")",core[[#This Row],[Type]],LEN(core[[#This Row],[Base type]])+2)-LEN(core[[#This Row],[Base type]])-2)&amp;IF(core[[#This Row],[Other]]=TRUE,", ""other:*""",""),"")</f>
        <v/>
      </c>
      <c r="L1289" t="str">
        <f t="array" ref="L128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90" spans="2:12" hidden="1" x14ac:dyDescent="0.25">
      <c r="B1290" t="s">
        <v>2792</v>
      </c>
      <c r="C1290" t="s">
        <v>841</v>
      </c>
      <c r="D1290" t="s">
        <v>1427</v>
      </c>
      <c r="E1290" t="s">
        <v>1307</v>
      </c>
      <c r="F1290" t="s">
        <v>29</v>
      </c>
      <c r="H1290" t="str">
        <f>IF(ISBLANK(core[[#This Row],[Type]]),"",IFERROR(LEFT(core[[#This Row],[Type]],FIND("(",core[[#This Row],[Type]])-1),core[[#This Row],[Type]]))</f>
        <v/>
      </c>
      <c r="I1290" t="str">
        <f>IF(core[[#This Row],[Base type]]="xs:string",LEFT(core[[#This Row],[Type]],11)="xs:string(""","")</f>
        <v/>
      </c>
      <c r="J1290" t="str">
        <f>IF(core[[#This Row],[Base type]]="xs:string",NOT(ISERROR(FIND(" or xs:string(xs:pattern=other:\w{2,})",core[[#This Row],[Type]]))),"")</f>
        <v/>
      </c>
      <c r="K1290" t="str">
        <f>IFERROR(MID(core[[#This Row],[Type]],LEN(core[[#This Row],[Base type]])+2,FIND(")",core[[#This Row],[Type]],LEN(core[[#This Row],[Base type]])+2)-LEN(core[[#This Row],[Base type]])-2)&amp;IF(core[[#This Row],[Other]]=TRUE,", ""other:*""",""),"")</f>
        <v/>
      </c>
      <c r="L1290" t="str">
        <f t="array" ref="L12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91" spans="2:12" hidden="1" x14ac:dyDescent="0.25">
      <c r="B1291" t="s">
        <v>2793</v>
      </c>
      <c r="C1291" t="s">
        <v>841</v>
      </c>
      <c r="D1291" t="s">
        <v>1427</v>
      </c>
      <c r="E1291" t="s">
        <v>2794</v>
      </c>
      <c r="F1291" t="s">
        <v>29</v>
      </c>
      <c r="G1291" t="s">
        <v>1325</v>
      </c>
      <c r="H1291" t="str">
        <f>IF(ISBLANK(core[[#This Row],[Type]]),"",IFERROR(LEFT(core[[#This Row],[Type]],FIND("(",core[[#This Row],[Type]])-1),core[[#This Row],[Type]]))</f>
        <v>xs:IDREF</v>
      </c>
      <c r="I1291" t="str">
        <f>IF(core[[#This Row],[Base type]]="xs:string",LEFT(core[[#This Row],[Type]],11)="xs:string(""","")</f>
        <v/>
      </c>
      <c r="J1291" t="str">
        <f>IF(core[[#This Row],[Base type]]="xs:string",NOT(ISERROR(FIND(" or xs:string(xs:pattern=other:\w{2,})",core[[#This Row],[Type]]))),"")</f>
        <v/>
      </c>
      <c r="K1291" t="str">
        <f>IFERROR(MID(core[[#This Row],[Type]],LEN(core[[#This Row],[Base type]])+2,FIND(")",core[[#This Row],[Type]],LEN(core[[#This Row],[Base type]])+2)-LEN(core[[#This Row],[Base type]])-2)&amp;IF(core[[#This Row],[Other]]=TRUE,", ""other:*""",""),"")</f>
        <v/>
      </c>
      <c r="L1291" t="str">
        <f t="array" ref="L129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92" spans="2:12" hidden="1" x14ac:dyDescent="0.25">
      <c r="B1292" t="s">
        <v>2795</v>
      </c>
      <c r="C1292" t="s">
        <v>841</v>
      </c>
      <c r="D1292" t="s">
        <v>864</v>
      </c>
      <c r="E1292" t="s">
        <v>1299</v>
      </c>
      <c r="F1292" t="s">
        <v>29</v>
      </c>
      <c r="H1292" t="str">
        <f>IF(ISBLANK(core[[#This Row],[Type]]),"",IFERROR(LEFT(core[[#This Row],[Type]],FIND("(",core[[#This Row],[Type]])-1),core[[#This Row],[Type]]))</f>
        <v/>
      </c>
      <c r="I1292" t="str">
        <f>IF(core[[#This Row],[Base type]]="xs:string",LEFT(core[[#This Row],[Type]],11)="xs:string(""","")</f>
        <v/>
      </c>
      <c r="J1292" t="str">
        <f>IF(core[[#This Row],[Base type]]="xs:string",NOT(ISERROR(FIND(" or xs:string(xs:pattern=other:\w{2,})",core[[#This Row],[Type]]))),"")</f>
        <v/>
      </c>
      <c r="K1292" t="str">
        <f>IFERROR(MID(core[[#This Row],[Type]],LEN(core[[#This Row],[Base type]])+2,FIND(")",core[[#This Row],[Type]],LEN(core[[#This Row],[Base type]])+2)-LEN(core[[#This Row],[Base type]])-2)&amp;IF(core[[#This Row],[Other]]=TRUE,", ""other:*""",""),"")</f>
        <v/>
      </c>
      <c r="L1292" t="str">
        <f t="array" ref="L129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93" spans="2:12" hidden="1" x14ac:dyDescent="0.25">
      <c r="B1293" t="s">
        <v>2796</v>
      </c>
      <c r="C1293" t="s">
        <v>841</v>
      </c>
      <c r="D1293" t="s">
        <v>864</v>
      </c>
      <c r="E1293" t="s">
        <v>822</v>
      </c>
      <c r="F1293" t="s">
        <v>29</v>
      </c>
      <c r="G1293" t="s">
        <v>1436</v>
      </c>
      <c r="H1293" t="str">
        <f>IF(ISBLANK(core[[#This Row],[Type]]),"",IFERROR(LEFT(core[[#This Row],[Type]],FIND("(",core[[#This Row],[Type]])-1),core[[#This Row],[Type]]))</f>
        <v>xs:boolean</v>
      </c>
      <c r="I1293" t="str">
        <f>IF(core[[#This Row],[Base type]]="xs:string",LEFT(core[[#This Row],[Type]],11)="xs:string(""","")</f>
        <v/>
      </c>
      <c r="J1293" t="str">
        <f>IF(core[[#This Row],[Base type]]="xs:string",NOT(ISERROR(FIND(" or xs:string(xs:pattern=other:\w{2,})",core[[#This Row],[Type]]))),"")</f>
        <v/>
      </c>
      <c r="K1293" t="str">
        <f>IFERROR(MID(core[[#This Row],[Type]],LEN(core[[#This Row],[Base type]])+2,FIND(")",core[[#This Row],[Type]],LEN(core[[#This Row],[Base type]])+2)-LEN(core[[#This Row],[Base type]])-2)&amp;IF(core[[#This Row],[Other]]=TRUE,", ""other:*""",""),"")</f>
        <v/>
      </c>
      <c r="L1293" t="str">
        <f t="array" ref="L1293">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94" spans="2:12" hidden="1" x14ac:dyDescent="0.25">
      <c r="B1294" t="s">
        <v>2797</v>
      </c>
      <c r="C1294" t="s">
        <v>841</v>
      </c>
      <c r="D1294" t="s">
        <v>864</v>
      </c>
      <c r="E1294" t="s">
        <v>1307</v>
      </c>
      <c r="F1294" t="s">
        <v>29</v>
      </c>
      <c r="H1294" t="str">
        <f>IF(ISBLANK(core[[#This Row],[Type]]),"",IFERROR(LEFT(core[[#This Row],[Type]],FIND("(",core[[#This Row],[Type]])-1),core[[#This Row],[Type]]))</f>
        <v/>
      </c>
      <c r="I1294" t="str">
        <f>IF(core[[#This Row],[Base type]]="xs:string",LEFT(core[[#This Row],[Type]],11)="xs:string(""","")</f>
        <v/>
      </c>
      <c r="J1294" t="str">
        <f>IF(core[[#This Row],[Base type]]="xs:string",NOT(ISERROR(FIND(" or xs:string(xs:pattern=other:\w{2,})",core[[#This Row],[Type]]))),"")</f>
        <v/>
      </c>
      <c r="K1294" t="str">
        <f>IFERROR(MID(core[[#This Row],[Type]],LEN(core[[#This Row],[Base type]])+2,FIND(")",core[[#This Row],[Type]],LEN(core[[#This Row],[Base type]])+2)-LEN(core[[#This Row],[Base type]])-2)&amp;IF(core[[#This Row],[Other]]=TRUE,", ""other:*""",""),"")</f>
        <v/>
      </c>
      <c r="L1294" t="str">
        <f t="array" ref="L12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95" spans="2:12" hidden="1" x14ac:dyDescent="0.25">
      <c r="B1295" t="s">
        <v>2798</v>
      </c>
      <c r="C1295" t="s">
        <v>841</v>
      </c>
      <c r="D1295" t="s">
        <v>864</v>
      </c>
      <c r="E1295" t="s">
        <v>2794</v>
      </c>
      <c r="F1295" t="s">
        <v>29</v>
      </c>
      <c r="G1295" t="s">
        <v>1325</v>
      </c>
      <c r="H1295" t="str">
        <f>IF(ISBLANK(core[[#This Row],[Type]]),"",IFERROR(LEFT(core[[#This Row],[Type]],FIND("(",core[[#This Row],[Type]])-1),core[[#This Row],[Type]]))</f>
        <v>xs:IDREF</v>
      </c>
      <c r="I1295" t="str">
        <f>IF(core[[#This Row],[Base type]]="xs:string",LEFT(core[[#This Row],[Type]],11)="xs:string(""","")</f>
        <v/>
      </c>
      <c r="J1295" t="str">
        <f>IF(core[[#This Row],[Base type]]="xs:string",NOT(ISERROR(FIND(" or xs:string(xs:pattern=other:\w{2,})",core[[#This Row],[Type]]))),"")</f>
        <v/>
      </c>
      <c r="K1295" t="str">
        <f>IFERROR(MID(core[[#This Row],[Type]],LEN(core[[#This Row],[Base type]])+2,FIND(")",core[[#This Row],[Type]],LEN(core[[#This Row],[Base type]])+2)-LEN(core[[#This Row],[Base type]])-2)&amp;IF(core[[#This Row],[Other]]=TRUE,", ""other:*""",""),"")</f>
        <v/>
      </c>
      <c r="L1295" t="str">
        <f t="array" ref="L129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296" spans="2:12" hidden="1" x14ac:dyDescent="0.25">
      <c r="B1296" t="s">
        <v>2799</v>
      </c>
      <c r="C1296" t="s">
        <v>841</v>
      </c>
      <c r="D1296" t="s">
        <v>415</v>
      </c>
      <c r="E1296" t="s">
        <v>1299</v>
      </c>
      <c r="F1296" t="s">
        <v>29</v>
      </c>
      <c r="H1296" t="str">
        <f>IF(ISBLANK(core[[#This Row],[Type]]),"",IFERROR(LEFT(core[[#This Row],[Type]],FIND("(",core[[#This Row],[Type]])-1),core[[#This Row],[Type]]))</f>
        <v/>
      </c>
      <c r="I1296" t="str">
        <f>IF(core[[#This Row],[Base type]]="xs:string",LEFT(core[[#This Row],[Type]],11)="xs:string(""","")</f>
        <v/>
      </c>
      <c r="J1296" t="str">
        <f>IF(core[[#This Row],[Base type]]="xs:string",NOT(ISERROR(FIND(" or xs:string(xs:pattern=other:\w{2,})",core[[#This Row],[Type]]))),"")</f>
        <v/>
      </c>
      <c r="K1296" t="str">
        <f>IFERROR(MID(core[[#This Row],[Type]],LEN(core[[#This Row],[Base type]])+2,FIND(")",core[[#This Row],[Type]],LEN(core[[#This Row],[Base type]])+2)-LEN(core[[#This Row],[Base type]])-2)&amp;IF(core[[#This Row],[Other]]=TRUE,", ""other:*""",""),"")</f>
        <v/>
      </c>
      <c r="L1296" t="str">
        <f t="array" ref="L12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97" spans="2:12" hidden="1" x14ac:dyDescent="0.25">
      <c r="B1297" t="s">
        <v>2800</v>
      </c>
      <c r="C1297" t="s">
        <v>841</v>
      </c>
      <c r="D1297" t="s">
        <v>415</v>
      </c>
      <c r="E1297" t="s">
        <v>822</v>
      </c>
      <c r="F1297" t="s">
        <v>29</v>
      </c>
      <c r="G1297" t="s">
        <v>1436</v>
      </c>
      <c r="H1297" t="str">
        <f>IF(ISBLANK(core[[#This Row],[Type]]),"",IFERROR(LEFT(core[[#This Row],[Type]],FIND("(",core[[#This Row],[Type]])-1),core[[#This Row],[Type]]))</f>
        <v>xs:boolean</v>
      </c>
      <c r="I1297" t="str">
        <f>IF(core[[#This Row],[Base type]]="xs:string",LEFT(core[[#This Row],[Type]],11)="xs:string(""","")</f>
        <v/>
      </c>
      <c r="J1297" t="str">
        <f>IF(core[[#This Row],[Base type]]="xs:string",NOT(ISERROR(FIND(" or xs:string(xs:pattern=other:\w{2,})",core[[#This Row],[Type]]))),"")</f>
        <v/>
      </c>
      <c r="K1297" t="str">
        <f>IFERROR(MID(core[[#This Row],[Type]],LEN(core[[#This Row],[Base type]])+2,FIND(")",core[[#This Row],[Type]],LEN(core[[#This Row],[Base type]])+2)-LEN(core[[#This Row],[Base type]])-2)&amp;IF(core[[#This Row],[Other]]=TRUE,", ""other:*""",""),"")</f>
        <v/>
      </c>
      <c r="L1297" t="str">
        <f t="array" ref="L129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298" spans="2:12" hidden="1" x14ac:dyDescent="0.25">
      <c r="B1298" t="s">
        <v>2801</v>
      </c>
      <c r="C1298" t="s">
        <v>841</v>
      </c>
      <c r="D1298" t="s">
        <v>415</v>
      </c>
      <c r="E1298" t="s">
        <v>1307</v>
      </c>
      <c r="F1298" t="s">
        <v>29</v>
      </c>
      <c r="H1298" t="str">
        <f>IF(ISBLANK(core[[#This Row],[Type]]),"",IFERROR(LEFT(core[[#This Row],[Type]],FIND("(",core[[#This Row],[Type]])-1),core[[#This Row],[Type]]))</f>
        <v/>
      </c>
      <c r="I1298" t="str">
        <f>IF(core[[#This Row],[Base type]]="xs:string",LEFT(core[[#This Row],[Type]],11)="xs:string(""","")</f>
        <v/>
      </c>
      <c r="J1298" t="str">
        <f>IF(core[[#This Row],[Base type]]="xs:string",NOT(ISERROR(FIND(" or xs:string(xs:pattern=other:\w{2,})",core[[#This Row],[Type]]))),"")</f>
        <v/>
      </c>
      <c r="K1298" t="str">
        <f>IFERROR(MID(core[[#This Row],[Type]],LEN(core[[#This Row],[Base type]])+2,FIND(")",core[[#This Row],[Type]],LEN(core[[#This Row],[Base type]])+2)-LEN(core[[#This Row],[Base type]])-2)&amp;IF(core[[#This Row],[Other]]=TRUE,", ""other:*""",""),"")</f>
        <v/>
      </c>
      <c r="L1298" t="str">
        <f t="array" ref="L12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299" spans="2:12" hidden="1" x14ac:dyDescent="0.25">
      <c r="B1299" t="s">
        <v>2802</v>
      </c>
      <c r="C1299" t="s">
        <v>841</v>
      </c>
      <c r="D1299" t="s">
        <v>415</v>
      </c>
      <c r="E1299" t="s">
        <v>120</v>
      </c>
      <c r="F1299" t="s">
        <v>29</v>
      </c>
      <c r="G1299" t="s">
        <v>1325</v>
      </c>
      <c r="H1299" t="str">
        <f>IF(ISBLANK(core[[#This Row],[Type]]),"",IFERROR(LEFT(core[[#This Row],[Type]],FIND("(",core[[#This Row],[Type]])-1),core[[#This Row],[Type]]))</f>
        <v>xs:IDREF</v>
      </c>
      <c r="I1299" t="str">
        <f>IF(core[[#This Row],[Base type]]="xs:string",LEFT(core[[#This Row],[Type]],11)="xs:string(""","")</f>
        <v/>
      </c>
      <c r="J1299" t="str">
        <f>IF(core[[#This Row],[Base type]]="xs:string",NOT(ISERROR(FIND(" or xs:string(xs:pattern=other:\w{2,})",core[[#This Row],[Type]]))),"")</f>
        <v/>
      </c>
      <c r="K1299" t="str">
        <f>IFERROR(MID(core[[#This Row],[Type]],LEN(core[[#This Row],[Base type]])+2,FIND(")",core[[#This Row],[Type]],LEN(core[[#This Row],[Base type]])+2)-LEN(core[[#This Row],[Base type]])-2)&amp;IF(core[[#This Row],[Other]]=TRUE,", ""other:*""",""),"")</f>
        <v/>
      </c>
      <c r="L1299" t="str">
        <f t="array" ref="L129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00" spans="2:12" hidden="1" x14ac:dyDescent="0.25">
      <c r="B1300" t="s">
        <v>2803</v>
      </c>
      <c r="C1300" t="s">
        <v>841</v>
      </c>
      <c r="D1300" t="s">
        <v>867</v>
      </c>
      <c r="E1300" t="s">
        <v>1299</v>
      </c>
      <c r="F1300" t="s">
        <v>29</v>
      </c>
      <c r="H1300" t="str">
        <f>IF(ISBLANK(core[[#This Row],[Type]]),"",IFERROR(LEFT(core[[#This Row],[Type]],FIND("(",core[[#This Row],[Type]])-1),core[[#This Row],[Type]]))</f>
        <v/>
      </c>
      <c r="I1300" t="str">
        <f>IF(core[[#This Row],[Base type]]="xs:string",LEFT(core[[#This Row],[Type]],11)="xs:string(""","")</f>
        <v/>
      </c>
      <c r="J1300" t="str">
        <f>IF(core[[#This Row],[Base type]]="xs:string",NOT(ISERROR(FIND(" or xs:string(xs:pattern=other:\w{2,})",core[[#This Row],[Type]]))),"")</f>
        <v/>
      </c>
      <c r="K1300" t="str">
        <f>IFERROR(MID(core[[#This Row],[Type]],LEN(core[[#This Row],[Base type]])+2,FIND(")",core[[#This Row],[Type]],LEN(core[[#This Row],[Base type]])+2)-LEN(core[[#This Row],[Base type]])-2)&amp;IF(core[[#This Row],[Other]]=TRUE,", ""other:*""",""),"")</f>
        <v/>
      </c>
      <c r="L1300" t="str">
        <f t="array" ref="L13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01" spans="2:12" hidden="1" x14ac:dyDescent="0.25">
      <c r="B1301" t="s">
        <v>2804</v>
      </c>
      <c r="C1301" t="s">
        <v>841</v>
      </c>
      <c r="D1301" t="s">
        <v>867</v>
      </c>
      <c r="E1301" t="s">
        <v>822</v>
      </c>
      <c r="F1301" t="s">
        <v>29</v>
      </c>
      <c r="G1301" t="s">
        <v>1436</v>
      </c>
      <c r="H1301" t="str">
        <f>IF(ISBLANK(core[[#This Row],[Type]]),"",IFERROR(LEFT(core[[#This Row],[Type]],FIND("(",core[[#This Row],[Type]])-1),core[[#This Row],[Type]]))</f>
        <v>xs:boolean</v>
      </c>
      <c r="I1301" t="str">
        <f>IF(core[[#This Row],[Base type]]="xs:string",LEFT(core[[#This Row],[Type]],11)="xs:string(""","")</f>
        <v/>
      </c>
      <c r="J1301" t="str">
        <f>IF(core[[#This Row],[Base type]]="xs:string",NOT(ISERROR(FIND(" or xs:string(xs:pattern=other:\w{2,})",core[[#This Row],[Type]]))),"")</f>
        <v/>
      </c>
      <c r="K1301" t="str">
        <f>IFERROR(MID(core[[#This Row],[Type]],LEN(core[[#This Row],[Base type]])+2,FIND(")",core[[#This Row],[Type]],LEN(core[[#This Row],[Base type]])+2)-LEN(core[[#This Row],[Base type]])-2)&amp;IF(core[[#This Row],[Other]]=TRUE,", ""other:*""",""),"")</f>
        <v/>
      </c>
      <c r="L1301" t="str">
        <f t="array" ref="L130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02" spans="2:12" hidden="1" x14ac:dyDescent="0.25">
      <c r="B1302" t="s">
        <v>2805</v>
      </c>
      <c r="C1302" t="s">
        <v>841</v>
      </c>
      <c r="D1302" t="s">
        <v>867</v>
      </c>
      <c r="E1302" t="s">
        <v>1307</v>
      </c>
      <c r="F1302" t="s">
        <v>29</v>
      </c>
      <c r="H1302" t="str">
        <f>IF(ISBLANK(core[[#This Row],[Type]]),"",IFERROR(LEFT(core[[#This Row],[Type]],FIND("(",core[[#This Row],[Type]])-1),core[[#This Row],[Type]]))</f>
        <v/>
      </c>
      <c r="I1302" t="str">
        <f>IF(core[[#This Row],[Base type]]="xs:string",LEFT(core[[#This Row],[Type]],11)="xs:string(""","")</f>
        <v/>
      </c>
      <c r="J1302" t="str">
        <f>IF(core[[#This Row],[Base type]]="xs:string",NOT(ISERROR(FIND(" or xs:string(xs:pattern=other:\w{2,})",core[[#This Row],[Type]]))),"")</f>
        <v/>
      </c>
      <c r="K1302" t="str">
        <f>IFERROR(MID(core[[#This Row],[Type]],LEN(core[[#This Row],[Base type]])+2,FIND(")",core[[#This Row],[Type]],LEN(core[[#This Row],[Base type]])+2)-LEN(core[[#This Row],[Base type]])-2)&amp;IF(core[[#This Row],[Other]]=TRUE,", ""other:*""",""),"")</f>
        <v/>
      </c>
      <c r="L1302" t="str">
        <f t="array" ref="L130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03" spans="2:12" hidden="1" x14ac:dyDescent="0.25">
      <c r="B1303" t="s">
        <v>2806</v>
      </c>
      <c r="C1303" t="s">
        <v>841</v>
      </c>
      <c r="D1303" t="s">
        <v>867</v>
      </c>
      <c r="E1303" t="s">
        <v>2807</v>
      </c>
      <c r="F1303" t="s">
        <v>29</v>
      </c>
      <c r="G1303" t="s">
        <v>1403</v>
      </c>
      <c r="H1303" t="str">
        <f>IF(ISBLANK(core[[#This Row],[Type]]),"",IFERROR(LEFT(core[[#This Row],[Type]],FIND("(",core[[#This Row],[Type]])-1),core[[#This Row],[Type]]))</f>
        <v>xs:decimal</v>
      </c>
      <c r="I1303" t="str">
        <f>IF(core[[#This Row],[Base type]]="xs:string",LEFT(core[[#This Row],[Type]],11)="xs:string(""","")</f>
        <v/>
      </c>
      <c r="J1303" t="str">
        <f>IF(core[[#This Row],[Base type]]="xs:string",NOT(ISERROR(FIND(" or xs:string(xs:pattern=other:\w{2,})",core[[#This Row],[Type]]))),"")</f>
        <v/>
      </c>
      <c r="K1303" t="str">
        <f>IFERROR(MID(core[[#This Row],[Type]],LEN(core[[#This Row],[Base type]])+2,FIND(")",core[[#This Row],[Type]],LEN(core[[#This Row],[Base type]])+2)-LEN(core[[#This Row],[Base type]])-2)&amp;IF(core[[#This Row],[Other]]=TRUE,", ""other:*""",""),"")</f>
        <v>xs:fractionDigits=6</v>
      </c>
      <c r="L1303" t="str">
        <f t="array" ref="L130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04" spans="2:12" hidden="1" x14ac:dyDescent="0.25">
      <c r="B1304" t="s">
        <v>2808</v>
      </c>
      <c r="C1304" t="s">
        <v>841</v>
      </c>
      <c r="D1304" t="s">
        <v>867</v>
      </c>
      <c r="E1304" t="s">
        <v>2809</v>
      </c>
      <c r="F1304" t="s">
        <v>29</v>
      </c>
      <c r="G1304" t="s">
        <v>1302</v>
      </c>
      <c r="H1304" t="str">
        <f>IF(ISBLANK(core[[#This Row],[Type]]),"",IFERROR(LEFT(core[[#This Row],[Type]],FIND("(",core[[#This Row],[Type]])-1),core[[#This Row],[Type]]))</f>
        <v>xs:string</v>
      </c>
      <c r="I1304" t="b">
        <f>IF(core[[#This Row],[Base type]]="xs:string",LEFT(core[[#This Row],[Type]],11)="xs:string(""","")</f>
        <v>0</v>
      </c>
      <c r="J1304" t="b">
        <f>IF(core[[#This Row],[Base type]]="xs:string",NOT(ISERROR(FIND(" or xs:string(xs:pattern=other:\w{2,})",core[[#This Row],[Type]]))),"")</f>
        <v>0</v>
      </c>
      <c r="K1304" t="str">
        <f>IFERROR(MID(core[[#This Row],[Type]],LEN(core[[#This Row],[Base type]])+2,FIND(")",core[[#This Row],[Type]],LEN(core[[#This Row],[Base type]])+2)-LEN(core[[#This Row],[Base type]])-2)&amp;IF(core[[#This Row],[Other]]=TRUE,", ""other:*""",""),"")</f>
        <v/>
      </c>
      <c r="L1304" t="str">
        <f t="array" ref="L130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05" spans="2:12" hidden="1" x14ac:dyDescent="0.25">
      <c r="B1305" t="s">
        <v>2810</v>
      </c>
      <c r="C1305" t="s">
        <v>841</v>
      </c>
      <c r="D1305" t="s">
        <v>867</v>
      </c>
      <c r="E1305" t="s">
        <v>2811</v>
      </c>
      <c r="F1305" t="s">
        <v>29</v>
      </c>
      <c r="G1305" t="s">
        <v>1325</v>
      </c>
      <c r="H1305" t="str">
        <f>IF(ISBLANK(core[[#This Row],[Type]]),"",IFERROR(LEFT(core[[#This Row],[Type]],FIND("(",core[[#This Row],[Type]])-1),core[[#This Row],[Type]]))</f>
        <v>xs:IDREF</v>
      </c>
      <c r="I1305" t="str">
        <f>IF(core[[#This Row],[Base type]]="xs:string",LEFT(core[[#This Row],[Type]],11)="xs:string(""","")</f>
        <v/>
      </c>
      <c r="J1305" t="str">
        <f>IF(core[[#This Row],[Base type]]="xs:string",NOT(ISERROR(FIND(" or xs:string(xs:pattern=other:\w{2,})",core[[#This Row],[Type]]))),"")</f>
        <v/>
      </c>
      <c r="K1305" t="str">
        <f>IFERROR(MID(core[[#This Row],[Type]],LEN(core[[#This Row],[Base type]])+2,FIND(")",core[[#This Row],[Type]],LEN(core[[#This Row],[Base type]])+2)-LEN(core[[#This Row],[Base type]])-2)&amp;IF(core[[#This Row],[Other]]=TRUE,", ""other:*""",""),"")</f>
        <v/>
      </c>
      <c r="L1305" t="str">
        <f t="array" ref="L130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06" spans="2:12" hidden="1" x14ac:dyDescent="0.25">
      <c r="B1306" t="s">
        <v>2812</v>
      </c>
      <c r="C1306" t="s">
        <v>841</v>
      </c>
      <c r="D1306" t="s">
        <v>867</v>
      </c>
      <c r="E1306" t="s">
        <v>2813</v>
      </c>
      <c r="F1306" t="s">
        <v>29</v>
      </c>
      <c r="G1306" t="s">
        <v>1325</v>
      </c>
      <c r="H1306" t="str">
        <f>IF(ISBLANK(core[[#This Row],[Type]]),"",IFERROR(LEFT(core[[#This Row],[Type]],FIND("(",core[[#This Row],[Type]])-1),core[[#This Row],[Type]]))</f>
        <v>xs:IDREF</v>
      </c>
      <c r="I1306" t="str">
        <f>IF(core[[#This Row],[Base type]]="xs:string",LEFT(core[[#This Row],[Type]],11)="xs:string(""","")</f>
        <v/>
      </c>
      <c r="J1306" t="str">
        <f>IF(core[[#This Row],[Base type]]="xs:string",NOT(ISERROR(FIND(" or xs:string(xs:pattern=other:\w{2,})",core[[#This Row],[Type]]))),"")</f>
        <v/>
      </c>
      <c r="K1306" t="str">
        <f>IFERROR(MID(core[[#This Row],[Type]],LEN(core[[#This Row],[Base type]])+2,FIND(")",core[[#This Row],[Type]],LEN(core[[#This Row],[Base type]])+2)-LEN(core[[#This Row],[Base type]])-2)&amp;IF(core[[#This Row],[Other]]=TRUE,", ""other:*""",""),"")</f>
        <v/>
      </c>
      <c r="L1306" t="str">
        <f t="array" ref="L130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07" spans="2:12" hidden="1" x14ac:dyDescent="0.25">
      <c r="B1307" t="s">
        <v>2814</v>
      </c>
      <c r="C1307" t="s">
        <v>841</v>
      </c>
      <c r="D1307" t="s">
        <v>2815</v>
      </c>
      <c r="E1307" t="s">
        <v>1299</v>
      </c>
      <c r="F1307" t="s">
        <v>29</v>
      </c>
      <c r="H1307" t="str">
        <f>IF(ISBLANK(core[[#This Row],[Type]]),"",IFERROR(LEFT(core[[#This Row],[Type]],FIND("(",core[[#This Row],[Type]])-1),core[[#This Row],[Type]]))</f>
        <v/>
      </c>
      <c r="I1307" t="str">
        <f>IF(core[[#This Row],[Base type]]="xs:string",LEFT(core[[#This Row],[Type]],11)="xs:string(""","")</f>
        <v/>
      </c>
      <c r="J1307" t="str">
        <f>IF(core[[#This Row],[Base type]]="xs:string",NOT(ISERROR(FIND(" or xs:string(xs:pattern=other:\w{2,})",core[[#This Row],[Type]]))),"")</f>
        <v/>
      </c>
      <c r="K1307" t="str">
        <f>IFERROR(MID(core[[#This Row],[Type]],LEN(core[[#This Row],[Base type]])+2,FIND(")",core[[#This Row],[Type]],LEN(core[[#This Row],[Base type]])+2)-LEN(core[[#This Row],[Base type]])-2)&amp;IF(core[[#This Row],[Other]]=TRUE,", ""other:*""",""),"")</f>
        <v/>
      </c>
      <c r="L1307" t="str">
        <f t="array" ref="L130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08" spans="2:12" hidden="1" x14ac:dyDescent="0.25">
      <c r="B1308" t="s">
        <v>2816</v>
      </c>
      <c r="C1308" t="s">
        <v>841</v>
      </c>
      <c r="D1308" t="s">
        <v>2815</v>
      </c>
      <c r="E1308" t="s">
        <v>822</v>
      </c>
      <c r="F1308" t="s">
        <v>29</v>
      </c>
      <c r="G1308" t="s">
        <v>1436</v>
      </c>
      <c r="H1308" t="str">
        <f>IF(ISBLANK(core[[#This Row],[Type]]),"",IFERROR(LEFT(core[[#This Row],[Type]],FIND("(",core[[#This Row],[Type]])-1),core[[#This Row],[Type]]))</f>
        <v>xs:boolean</v>
      </c>
      <c r="I1308" t="str">
        <f>IF(core[[#This Row],[Base type]]="xs:string",LEFT(core[[#This Row],[Type]],11)="xs:string(""","")</f>
        <v/>
      </c>
      <c r="J1308" t="str">
        <f>IF(core[[#This Row],[Base type]]="xs:string",NOT(ISERROR(FIND(" or xs:string(xs:pattern=other:\w{2,})",core[[#This Row],[Type]]))),"")</f>
        <v/>
      </c>
      <c r="K1308" t="str">
        <f>IFERROR(MID(core[[#This Row],[Type]],LEN(core[[#This Row],[Base type]])+2,FIND(")",core[[#This Row],[Type]],LEN(core[[#This Row],[Base type]])+2)-LEN(core[[#This Row],[Base type]])-2)&amp;IF(core[[#This Row],[Other]]=TRUE,", ""other:*""",""),"")</f>
        <v/>
      </c>
      <c r="L1308" t="str">
        <f t="array" ref="L130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09" spans="2:12" hidden="1" x14ac:dyDescent="0.25">
      <c r="B1309" t="s">
        <v>2817</v>
      </c>
      <c r="C1309" t="s">
        <v>841</v>
      </c>
      <c r="D1309" t="s">
        <v>2815</v>
      </c>
      <c r="E1309" t="s">
        <v>1307</v>
      </c>
      <c r="F1309" t="s">
        <v>29</v>
      </c>
      <c r="H1309" t="str">
        <f>IF(ISBLANK(core[[#This Row],[Type]]),"",IFERROR(LEFT(core[[#This Row],[Type]],FIND("(",core[[#This Row],[Type]])-1),core[[#This Row],[Type]]))</f>
        <v/>
      </c>
      <c r="I1309" t="str">
        <f>IF(core[[#This Row],[Base type]]="xs:string",LEFT(core[[#This Row],[Type]],11)="xs:string(""","")</f>
        <v/>
      </c>
      <c r="J1309" t="str">
        <f>IF(core[[#This Row],[Base type]]="xs:string",NOT(ISERROR(FIND(" or xs:string(xs:pattern=other:\w{2,})",core[[#This Row],[Type]]))),"")</f>
        <v/>
      </c>
      <c r="K1309" t="str">
        <f>IFERROR(MID(core[[#This Row],[Type]],LEN(core[[#This Row],[Base type]])+2,FIND(")",core[[#This Row],[Type]],LEN(core[[#This Row],[Base type]])+2)-LEN(core[[#This Row],[Base type]])-2)&amp;IF(core[[#This Row],[Other]]=TRUE,", ""other:*""",""),"")</f>
        <v/>
      </c>
      <c r="L1309" t="str">
        <f t="array" ref="L130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10" spans="2:12" hidden="1" x14ac:dyDescent="0.25">
      <c r="B1310" t="s">
        <v>2818</v>
      </c>
      <c r="C1310" t="s">
        <v>841</v>
      </c>
      <c r="D1310" t="s">
        <v>2815</v>
      </c>
      <c r="E1310" t="s">
        <v>2794</v>
      </c>
      <c r="F1310" t="s">
        <v>29</v>
      </c>
      <c r="G1310" t="s">
        <v>1325</v>
      </c>
      <c r="H1310" t="str">
        <f>IF(ISBLANK(core[[#This Row],[Type]]),"",IFERROR(LEFT(core[[#This Row],[Type]],FIND("(",core[[#This Row],[Type]])-1),core[[#This Row],[Type]]))</f>
        <v>xs:IDREF</v>
      </c>
      <c r="I1310" t="str">
        <f>IF(core[[#This Row],[Base type]]="xs:string",LEFT(core[[#This Row],[Type]],11)="xs:string(""","")</f>
        <v/>
      </c>
      <c r="J1310" t="str">
        <f>IF(core[[#This Row],[Base type]]="xs:string",NOT(ISERROR(FIND(" or xs:string(xs:pattern=other:\w{2,})",core[[#This Row],[Type]]))),"")</f>
        <v/>
      </c>
      <c r="K1310" t="str">
        <f>IFERROR(MID(core[[#This Row],[Type]],LEN(core[[#This Row],[Base type]])+2,FIND(")",core[[#This Row],[Type]],LEN(core[[#This Row],[Base type]])+2)-LEN(core[[#This Row],[Base type]])-2)&amp;IF(core[[#This Row],[Other]]=TRUE,", ""other:*""",""),"")</f>
        <v/>
      </c>
      <c r="L1310" t="str">
        <f t="array" ref="L131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11" spans="2:12" hidden="1" x14ac:dyDescent="0.25">
      <c r="B1311" t="s">
        <v>2819</v>
      </c>
      <c r="C1311" t="s">
        <v>841</v>
      </c>
      <c r="D1311" t="s">
        <v>2820</v>
      </c>
      <c r="E1311" t="s">
        <v>1299</v>
      </c>
      <c r="F1311" t="s">
        <v>29</v>
      </c>
      <c r="H1311" t="str">
        <f>IF(ISBLANK(core[[#This Row],[Type]]),"",IFERROR(LEFT(core[[#This Row],[Type]],FIND("(",core[[#This Row],[Type]])-1),core[[#This Row],[Type]]))</f>
        <v/>
      </c>
      <c r="I1311" t="str">
        <f>IF(core[[#This Row],[Base type]]="xs:string",LEFT(core[[#This Row],[Type]],11)="xs:string(""","")</f>
        <v/>
      </c>
      <c r="J1311" t="str">
        <f>IF(core[[#This Row],[Base type]]="xs:string",NOT(ISERROR(FIND(" or xs:string(xs:pattern=other:\w{2,})",core[[#This Row],[Type]]))),"")</f>
        <v/>
      </c>
      <c r="K1311" t="str">
        <f>IFERROR(MID(core[[#This Row],[Type]],LEN(core[[#This Row],[Base type]])+2,FIND(")",core[[#This Row],[Type]],LEN(core[[#This Row],[Base type]])+2)-LEN(core[[#This Row],[Base type]])-2)&amp;IF(core[[#This Row],[Other]]=TRUE,", ""other:*""",""),"")</f>
        <v/>
      </c>
      <c r="L1311" t="str">
        <f t="array" ref="L13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12" spans="2:12" hidden="1" x14ac:dyDescent="0.25">
      <c r="B1312" t="s">
        <v>2821</v>
      </c>
      <c r="C1312" t="s">
        <v>841</v>
      </c>
      <c r="D1312" t="s">
        <v>2820</v>
      </c>
      <c r="E1312" t="s">
        <v>120</v>
      </c>
      <c r="F1312" t="s">
        <v>23</v>
      </c>
      <c r="G1312" t="s">
        <v>1325</v>
      </c>
      <c r="H1312" t="str">
        <f>IF(ISBLANK(core[[#This Row],[Type]]),"",IFERROR(LEFT(core[[#This Row],[Type]],FIND("(",core[[#This Row],[Type]])-1),core[[#This Row],[Type]]))</f>
        <v>xs:IDREF</v>
      </c>
      <c r="I1312" t="str">
        <f>IF(core[[#This Row],[Base type]]="xs:string",LEFT(core[[#This Row],[Type]],11)="xs:string(""","")</f>
        <v/>
      </c>
      <c r="J1312" t="str">
        <f>IF(core[[#This Row],[Base type]]="xs:string",NOT(ISERROR(FIND(" or xs:string(xs:pattern=other:\w{2,})",core[[#This Row],[Type]]))),"")</f>
        <v/>
      </c>
      <c r="K1312" t="str">
        <f>IFERROR(MID(core[[#This Row],[Type]],LEN(core[[#This Row],[Base type]])+2,FIND(")",core[[#This Row],[Type]],LEN(core[[#This Row],[Base type]])+2)-LEN(core[[#This Row],[Base type]])-2)&amp;IF(core[[#This Row],[Other]]=TRUE,", ""other:*""",""),"")</f>
        <v/>
      </c>
      <c r="L1312" t="str">
        <f t="array" ref="L131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13" spans="2:12" hidden="1" x14ac:dyDescent="0.25">
      <c r="B1313" t="s">
        <v>2822</v>
      </c>
      <c r="C1313" t="s">
        <v>841</v>
      </c>
      <c r="D1313" t="s">
        <v>2820</v>
      </c>
      <c r="E1313" t="s">
        <v>1307</v>
      </c>
      <c r="F1313" t="s">
        <v>29</v>
      </c>
      <c r="H1313" t="str">
        <f>IF(ISBLANK(core[[#This Row],[Type]]),"",IFERROR(LEFT(core[[#This Row],[Type]],FIND("(",core[[#This Row],[Type]])-1),core[[#This Row],[Type]]))</f>
        <v/>
      </c>
      <c r="I1313" t="str">
        <f>IF(core[[#This Row],[Base type]]="xs:string",LEFT(core[[#This Row],[Type]],11)="xs:string(""","")</f>
        <v/>
      </c>
      <c r="J1313" t="str">
        <f>IF(core[[#This Row],[Base type]]="xs:string",NOT(ISERROR(FIND(" or xs:string(xs:pattern=other:\w{2,})",core[[#This Row],[Type]]))),"")</f>
        <v/>
      </c>
      <c r="K1313" t="str">
        <f>IFERROR(MID(core[[#This Row],[Type]],LEN(core[[#This Row],[Base type]])+2,FIND(")",core[[#This Row],[Type]],LEN(core[[#This Row],[Base type]])+2)-LEN(core[[#This Row],[Base type]])-2)&amp;IF(core[[#This Row],[Other]]=TRUE,", ""other:*""",""),"")</f>
        <v/>
      </c>
      <c r="L1313" t="str">
        <f t="array" ref="L13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14" spans="2:12" hidden="1" x14ac:dyDescent="0.25">
      <c r="B1314" t="s">
        <v>2823</v>
      </c>
      <c r="C1314" t="s">
        <v>841</v>
      </c>
      <c r="D1314" t="s">
        <v>2824</v>
      </c>
      <c r="E1314" t="s">
        <v>1299</v>
      </c>
      <c r="F1314" t="s">
        <v>29</v>
      </c>
      <c r="H1314" t="str">
        <f>IF(ISBLANK(core[[#This Row],[Type]]),"",IFERROR(LEFT(core[[#This Row],[Type]],FIND("(",core[[#This Row],[Type]])-1),core[[#This Row],[Type]]))</f>
        <v/>
      </c>
      <c r="I1314" t="str">
        <f>IF(core[[#This Row],[Base type]]="xs:string",LEFT(core[[#This Row],[Type]],11)="xs:string(""","")</f>
        <v/>
      </c>
      <c r="J1314" t="str">
        <f>IF(core[[#This Row],[Base type]]="xs:string",NOT(ISERROR(FIND(" or xs:string(xs:pattern=other:\w{2,})",core[[#This Row],[Type]]))),"")</f>
        <v/>
      </c>
      <c r="K1314" t="str">
        <f>IFERROR(MID(core[[#This Row],[Type]],LEN(core[[#This Row],[Base type]])+2,FIND(")",core[[#This Row],[Type]],LEN(core[[#This Row],[Base type]])+2)-LEN(core[[#This Row],[Base type]])-2)&amp;IF(core[[#This Row],[Other]]=TRUE,", ""other:*""",""),"")</f>
        <v/>
      </c>
      <c r="L1314" t="str">
        <f t="array" ref="L13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15" spans="2:12" hidden="1" x14ac:dyDescent="0.25">
      <c r="B1315" t="s">
        <v>2825</v>
      </c>
      <c r="C1315" t="s">
        <v>841</v>
      </c>
      <c r="D1315" t="s">
        <v>2824</v>
      </c>
      <c r="E1315" t="s">
        <v>120</v>
      </c>
      <c r="F1315" t="s">
        <v>23</v>
      </c>
      <c r="G1315" t="s">
        <v>1325</v>
      </c>
      <c r="H1315" t="str">
        <f>IF(ISBLANK(core[[#This Row],[Type]]),"",IFERROR(LEFT(core[[#This Row],[Type]],FIND("(",core[[#This Row],[Type]])-1),core[[#This Row],[Type]]))</f>
        <v>xs:IDREF</v>
      </c>
      <c r="I1315" t="str">
        <f>IF(core[[#This Row],[Base type]]="xs:string",LEFT(core[[#This Row],[Type]],11)="xs:string(""","")</f>
        <v/>
      </c>
      <c r="J1315" t="str">
        <f>IF(core[[#This Row],[Base type]]="xs:string",NOT(ISERROR(FIND(" or xs:string(xs:pattern=other:\w{2,})",core[[#This Row],[Type]]))),"")</f>
        <v/>
      </c>
      <c r="K1315" t="str">
        <f>IFERROR(MID(core[[#This Row],[Type]],LEN(core[[#This Row],[Base type]])+2,FIND(")",core[[#This Row],[Type]],LEN(core[[#This Row],[Base type]])+2)-LEN(core[[#This Row],[Base type]])-2)&amp;IF(core[[#This Row],[Other]]=TRUE,", ""other:*""",""),"")</f>
        <v/>
      </c>
      <c r="L1315" t="str">
        <f t="array" ref="L131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16" spans="2:12" hidden="1" x14ac:dyDescent="0.25">
      <c r="B1316" t="s">
        <v>2826</v>
      </c>
      <c r="C1316" t="s">
        <v>841</v>
      </c>
      <c r="D1316" t="s">
        <v>2824</v>
      </c>
      <c r="E1316" t="s">
        <v>1307</v>
      </c>
      <c r="F1316" t="s">
        <v>29</v>
      </c>
      <c r="H1316" t="str">
        <f>IF(ISBLANK(core[[#This Row],[Type]]),"",IFERROR(LEFT(core[[#This Row],[Type]],FIND("(",core[[#This Row],[Type]])-1),core[[#This Row],[Type]]))</f>
        <v/>
      </c>
      <c r="I1316" t="str">
        <f>IF(core[[#This Row],[Base type]]="xs:string",LEFT(core[[#This Row],[Type]],11)="xs:string(""","")</f>
        <v/>
      </c>
      <c r="J1316" t="str">
        <f>IF(core[[#This Row],[Base type]]="xs:string",NOT(ISERROR(FIND(" or xs:string(xs:pattern=other:\w{2,})",core[[#This Row],[Type]]))),"")</f>
        <v/>
      </c>
      <c r="K1316" t="str">
        <f>IFERROR(MID(core[[#This Row],[Type]],LEN(core[[#This Row],[Base type]])+2,FIND(")",core[[#This Row],[Type]],LEN(core[[#This Row],[Base type]])+2)-LEN(core[[#This Row],[Base type]])-2)&amp;IF(core[[#This Row],[Other]]=TRUE,", ""other:*""",""),"")</f>
        <v/>
      </c>
      <c r="L1316" t="str">
        <f t="array" ref="L131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17" spans="2:12" hidden="1" x14ac:dyDescent="0.25">
      <c r="B1317" t="s">
        <v>2827</v>
      </c>
      <c r="C1317" t="s">
        <v>595</v>
      </c>
      <c r="D1317" t="s">
        <v>500</v>
      </c>
      <c r="E1317" t="s">
        <v>815</v>
      </c>
      <c r="F1317" t="s">
        <v>29</v>
      </c>
      <c r="G1317" t="s">
        <v>1403</v>
      </c>
      <c r="H1317" t="str">
        <f>IF(ISBLANK(core[[#This Row],[Type]]),"",IFERROR(LEFT(core[[#This Row],[Type]],FIND("(",core[[#This Row],[Type]])-1),core[[#This Row],[Type]]))</f>
        <v>xs:decimal</v>
      </c>
      <c r="I1317" t="str">
        <f>IF(core[[#This Row],[Base type]]="xs:string",LEFT(core[[#This Row],[Type]],11)="xs:string(""","")</f>
        <v/>
      </c>
      <c r="J1317" t="str">
        <f>IF(core[[#This Row],[Base type]]="xs:string",NOT(ISERROR(FIND(" or xs:string(xs:pattern=other:\w{2,})",core[[#This Row],[Type]]))),"")</f>
        <v/>
      </c>
      <c r="K1317" t="str">
        <f>IFERROR(MID(core[[#This Row],[Type]],LEN(core[[#This Row],[Base type]])+2,FIND(")",core[[#This Row],[Type]],LEN(core[[#This Row],[Base type]])+2)-LEN(core[[#This Row],[Base type]])-2)&amp;IF(core[[#This Row],[Other]]=TRUE,", ""other:*""",""),"")</f>
        <v>xs:fractionDigits=6</v>
      </c>
      <c r="L1317" t="str">
        <f t="array" ref="L131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18" spans="2:12" hidden="1" x14ac:dyDescent="0.25">
      <c r="B1318" t="s">
        <v>2828</v>
      </c>
      <c r="C1318" t="s">
        <v>595</v>
      </c>
      <c r="D1318" t="s">
        <v>500</v>
      </c>
      <c r="E1318" t="s">
        <v>17</v>
      </c>
      <c r="F1318" t="s">
        <v>29</v>
      </c>
      <c r="G1318" t="s">
        <v>2829</v>
      </c>
      <c r="H1318" t="str">
        <f>IF(ISBLANK(core[[#This Row],[Type]]),"",IFERROR(LEFT(core[[#This Row],[Type]],FIND("(",core[[#This Row],[Type]])-1),core[[#This Row],[Type]]))</f>
        <v>xs:string</v>
      </c>
      <c r="I1318" t="b">
        <f>IF(core[[#This Row],[Base type]]="xs:string",LEFT(core[[#This Row],[Type]],11)="xs:string(""","")</f>
        <v>1</v>
      </c>
      <c r="J1318" t="b">
        <f>IF(core[[#This Row],[Base type]]="xs:string",NOT(ISERROR(FIND(" or xs:string(xs:pattern=other:\w{2,})",core[[#This Row],[Type]]))),"")</f>
        <v>1</v>
      </c>
      <c r="K1318" t="str">
        <f>IFERROR(MID(core[[#This Row],[Type]],LEN(core[[#This Row],[Base type]])+2,FIND(")",core[[#This Row],[Type]],LEN(core[[#This Row],[Base type]])+2)-LEN(core[[#This Row],[Base type]])-2)&amp;IF(core[[#This Row],[Other]]=TRUE,", ""other:*""",""),"")</f>
        <v>"main", "distant", "repeater", "combined", "shunting", "other:*"</v>
      </c>
      <c r="L1318" t="str">
        <f t="array" ref="L131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19" spans="2:12" hidden="1" x14ac:dyDescent="0.25">
      <c r="B1319" t="s">
        <v>2830</v>
      </c>
      <c r="C1319" t="s">
        <v>595</v>
      </c>
      <c r="D1319" t="s">
        <v>500</v>
      </c>
      <c r="E1319" t="s">
        <v>599</v>
      </c>
      <c r="F1319" t="s">
        <v>29</v>
      </c>
      <c r="G1319" t="s">
        <v>2831</v>
      </c>
      <c r="H1319" t="str">
        <f>IF(ISBLANK(core[[#This Row],[Type]]),"",IFERROR(LEFT(core[[#This Row],[Type]],FIND("(",core[[#This Row],[Type]])-1),core[[#This Row],[Type]]))</f>
        <v>xs:string</v>
      </c>
      <c r="I1319" t="b">
        <f>IF(core[[#This Row],[Base type]]="xs:string",LEFT(core[[#This Row],[Type]],11)="xs:string(""","")</f>
        <v>1</v>
      </c>
      <c r="J1319" t="b">
        <f>IF(core[[#This Row],[Base type]]="xs:string",NOT(ISERROR(FIND(" or xs:string(xs:pattern=other:\w{2,})",core[[#This Row],[Type]]))),"")</f>
        <v>1</v>
      </c>
      <c r="K1319" t="str">
        <f>IFERROR(MID(core[[#This Row],[Type]],LEN(core[[#This Row],[Base type]])+2,FIND(")",core[[#This Row],[Type]],LEN(core[[#This Row],[Base type]])+2)-LEN(core[[#This Row],[Base type]])-2)&amp;IF(core[[#This Row],[Other]]=TRUE,", ""other:*""",""),"")</f>
        <v>"exit", "home", "blocking", "intermediate", "other:*"</v>
      </c>
      <c r="L1319" t="str">
        <f t="array" ref="L131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20" spans="2:12" hidden="1" x14ac:dyDescent="0.25">
      <c r="B1320" t="s">
        <v>2832</v>
      </c>
      <c r="C1320" t="s">
        <v>595</v>
      </c>
      <c r="D1320" t="s">
        <v>500</v>
      </c>
      <c r="E1320" t="s">
        <v>817</v>
      </c>
      <c r="F1320" t="s">
        <v>29</v>
      </c>
      <c r="G1320" t="s">
        <v>1302</v>
      </c>
      <c r="H1320" t="str">
        <f>IF(ISBLANK(core[[#This Row],[Type]]),"",IFERROR(LEFT(core[[#This Row],[Type]],FIND("(",core[[#This Row],[Type]])-1),core[[#This Row],[Type]]))</f>
        <v>xs:string</v>
      </c>
      <c r="I1320" t="b">
        <f>IF(core[[#This Row],[Base type]]="xs:string",LEFT(core[[#This Row],[Type]],11)="xs:string(""","")</f>
        <v>0</v>
      </c>
      <c r="J1320" t="b">
        <f>IF(core[[#This Row],[Base type]]="xs:string",NOT(ISERROR(FIND(" or xs:string(xs:pattern=other:\w{2,})",core[[#This Row],[Type]]))),"")</f>
        <v>0</v>
      </c>
      <c r="K1320" t="str">
        <f>IFERROR(MID(core[[#This Row],[Type]],LEN(core[[#This Row],[Base type]])+2,FIND(")",core[[#This Row],[Type]],LEN(core[[#This Row],[Base type]])+2)-LEN(core[[#This Row],[Base type]])-2)&amp;IF(core[[#This Row],[Other]]=TRUE,", ""other:*""",""),"")</f>
        <v/>
      </c>
      <c r="L1320" t="str">
        <f t="array" ref="L132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21" spans="2:12" hidden="1" x14ac:dyDescent="0.25">
      <c r="B1321" t="s">
        <v>2833</v>
      </c>
      <c r="C1321" t="s">
        <v>595</v>
      </c>
      <c r="D1321" t="s">
        <v>500</v>
      </c>
      <c r="E1321" t="s">
        <v>822</v>
      </c>
      <c r="F1321" t="s">
        <v>29</v>
      </c>
      <c r="G1321" t="s">
        <v>1436</v>
      </c>
      <c r="H1321" t="str">
        <f>IF(ISBLANK(core[[#This Row],[Type]]),"",IFERROR(LEFT(core[[#This Row],[Type]],FIND("(",core[[#This Row],[Type]])-1),core[[#This Row],[Type]]))</f>
        <v>xs:boolean</v>
      </c>
      <c r="I1321" t="str">
        <f>IF(core[[#This Row],[Base type]]="xs:string",LEFT(core[[#This Row],[Type]],11)="xs:string(""","")</f>
        <v/>
      </c>
      <c r="J1321" t="str">
        <f>IF(core[[#This Row],[Base type]]="xs:string",NOT(ISERROR(FIND(" or xs:string(xs:pattern=other:\w{2,})",core[[#This Row],[Type]]))),"")</f>
        <v/>
      </c>
      <c r="K1321" t="str">
        <f>IFERROR(MID(core[[#This Row],[Type]],LEN(core[[#This Row],[Base type]])+2,FIND(")",core[[#This Row],[Type]],LEN(core[[#This Row],[Base type]])+2)-LEN(core[[#This Row],[Base type]])-2)&amp;IF(core[[#This Row],[Other]]=TRUE,", ""other:*""",""),"")</f>
        <v/>
      </c>
      <c r="L1321" t="str">
        <f t="array" ref="L132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22" spans="2:12" hidden="1" x14ac:dyDescent="0.25">
      <c r="B1322" t="s">
        <v>2834</v>
      </c>
      <c r="C1322" t="s">
        <v>595</v>
      </c>
      <c r="D1322" t="s">
        <v>500</v>
      </c>
      <c r="E1322" t="s">
        <v>2835</v>
      </c>
      <c r="F1322" t="s">
        <v>29</v>
      </c>
      <c r="G1322" t="s">
        <v>1436</v>
      </c>
      <c r="H1322" t="str">
        <f>IF(ISBLANK(core[[#This Row],[Type]]),"",IFERROR(LEFT(core[[#This Row],[Type]],FIND("(",core[[#This Row],[Type]])-1),core[[#This Row],[Type]]))</f>
        <v>xs:boolean</v>
      </c>
      <c r="I1322" t="str">
        <f>IF(core[[#This Row],[Base type]]="xs:string",LEFT(core[[#This Row],[Type]],11)="xs:string(""","")</f>
        <v/>
      </c>
      <c r="J1322" t="str">
        <f>IF(core[[#This Row],[Base type]]="xs:string",NOT(ISERROR(FIND(" or xs:string(xs:pattern=other:\w{2,})",core[[#This Row],[Type]]))),"")</f>
        <v/>
      </c>
      <c r="K1322" t="str">
        <f>IFERROR(MID(core[[#This Row],[Type]],LEN(core[[#This Row],[Base type]])+2,FIND(")",core[[#This Row],[Type]],LEN(core[[#This Row],[Base type]])+2)-LEN(core[[#This Row],[Base type]])-2)&amp;IF(core[[#This Row],[Other]]=TRUE,", ""other:*""",""),"")</f>
        <v/>
      </c>
      <c r="L1322" t="str">
        <f t="array" ref="L132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23" spans="2:12" hidden="1" x14ac:dyDescent="0.25">
      <c r="B1323" t="s">
        <v>2836</v>
      </c>
      <c r="C1323" t="s">
        <v>595</v>
      </c>
      <c r="D1323" t="s">
        <v>500</v>
      </c>
      <c r="E1323" t="s">
        <v>2837</v>
      </c>
      <c r="F1323" t="s">
        <v>29</v>
      </c>
      <c r="G1323" t="s">
        <v>1436</v>
      </c>
      <c r="H1323" t="str">
        <f>IF(ISBLANK(core[[#This Row],[Type]]),"",IFERROR(LEFT(core[[#This Row],[Type]],FIND("(",core[[#This Row],[Type]])-1),core[[#This Row],[Type]]))</f>
        <v>xs:boolean</v>
      </c>
      <c r="I1323" t="str">
        <f>IF(core[[#This Row],[Base type]]="xs:string",LEFT(core[[#This Row],[Type]],11)="xs:string(""","")</f>
        <v/>
      </c>
      <c r="J1323" t="str">
        <f>IF(core[[#This Row],[Base type]]="xs:string",NOT(ISERROR(FIND(" or xs:string(xs:pattern=other:\w{2,})",core[[#This Row],[Type]]))),"")</f>
        <v/>
      </c>
      <c r="K1323" t="str">
        <f>IFERROR(MID(core[[#This Row],[Type]],LEN(core[[#This Row],[Base type]])+2,FIND(")",core[[#This Row],[Type]],LEN(core[[#This Row],[Base type]])+2)-LEN(core[[#This Row],[Base type]])-2)&amp;IF(core[[#This Row],[Other]]=TRUE,", ""other:*""",""),"")</f>
        <v/>
      </c>
      <c r="L1323" t="str">
        <f t="array" ref="L1323">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24" spans="2:12" hidden="1" x14ac:dyDescent="0.25">
      <c r="B1324" t="s">
        <v>2838</v>
      </c>
      <c r="C1324" t="s">
        <v>595</v>
      </c>
      <c r="D1324" t="s">
        <v>500</v>
      </c>
      <c r="E1324" t="s">
        <v>837</v>
      </c>
      <c r="F1324" t="s">
        <v>29</v>
      </c>
      <c r="G1324" t="s">
        <v>1436</v>
      </c>
      <c r="H1324" t="str">
        <f>IF(ISBLANK(core[[#This Row],[Type]]),"",IFERROR(LEFT(core[[#This Row],[Type]],FIND("(",core[[#This Row],[Type]])-1),core[[#This Row],[Type]]))</f>
        <v>xs:boolean</v>
      </c>
      <c r="I1324" t="str">
        <f>IF(core[[#This Row],[Base type]]="xs:string",LEFT(core[[#This Row],[Type]],11)="xs:string(""","")</f>
        <v/>
      </c>
      <c r="J1324" t="str">
        <f>IF(core[[#This Row],[Base type]]="xs:string",NOT(ISERROR(FIND(" or xs:string(xs:pattern=other:\w{2,})",core[[#This Row],[Type]]))),"")</f>
        <v/>
      </c>
      <c r="K1324" t="str">
        <f>IFERROR(MID(core[[#This Row],[Type]],LEN(core[[#This Row],[Base type]])+2,FIND(")",core[[#This Row],[Type]],LEN(core[[#This Row],[Base type]])+2)-LEN(core[[#This Row],[Base type]])-2)&amp;IF(core[[#This Row],[Other]]=TRUE,", ""other:*""",""),"")</f>
        <v/>
      </c>
      <c r="L1324" t="str">
        <f t="array" ref="L132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25" spans="2:12" hidden="1" x14ac:dyDescent="0.25">
      <c r="B1325" t="s">
        <v>2839</v>
      </c>
      <c r="C1325" t="s">
        <v>595</v>
      </c>
      <c r="D1325" t="s">
        <v>500</v>
      </c>
      <c r="E1325" t="s">
        <v>2840</v>
      </c>
      <c r="F1325" t="s">
        <v>29</v>
      </c>
      <c r="G1325" t="s">
        <v>1325</v>
      </c>
      <c r="H1325" t="str">
        <f>IF(ISBLANK(core[[#This Row],[Type]]),"",IFERROR(LEFT(core[[#This Row],[Type]],FIND("(",core[[#This Row],[Type]])-1),core[[#This Row],[Type]]))</f>
        <v>xs:IDREF</v>
      </c>
      <c r="I1325" t="str">
        <f>IF(core[[#This Row],[Base type]]="xs:string",LEFT(core[[#This Row],[Type]],11)="xs:string(""","")</f>
        <v/>
      </c>
      <c r="J1325" t="str">
        <f>IF(core[[#This Row],[Base type]]="xs:string",NOT(ISERROR(FIND(" or xs:string(xs:pattern=other:\w{2,})",core[[#This Row],[Type]]))),"")</f>
        <v/>
      </c>
      <c r="K1325" t="str">
        <f>IFERROR(MID(core[[#This Row],[Type]],LEN(core[[#This Row],[Base type]])+2,FIND(")",core[[#This Row],[Type]],LEN(core[[#This Row],[Base type]])+2)-LEN(core[[#This Row],[Base type]])-2)&amp;IF(core[[#This Row],[Other]]=TRUE,", ""other:*""",""),"")</f>
        <v/>
      </c>
      <c r="L1325" t="str">
        <f t="array" ref="L132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26" spans="2:12" hidden="1" x14ac:dyDescent="0.25">
      <c r="B1326" t="s">
        <v>2841</v>
      </c>
      <c r="C1326" t="s">
        <v>595</v>
      </c>
      <c r="D1326" t="s">
        <v>500</v>
      </c>
      <c r="E1326" t="s">
        <v>2842</v>
      </c>
      <c r="F1326" t="s">
        <v>29</v>
      </c>
      <c r="G1326" t="s">
        <v>1325</v>
      </c>
      <c r="H1326" t="str">
        <f>IF(ISBLANK(core[[#This Row],[Type]]),"",IFERROR(LEFT(core[[#This Row],[Type]],FIND("(",core[[#This Row],[Type]])-1),core[[#This Row],[Type]]))</f>
        <v>xs:IDREF</v>
      </c>
      <c r="I1326" t="str">
        <f>IF(core[[#This Row],[Base type]]="xs:string",LEFT(core[[#This Row],[Type]],11)="xs:string(""","")</f>
        <v/>
      </c>
      <c r="J1326" t="str">
        <f>IF(core[[#This Row],[Base type]]="xs:string",NOT(ISERROR(FIND(" or xs:string(xs:pattern=other:\w{2,})",core[[#This Row],[Type]]))),"")</f>
        <v/>
      </c>
      <c r="K1326" t="str">
        <f>IFERROR(MID(core[[#This Row],[Type]],LEN(core[[#This Row],[Base type]])+2,FIND(")",core[[#This Row],[Type]],LEN(core[[#This Row],[Base type]])+2)-LEN(core[[#This Row],[Base type]])-2)&amp;IF(core[[#This Row],[Other]]=TRUE,", ""other:*""",""),"")</f>
        <v/>
      </c>
      <c r="L1326" t="str">
        <f t="array" ref="L132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27" spans="2:12" hidden="1" x14ac:dyDescent="0.25">
      <c r="B1327" t="s">
        <v>2843</v>
      </c>
      <c r="C1327" t="s">
        <v>595</v>
      </c>
      <c r="D1327" t="s">
        <v>500</v>
      </c>
      <c r="E1327" t="s">
        <v>2844</v>
      </c>
      <c r="F1327" t="s">
        <v>29</v>
      </c>
      <c r="G1327" t="s">
        <v>1403</v>
      </c>
      <c r="H1327" t="str">
        <f>IF(ISBLANK(core[[#This Row],[Type]]),"",IFERROR(LEFT(core[[#This Row],[Type]],FIND("(",core[[#This Row],[Type]])-1),core[[#This Row],[Type]]))</f>
        <v>xs:decimal</v>
      </c>
      <c r="I1327" t="str">
        <f>IF(core[[#This Row],[Base type]]="xs:string",LEFT(core[[#This Row],[Type]],11)="xs:string(""","")</f>
        <v/>
      </c>
      <c r="J1327" t="str">
        <f>IF(core[[#This Row],[Base type]]="xs:string",NOT(ISERROR(FIND(" or xs:string(xs:pattern=other:\w{2,})",core[[#This Row],[Type]]))),"")</f>
        <v/>
      </c>
      <c r="K1327" t="str">
        <f>IFERROR(MID(core[[#This Row],[Type]],LEN(core[[#This Row],[Base type]])+2,FIND(")",core[[#This Row],[Type]],LEN(core[[#This Row],[Base type]])+2)-LEN(core[[#This Row],[Base type]])-2)&amp;IF(core[[#This Row],[Other]]=TRUE,", ""other:*""",""),"")</f>
        <v>xs:fractionDigits=6</v>
      </c>
      <c r="L1327" t="str">
        <f t="array" ref="L132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28" spans="2:12" hidden="1" x14ac:dyDescent="0.25">
      <c r="B1328" t="s">
        <v>2845</v>
      </c>
      <c r="C1328" t="s">
        <v>595</v>
      </c>
      <c r="D1328" t="s">
        <v>500</v>
      </c>
      <c r="E1328" t="s">
        <v>2846</v>
      </c>
      <c r="F1328" t="s">
        <v>29</v>
      </c>
      <c r="G1328" t="s">
        <v>1403</v>
      </c>
      <c r="H1328" t="str">
        <f>IF(ISBLANK(core[[#This Row],[Type]]),"",IFERROR(LEFT(core[[#This Row],[Type]],FIND("(",core[[#This Row],[Type]])-1),core[[#This Row],[Type]]))</f>
        <v>xs:decimal</v>
      </c>
      <c r="I1328" t="str">
        <f>IF(core[[#This Row],[Base type]]="xs:string",LEFT(core[[#This Row],[Type]],11)="xs:string(""","")</f>
        <v/>
      </c>
      <c r="J1328" t="str">
        <f>IF(core[[#This Row],[Base type]]="xs:string",NOT(ISERROR(FIND(" or xs:string(xs:pattern=other:\w{2,})",core[[#This Row],[Type]]))),"")</f>
        <v/>
      </c>
      <c r="K1328" t="str">
        <f>IFERROR(MID(core[[#This Row],[Type]],LEN(core[[#This Row],[Base type]])+2,FIND(")",core[[#This Row],[Type]],LEN(core[[#This Row],[Base type]])+2)-LEN(core[[#This Row],[Base type]])-2)&amp;IF(core[[#This Row],[Other]]=TRUE,", ""other:*""",""),"")</f>
        <v>xs:fractionDigits=6</v>
      </c>
      <c r="L1328" t="str">
        <f t="array" ref="L132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29" spans="2:12" hidden="1" x14ac:dyDescent="0.25">
      <c r="B1329" t="s">
        <v>2847</v>
      </c>
      <c r="C1329" t="s">
        <v>595</v>
      </c>
      <c r="D1329" t="s">
        <v>500</v>
      </c>
      <c r="E1329" t="s">
        <v>1022</v>
      </c>
      <c r="F1329" t="s">
        <v>29</v>
      </c>
      <c r="G1329" t="s">
        <v>1403</v>
      </c>
      <c r="H1329" t="str">
        <f>IF(ISBLANK(core[[#This Row],[Type]]),"",IFERROR(LEFT(core[[#This Row],[Type]],FIND("(",core[[#This Row],[Type]])-1),core[[#This Row],[Type]]))</f>
        <v>xs:decimal</v>
      </c>
      <c r="I1329" t="str">
        <f>IF(core[[#This Row],[Base type]]="xs:string",LEFT(core[[#This Row],[Type]],11)="xs:string(""","")</f>
        <v/>
      </c>
      <c r="J1329" t="str">
        <f>IF(core[[#This Row],[Base type]]="xs:string",NOT(ISERROR(FIND(" or xs:string(xs:pattern=other:\w{2,})",core[[#This Row],[Type]]))),"")</f>
        <v/>
      </c>
      <c r="K1329" t="str">
        <f>IFERROR(MID(core[[#This Row],[Type]],LEN(core[[#This Row],[Base type]])+2,FIND(")",core[[#This Row],[Type]],LEN(core[[#This Row],[Base type]])+2)-LEN(core[[#This Row],[Base type]])-2)&amp;IF(core[[#This Row],[Other]]=TRUE,", ""other:*""",""),"")</f>
        <v>xs:fractionDigits=6</v>
      </c>
      <c r="L1329" t="str">
        <f t="array" ref="L132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30" spans="2:12" hidden="1" x14ac:dyDescent="0.25">
      <c r="B1330" t="s">
        <v>2848</v>
      </c>
      <c r="C1330" t="s">
        <v>595</v>
      </c>
      <c r="D1330" t="s">
        <v>500</v>
      </c>
      <c r="E1330" t="s">
        <v>626</v>
      </c>
      <c r="F1330" t="s">
        <v>29</v>
      </c>
      <c r="G1330" t="s">
        <v>1325</v>
      </c>
      <c r="H1330" t="str">
        <f>IF(ISBLANK(core[[#This Row],[Type]]),"",IFERROR(LEFT(core[[#This Row],[Type]],FIND("(",core[[#This Row],[Type]])-1),core[[#This Row],[Type]]))</f>
        <v>xs:IDREF</v>
      </c>
      <c r="I1330" t="str">
        <f>IF(core[[#This Row],[Base type]]="xs:string",LEFT(core[[#This Row],[Type]],11)="xs:string(""","")</f>
        <v/>
      </c>
      <c r="J1330" t="str">
        <f>IF(core[[#This Row],[Base type]]="xs:string",NOT(ISERROR(FIND(" or xs:string(xs:pattern=other:\w{2,})",core[[#This Row],[Type]]))),"")</f>
        <v/>
      </c>
      <c r="K1330" t="str">
        <f>IFERROR(MID(core[[#This Row],[Type]],LEN(core[[#This Row],[Base type]])+2,FIND(")",core[[#This Row],[Type]],LEN(core[[#This Row],[Base type]])+2)-LEN(core[[#This Row],[Base type]])-2)&amp;IF(core[[#This Row],[Other]]=TRUE,", ""other:*""",""),"")</f>
        <v/>
      </c>
      <c r="L1330" t="str">
        <f t="array" ref="L133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31" spans="2:12" hidden="1" x14ac:dyDescent="0.25">
      <c r="B1331" t="s">
        <v>2849</v>
      </c>
      <c r="C1331" t="s">
        <v>595</v>
      </c>
      <c r="D1331" t="s">
        <v>500</v>
      </c>
      <c r="E1331" t="s">
        <v>147</v>
      </c>
      <c r="F1331" t="s">
        <v>29</v>
      </c>
      <c r="G1331" t="s">
        <v>1325</v>
      </c>
      <c r="H1331" t="str">
        <f>IF(ISBLANK(core[[#This Row],[Type]]),"",IFERROR(LEFT(core[[#This Row],[Type]],FIND("(",core[[#This Row],[Type]])-1),core[[#This Row],[Type]]))</f>
        <v>xs:IDREF</v>
      </c>
      <c r="I1331" t="str">
        <f>IF(core[[#This Row],[Base type]]="xs:string",LEFT(core[[#This Row],[Type]],11)="xs:string(""","")</f>
        <v/>
      </c>
      <c r="J1331" t="str">
        <f>IF(core[[#This Row],[Base type]]="xs:string",NOT(ISERROR(FIND(" or xs:string(xs:pattern=other:\w{2,})",core[[#This Row],[Type]]))),"")</f>
        <v/>
      </c>
      <c r="K1331" t="str">
        <f>IFERROR(MID(core[[#This Row],[Type]],LEN(core[[#This Row],[Base type]])+2,FIND(")",core[[#This Row],[Type]],LEN(core[[#This Row],[Base type]])+2)-LEN(core[[#This Row],[Base type]])-2)&amp;IF(core[[#This Row],[Other]]=TRUE,", ""other:*""",""),"")</f>
        <v/>
      </c>
      <c r="L1331" t="str">
        <f t="array" ref="L133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32" spans="2:12" hidden="1" x14ac:dyDescent="0.25">
      <c r="B1332" t="s">
        <v>2850</v>
      </c>
      <c r="C1332" t="s">
        <v>595</v>
      </c>
      <c r="D1332" t="s">
        <v>840</v>
      </c>
      <c r="E1332" t="s">
        <v>1299</v>
      </c>
      <c r="F1332" t="s">
        <v>1537</v>
      </c>
      <c r="H1332" t="str">
        <f>IF(ISBLANK(core[[#This Row],[Type]]),"",IFERROR(LEFT(core[[#This Row],[Type]],FIND("(",core[[#This Row],[Type]])-1),core[[#This Row],[Type]]))</f>
        <v/>
      </c>
      <c r="I1332" t="str">
        <f>IF(core[[#This Row],[Base type]]="xs:string",LEFT(core[[#This Row],[Type]],11)="xs:string(""","")</f>
        <v/>
      </c>
      <c r="J1332" t="str">
        <f>IF(core[[#This Row],[Base type]]="xs:string",NOT(ISERROR(FIND(" or xs:string(xs:pattern=other:\w{2,})",core[[#This Row],[Type]]))),"")</f>
        <v/>
      </c>
      <c r="K1332" t="str">
        <f>IFERROR(MID(core[[#This Row],[Type]],LEN(core[[#This Row],[Base type]])+2,FIND(")",core[[#This Row],[Type]],LEN(core[[#This Row],[Base type]])+2)-LEN(core[[#This Row],[Base type]])-2)&amp;IF(core[[#This Row],[Other]]=TRUE,", ""other:*""",""),"")</f>
        <v/>
      </c>
      <c r="L1332" t="str">
        <f t="array" ref="L13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33" spans="2:12" hidden="1" x14ac:dyDescent="0.25">
      <c r="B1333" t="s">
        <v>2851</v>
      </c>
      <c r="C1333" t="s">
        <v>875</v>
      </c>
      <c r="D1333" t="s">
        <v>876</v>
      </c>
      <c r="E1333" t="s">
        <v>1299</v>
      </c>
      <c r="F1333" t="s">
        <v>29</v>
      </c>
      <c r="H1333" t="str">
        <f>IF(ISBLANK(core[[#This Row],[Type]]),"",IFERROR(LEFT(core[[#This Row],[Type]],FIND("(",core[[#This Row],[Type]])-1),core[[#This Row],[Type]]))</f>
        <v/>
      </c>
      <c r="I1333" t="str">
        <f>IF(core[[#This Row],[Base type]]="xs:string",LEFT(core[[#This Row],[Type]],11)="xs:string(""","")</f>
        <v/>
      </c>
      <c r="J1333" t="str">
        <f>IF(core[[#This Row],[Base type]]="xs:string",NOT(ISERROR(FIND(" or xs:string(xs:pattern=other:\w{2,})",core[[#This Row],[Type]]))),"")</f>
        <v/>
      </c>
      <c r="K1333" t="str">
        <f>IFERROR(MID(core[[#This Row],[Type]],LEN(core[[#This Row],[Base type]])+2,FIND(")",core[[#This Row],[Type]],LEN(core[[#This Row],[Base type]])+2)-LEN(core[[#This Row],[Base type]])-2)&amp;IF(core[[#This Row],[Other]]=TRUE,", ""other:*""",""),"")</f>
        <v/>
      </c>
      <c r="L1333" t="str">
        <f t="array" ref="L13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34" spans="2:12" hidden="1" x14ac:dyDescent="0.25">
      <c r="B1334" t="s">
        <v>2852</v>
      </c>
      <c r="C1334" t="s">
        <v>879</v>
      </c>
      <c r="D1334" t="s">
        <v>423</v>
      </c>
      <c r="E1334" t="s">
        <v>1299</v>
      </c>
      <c r="F1334" t="s">
        <v>29</v>
      </c>
      <c r="H1334" t="str">
        <f>IF(ISBLANK(core[[#This Row],[Type]]),"",IFERROR(LEFT(core[[#This Row],[Type]],FIND("(",core[[#This Row],[Type]])-1),core[[#This Row],[Type]]))</f>
        <v/>
      </c>
      <c r="I1334" t="str">
        <f>IF(core[[#This Row],[Base type]]="xs:string",LEFT(core[[#This Row],[Type]],11)="xs:string(""","")</f>
        <v/>
      </c>
      <c r="J1334" t="str">
        <f>IF(core[[#This Row],[Base type]]="xs:string",NOT(ISERROR(FIND(" or xs:string(xs:pattern=other:\w{2,})",core[[#This Row],[Type]]))),"")</f>
        <v/>
      </c>
      <c r="K1334" t="str">
        <f>IFERROR(MID(core[[#This Row],[Type]],LEN(core[[#This Row],[Base type]])+2,FIND(")",core[[#This Row],[Type]],LEN(core[[#This Row],[Base type]])+2)-LEN(core[[#This Row],[Base type]])-2)&amp;IF(core[[#This Row],[Other]]=TRUE,", ""other:*""",""),"")</f>
        <v/>
      </c>
      <c r="L1334" t="str">
        <f t="array" ref="L13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35" spans="2:12" hidden="1" x14ac:dyDescent="0.25">
      <c r="B1335" t="s">
        <v>2853</v>
      </c>
      <c r="C1335" t="s">
        <v>879</v>
      </c>
      <c r="D1335" t="s">
        <v>423</v>
      </c>
      <c r="E1335" t="s">
        <v>34</v>
      </c>
      <c r="F1335" t="s">
        <v>29</v>
      </c>
      <c r="G1335" t="s">
        <v>1302</v>
      </c>
      <c r="H1335" t="str">
        <f>IF(ISBLANK(core[[#This Row],[Type]]),"",IFERROR(LEFT(core[[#This Row],[Type]],FIND("(",core[[#This Row],[Type]])-1),core[[#This Row],[Type]]))</f>
        <v>xs:string</v>
      </c>
      <c r="I1335" t="b">
        <f>IF(core[[#This Row],[Base type]]="xs:string",LEFT(core[[#This Row],[Type]],11)="xs:string(""","")</f>
        <v>0</v>
      </c>
      <c r="J1335" t="b">
        <f>IF(core[[#This Row],[Base type]]="xs:string",NOT(ISERROR(FIND(" or xs:string(xs:pattern=other:\w{2,})",core[[#This Row],[Type]]))),"")</f>
        <v>0</v>
      </c>
      <c r="K1335" t="str">
        <f>IFERROR(MID(core[[#This Row],[Type]],LEN(core[[#This Row],[Base type]])+2,FIND(")",core[[#This Row],[Type]],LEN(core[[#This Row],[Base type]])+2)-LEN(core[[#This Row],[Base type]])-2)&amp;IF(core[[#This Row],[Other]]=TRUE,", ""other:*""",""),"")</f>
        <v/>
      </c>
      <c r="L1335" t="str">
        <f t="array" ref="L133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36" spans="2:12" hidden="1" x14ac:dyDescent="0.25">
      <c r="B1336" t="s">
        <v>2854</v>
      </c>
      <c r="C1336" t="s">
        <v>879</v>
      </c>
      <c r="D1336" t="s">
        <v>423</v>
      </c>
      <c r="E1336" t="s">
        <v>28</v>
      </c>
      <c r="F1336" t="s">
        <v>29</v>
      </c>
      <c r="G1336" t="s">
        <v>1302</v>
      </c>
      <c r="H1336" t="str">
        <f>IF(ISBLANK(core[[#This Row],[Type]]),"",IFERROR(LEFT(core[[#This Row],[Type]],FIND("(",core[[#This Row],[Type]])-1),core[[#This Row],[Type]]))</f>
        <v>xs:string</v>
      </c>
      <c r="I1336" t="b">
        <f>IF(core[[#This Row],[Base type]]="xs:string",LEFT(core[[#This Row],[Type]],11)="xs:string(""","")</f>
        <v>0</v>
      </c>
      <c r="J1336" t="b">
        <f>IF(core[[#This Row],[Base type]]="xs:string",NOT(ISERROR(FIND(" or xs:string(xs:pattern=other:\w{2,})",core[[#This Row],[Type]]))),"")</f>
        <v>0</v>
      </c>
      <c r="K1336" t="str">
        <f>IFERROR(MID(core[[#This Row],[Type]],LEN(core[[#This Row],[Base type]])+2,FIND(")",core[[#This Row],[Type]],LEN(core[[#This Row],[Base type]])+2)-LEN(core[[#This Row],[Base type]])-2)&amp;IF(core[[#This Row],[Other]]=TRUE,", ""other:*""",""),"")</f>
        <v/>
      </c>
      <c r="L1336" t="str">
        <f t="array" ref="L133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37" spans="2:12" hidden="1" x14ac:dyDescent="0.25">
      <c r="B1337" t="s">
        <v>2855</v>
      </c>
      <c r="C1337" t="s">
        <v>879</v>
      </c>
      <c r="D1337" t="s">
        <v>423</v>
      </c>
      <c r="E1337" t="s">
        <v>1305</v>
      </c>
      <c r="F1337" t="s">
        <v>29</v>
      </c>
      <c r="H1337" t="str">
        <f>IF(ISBLANK(core[[#This Row],[Type]]),"",IFERROR(LEFT(core[[#This Row],[Type]],FIND("(",core[[#This Row],[Type]])-1),core[[#This Row],[Type]]))</f>
        <v/>
      </c>
      <c r="I1337" t="str">
        <f>IF(core[[#This Row],[Base type]]="xs:string",LEFT(core[[#This Row],[Type]],11)="xs:string(""","")</f>
        <v/>
      </c>
      <c r="J1337" t="str">
        <f>IF(core[[#This Row],[Base type]]="xs:string",NOT(ISERROR(FIND(" or xs:string(xs:pattern=other:\w{2,})",core[[#This Row],[Type]]))),"")</f>
        <v/>
      </c>
      <c r="K1337" t="str">
        <f>IFERROR(MID(core[[#This Row],[Type]],LEN(core[[#This Row],[Base type]])+2,FIND(")",core[[#This Row],[Type]],LEN(core[[#This Row],[Base type]])+2)-LEN(core[[#This Row],[Base type]])-2)&amp;IF(core[[#This Row],[Other]]=TRUE,", ""other:*""",""),"")</f>
        <v/>
      </c>
      <c r="L1337" t="str">
        <f t="array" ref="L13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38" spans="2:12" hidden="1" x14ac:dyDescent="0.25">
      <c r="B1338" t="s">
        <v>2856</v>
      </c>
      <c r="C1338" t="s">
        <v>879</v>
      </c>
      <c r="D1338" t="s">
        <v>423</v>
      </c>
      <c r="E1338" t="s">
        <v>1307</v>
      </c>
      <c r="F1338" t="s">
        <v>29</v>
      </c>
      <c r="H1338" t="str">
        <f>IF(ISBLANK(core[[#This Row],[Type]]),"",IFERROR(LEFT(core[[#This Row],[Type]],FIND("(",core[[#This Row],[Type]])-1),core[[#This Row],[Type]]))</f>
        <v/>
      </c>
      <c r="I1338" t="str">
        <f>IF(core[[#This Row],[Base type]]="xs:string",LEFT(core[[#This Row],[Type]],11)="xs:string(""","")</f>
        <v/>
      </c>
      <c r="J1338" t="str">
        <f>IF(core[[#This Row],[Base type]]="xs:string",NOT(ISERROR(FIND(" or xs:string(xs:pattern=other:\w{2,})",core[[#This Row],[Type]]))),"")</f>
        <v/>
      </c>
      <c r="K1338" t="str">
        <f>IFERROR(MID(core[[#This Row],[Type]],LEN(core[[#This Row],[Base type]])+2,FIND(")",core[[#This Row],[Type]],LEN(core[[#This Row],[Base type]])+2)-LEN(core[[#This Row],[Base type]])-2)&amp;IF(core[[#This Row],[Other]]=TRUE,", ""other:*""",""),"")</f>
        <v/>
      </c>
      <c r="L1338" t="str">
        <f t="array" ref="L133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39" spans="2:12" hidden="1" x14ac:dyDescent="0.25">
      <c r="B1339" t="s">
        <v>2857</v>
      </c>
      <c r="C1339" t="s">
        <v>879</v>
      </c>
      <c r="D1339" t="s">
        <v>1309</v>
      </c>
      <c r="E1339" t="s">
        <v>1299</v>
      </c>
      <c r="F1339" t="s">
        <v>29</v>
      </c>
      <c r="H1339" t="str">
        <f>IF(ISBLANK(core[[#This Row],[Type]]),"",IFERROR(LEFT(core[[#This Row],[Type]],FIND("(",core[[#This Row],[Type]])-1),core[[#This Row],[Type]]))</f>
        <v/>
      </c>
      <c r="I1339" t="str">
        <f>IF(core[[#This Row],[Base type]]="xs:string",LEFT(core[[#This Row],[Type]],11)="xs:string(""","")</f>
        <v/>
      </c>
      <c r="J1339" t="str">
        <f>IF(core[[#This Row],[Base type]]="xs:string",NOT(ISERROR(FIND(" or xs:string(xs:pattern=other:\w{2,})",core[[#This Row],[Type]]))),"")</f>
        <v/>
      </c>
      <c r="K1339" t="str">
        <f>IFERROR(MID(core[[#This Row],[Type]],LEN(core[[#This Row],[Base type]])+2,FIND(")",core[[#This Row],[Type]],LEN(core[[#This Row],[Base type]])+2)-LEN(core[[#This Row],[Base type]])-2)&amp;IF(core[[#This Row],[Other]]=TRUE,", ""other:*""",""),"")</f>
        <v/>
      </c>
      <c r="L1339" t="str">
        <f t="array" ref="L133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40" spans="2:12" hidden="1" x14ac:dyDescent="0.25">
      <c r="B1340" t="s">
        <v>2858</v>
      </c>
      <c r="C1340" t="s">
        <v>875</v>
      </c>
      <c r="D1340" t="s">
        <v>876</v>
      </c>
      <c r="E1340" t="s">
        <v>32</v>
      </c>
      <c r="F1340" t="s">
        <v>23</v>
      </c>
      <c r="G1340" t="s">
        <v>1311</v>
      </c>
      <c r="H1340" t="str">
        <f>IF(ISBLANK(core[[#This Row],[Type]]),"",IFERROR(LEFT(core[[#This Row],[Type]],FIND("(",core[[#This Row],[Type]])-1),core[[#This Row],[Type]]))</f>
        <v>xs:ID</v>
      </c>
      <c r="I1340" t="str">
        <f>IF(core[[#This Row],[Base type]]="xs:string",LEFT(core[[#This Row],[Type]],11)="xs:string(""","")</f>
        <v/>
      </c>
      <c r="J1340" t="str">
        <f>IF(core[[#This Row],[Base type]]="xs:string",NOT(ISERROR(FIND(" or xs:string(xs:pattern=other:\w{2,})",core[[#This Row],[Type]]))),"")</f>
        <v/>
      </c>
      <c r="K1340" t="str">
        <f>IFERROR(MID(core[[#This Row],[Type]],LEN(core[[#This Row],[Base type]])+2,FIND(")",core[[#This Row],[Type]],LEN(core[[#This Row],[Base type]])+2)-LEN(core[[#This Row],[Base type]])-2)&amp;IF(core[[#This Row],[Other]]=TRUE,", ""other:*""",""),"")</f>
        <v/>
      </c>
      <c r="L1340" t="str">
        <f t="array" ref="L13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41" spans="2:12" hidden="1" x14ac:dyDescent="0.25">
      <c r="B1341" t="s">
        <v>2859</v>
      </c>
      <c r="C1341" t="s">
        <v>875</v>
      </c>
      <c r="D1341" t="s">
        <v>876</v>
      </c>
      <c r="E1341" t="s">
        <v>24</v>
      </c>
      <c r="F1341" t="s">
        <v>29</v>
      </c>
      <c r="G1341" t="s">
        <v>1302</v>
      </c>
      <c r="H1341" t="str">
        <f>IF(ISBLANK(core[[#This Row],[Type]]),"",IFERROR(LEFT(core[[#This Row],[Type]],FIND("(",core[[#This Row],[Type]])-1),core[[#This Row],[Type]]))</f>
        <v>xs:string</v>
      </c>
      <c r="I1341" t="b">
        <f>IF(core[[#This Row],[Base type]]="xs:string",LEFT(core[[#This Row],[Type]],11)="xs:string(""","")</f>
        <v>0</v>
      </c>
      <c r="J1341" t="b">
        <f>IF(core[[#This Row],[Base type]]="xs:string",NOT(ISERROR(FIND(" or xs:string(xs:pattern=other:\w{2,})",core[[#This Row],[Type]]))),"")</f>
        <v>0</v>
      </c>
      <c r="K1341" t="str">
        <f>IFERROR(MID(core[[#This Row],[Type]],LEN(core[[#This Row],[Base type]])+2,FIND(")",core[[#This Row],[Type]],LEN(core[[#This Row],[Base type]])+2)-LEN(core[[#This Row],[Base type]])-2)&amp;IF(core[[#This Row],[Other]]=TRUE,", ""other:*""",""),"")</f>
        <v/>
      </c>
      <c r="L1341" t="str">
        <f t="array" ref="L134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42" spans="2:12" hidden="1" x14ac:dyDescent="0.25">
      <c r="B1342" t="s">
        <v>2860</v>
      </c>
      <c r="C1342" t="s">
        <v>875</v>
      </c>
      <c r="D1342" t="s">
        <v>876</v>
      </c>
      <c r="E1342" t="s">
        <v>34</v>
      </c>
      <c r="F1342" t="s">
        <v>29</v>
      </c>
      <c r="G1342" t="s">
        <v>1302</v>
      </c>
      <c r="H1342" t="str">
        <f>IF(ISBLANK(core[[#This Row],[Type]]),"",IFERROR(LEFT(core[[#This Row],[Type]],FIND("(",core[[#This Row],[Type]])-1),core[[#This Row],[Type]]))</f>
        <v>xs:string</v>
      </c>
      <c r="I1342" t="b">
        <f>IF(core[[#This Row],[Base type]]="xs:string",LEFT(core[[#This Row],[Type]],11)="xs:string(""","")</f>
        <v>0</v>
      </c>
      <c r="J1342" t="b">
        <f>IF(core[[#This Row],[Base type]]="xs:string",NOT(ISERROR(FIND(" or xs:string(xs:pattern=other:\w{2,})",core[[#This Row],[Type]]))),"")</f>
        <v>0</v>
      </c>
      <c r="K1342" t="str">
        <f>IFERROR(MID(core[[#This Row],[Type]],LEN(core[[#This Row],[Base type]])+2,FIND(")",core[[#This Row],[Type]],LEN(core[[#This Row],[Base type]])+2)-LEN(core[[#This Row],[Base type]])-2)&amp;IF(core[[#This Row],[Other]]=TRUE,", ""other:*""",""),"")</f>
        <v/>
      </c>
      <c r="L1342" t="str">
        <f t="array" ref="L134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43" spans="2:12" hidden="1" x14ac:dyDescent="0.25">
      <c r="B1343" t="s">
        <v>2861</v>
      </c>
      <c r="C1343" t="s">
        <v>875</v>
      </c>
      <c r="D1343" t="s">
        <v>876</v>
      </c>
      <c r="E1343" t="s">
        <v>28</v>
      </c>
      <c r="F1343" t="s">
        <v>29</v>
      </c>
      <c r="G1343" t="s">
        <v>1302</v>
      </c>
      <c r="H1343" t="str">
        <f>IF(ISBLANK(core[[#This Row],[Type]]),"",IFERROR(LEFT(core[[#This Row],[Type]],FIND("(",core[[#This Row],[Type]])-1),core[[#This Row],[Type]]))</f>
        <v>xs:string</v>
      </c>
      <c r="I1343" t="b">
        <f>IF(core[[#This Row],[Base type]]="xs:string",LEFT(core[[#This Row],[Type]],11)="xs:string(""","")</f>
        <v>0</v>
      </c>
      <c r="J1343" t="b">
        <f>IF(core[[#This Row],[Base type]]="xs:string",NOT(ISERROR(FIND(" or xs:string(xs:pattern=other:\w{2,})",core[[#This Row],[Type]]))),"")</f>
        <v>0</v>
      </c>
      <c r="K1343" t="str">
        <f>IFERROR(MID(core[[#This Row],[Type]],LEN(core[[#This Row],[Base type]])+2,FIND(")",core[[#This Row],[Type]],LEN(core[[#This Row],[Base type]])+2)-LEN(core[[#This Row],[Base type]])-2)&amp;IF(core[[#This Row],[Other]]=TRUE,", ""other:*""",""),"")</f>
        <v/>
      </c>
      <c r="L1343" t="str">
        <f t="array" ref="L134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44" spans="2:12" hidden="1" x14ac:dyDescent="0.25">
      <c r="B1344" t="s">
        <v>2862</v>
      </c>
      <c r="C1344" t="s">
        <v>875</v>
      </c>
      <c r="D1344" t="s">
        <v>876</v>
      </c>
      <c r="E1344" t="s">
        <v>1305</v>
      </c>
      <c r="F1344" t="s">
        <v>29</v>
      </c>
      <c r="H1344" t="str">
        <f>IF(ISBLANK(core[[#This Row],[Type]]),"",IFERROR(LEFT(core[[#This Row],[Type]],FIND("(",core[[#This Row],[Type]])-1),core[[#This Row],[Type]]))</f>
        <v/>
      </c>
      <c r="I1344" t="str">
        <f>IF(core[[#This Row],[Base type]]="xs:string",LEFT(core[[#This Row],[Type]],11)="xs:string(""","")</f>
        <v/>
      </c>
      <c r="J1344" t="str">
        <f>IF(core[[#This Row],[Base type]]="xs:string",NOT(ISERROR(FIND(" or xs:string(xs:pattern=other:\w{2,})",core[[#This Row],[Type]]))),"")</f>
        <v/>
      </c>
      <c r="K1344" t="str">
        <f>IFERROR(MID(core[[#This Row],[Type]],LEN(core[[#This Row],[Base type]])+2,FIND(")",core[[#This Row],[Type]],LEN(core[[#This Row],[Base type]])+2)-LEN(core[[#This Row],[Base type]])-2)&amp;IF(core[[#This Row],[Other]]=TRUE,", ""other:*""",""),"")</f>
        <v/>
      </c>
      <c r="L1344" t="str">
        <f t="array" ref="L134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45" spans="2:12" hidden="1" x14ac:dyDescent="0.25">
      <c r="B1345" t="s">
        <v>2863</v>
      </c>
      <c r="C1345" t="s">
        <v>875</v>
      </c>
      <c r="D1345" t="s">
        <v>876</v>
      </c>
      <c r="E1345" t="s">
        <v>1307</v>
      </c>
      <c r="F1345" t="s">
        <v>29</v>
      </c>
      <c r="H1345" t="str">
        <f>IF(ISBLANK(core[[#This Row],[Type]]),"",IFERROR(LEFT(core[[#This Row],[Type]],FIND("(",core[[#This Row],[Type]])-1),core[[#This Row],[Type]]))</f>
        <v/>
      </c>
      <c r="I1345" t="str">
        <f>IF(core[[#This Row],[Base type]]="xs:string",LEFT(core[[#This Row],[Type]],11)="xs:string(""","")</f>
        <v/>
      </c>
      <c r="J1345" t="str">
        <f>IF(core[[#This Row],[Base type]]="xs:string",NOT(ISERROR(FIND(" or xs:string(xs:pattern=other:\w{2,})",core[[#This Row],[Type]]))),"")</f>
        <v/>
      </c>
      <c r="K1345" t="str">
        <f>IFERROR(MID(core[[#This Row],[Type]],LEN(core[[#This Row],[Base type]])+2,FIND(")",core[[#This Row],[Type]],LEN(core[[#This Row],[Base type]])+2)-LEN(core[[#This Row],[Base type]])-2)&amp;IF(core[[#This Row],[Other]]=TRUE,", ""other:*""",""),"")</f>
        <v/>
      </c>
      <c r="L1345" t="str">
        <f t="array" ref="L134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46" spans="2:12" hidden="1" x14ac:dyDescent="0.25">
      <c r="B1346" t="s">
        <v>2864</v>
      </c>
      <c r="C1346" t="s">
        <v>875</v>
      </c>
      <c r="D1346" t="s">
        <v>876</v>
      </c>
      <c r="E1346" t="s">
        <v>17</v>
      </c>
      <c r="F1346" t="s">
        <v>29</v>
      </c>
      <c r="G1346" t="s">
        <v>2865</v>
      </c>
      <c r="H1346" t="str">
        <f>IF(ISBLANK(core[[#This Row],[Type]]),"",IFERROR(LEFT(core[[#This Row],[Type]],FIND("(",core[[#This Row],[Type]])-1),core[[#This Row],[Type]]))</f>
        <v>xs:string</v>
      </c>
      <c r="I1346" t="b">
        <f>IF(core[[#This Row],[Base type]]="xs:string",LEFT(core[[#This Row],[Type]],11)="xs:string(""","")</f>
        <v>1</v>
      </c>
      <c r="J1346" t="b">
        <f>IF(core[[#This Row],[Base type]]="xs:string",NOT(ISERROR(FIND(" or xs:string(xs:pattern=other:\w{2,})",core[[#This Row],[Type]]))),"")</f>
        <v>1</v>
      </c>
      <c r="K1346" t="str">
        <f>IFERROR(MID(core[[#This Row],[Type]],LEN(core[[#This Row],[Base type]])+2,FIND(")",core[[#This Row],[Type]],LEN(core[[#This Row],[Base type]])+2)-LEN(core[[#This Row],[Base type]])-2)&amp;IF(core[[#This Row],[Other]]=TRUE,", ""other:*""",""),"")</f>
        <v>"distant-main", "station", "other:*"</v>
      </c>
      <c r="L1346" t="str">
        <f t="array" ref="L134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47" spans="2:12" hidden="1" x14ac:dyDescent="0.25">
      <c r="B1347" t="s">
        <v>2866</v>
      </c>
      <c r="C1347" t="s">
        <v>879</v>
      </c>
      <c r="D1347" t="s">
        <v>880</v>
      </c>
      <c r="E1347" t="s">
        <v>1299</v>
      </c>
      <c r="F1347" t="s">
        <v>29</v>
      </c>
      <c r="H1347" t="str">
        <f>IF(ISBLANK(core[[#This Row],[Type]]),"",IFERROR(LEFT(core[[#This Row],[Type]],FIND("(",core[[#This Row],[Type]])-1),core[[#This Row],[Type]]))</f>
        <v/>
      </c>
      <c r="I1347" t="str">
        <f>IF(core[[#This Row],[Base type]]="xs:string",LEFT(core[[#This Row],[Type]],11)="xs:string(""","")</f>
        <v/>
      </c>
      <c r="J1347" t="str">
        <f>IF(core[[#This Row],[Base type]]="xs:string",NOT(ISERROR(FIND(" or xs:string(xs:pattern=other:\w{2,})",core[[#This Row],[Type]]))),"")</f>
        <v/>
      </c>
      <c r="K1347" t="str">
        <f>IFERROR(MID(core[[#This Row],[Type]],LEN(core[[#This Row],[Base type]])+2,FIND(")",core[[#This Row],[Type]],LEN(core[[#This Row],[Base type]])+2)-LEN(core[[#This Row],[Base type]])-2)&amp;IF(core[[#This Row],[Other]]=TRUE,", ""other:*""",""),"")</f>
        <v/>
      </c>
      <c r="L1347" t="str">
        <f t="array" ref="L13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48" spans="2:12" hidden="1" x14ac:dyDescent="0.25">
      <c r="B1348" t="s">
        <v>2867</v>
      </c>
      <c r="C1348" t="s">
        <v>879</v>
      </c>
      <c r="D1348" t="s">
        <v>880</v>
      </c>
      <c r="E1348" t="s">
        <v>120</v>
      </c>
      <c r="F1348" t="s">
        <v>23</v>
      </c>
      <c r="G1348" t="s">
        <v>1325</v>
      </c>
      <c r="H1348" t="str">
        <f>IF(ISBLANK(core[[#This Row],[Type]]),"",IFERROR(LEFT(core[[#This Row],[Type]],FIND("(",core[[#This Row],[Type]])-1),core[[#This Row],[Type]]))</f>
        <v>xs:IDREF</v>
      </c>
      <c r="I1348" t="str">
        <f>IF(core[[#This Row],[Base type]]="xs:string",LEFT(core[[#This Row],[Type]],11)="xs:string(""","")</f>
        <v/>
      </c>
      <c r="J1348" t="str">
        <f>IF(core[[#This Row],[Base type]]="xs:string",NOT(ISERROR(FIND(" or xs:string(xs:pattern=other:\w{2,})",core[[#This Row],[Type]]))),"")</f>
        <v/>
      </c>
      <c r="K1348" t="str">
        <f>IFERROR(MID(core[[#This Row],[Type]],LEN(core[[#This Row],[Base type]])+2,FIND(")",core[[#This Row],[Type]],LEN(core[[#This Row],[Base type]])+2)-LEN(core[[#This Row],[Base type]])-2)&amp;IF(core[[#This Row],[Other]]=TRUE,", ""other:*""",""),"")</f>
        <v/>
      </c>
      <c r="L1348" t="str">
        <f t="array" ref="L134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49" spans="2:12" hidden="1" x14ac:dyDescent="0.25">
      <c r="B1349" t="s">
        <v>2868</v>
      </c>
      <c r="C1349" t="s">
        <v>879</v>
      </c>
      <c r="D1349" t="s">
        <v>880</v>
      </c>
      <c r="E1349" t="s">
        <v>1307</v>
      </c>
      <c r="F1349" t="s">
        <v>29</v>
      </c>
      <c r="H1349" t="str">
        <f>IF(ISBLANK(core[[#This Row],[Type]]),"",IFERROR(LEFT(core[[#This Row],[Type]],FIND("(",core[[#This Row],[Type]])-1),core[[#This Row],[Type]]))</f>
        <v/>
      </c>
      <c r="I1349" t="str">
        <f>IF(core[[#This Row],[Base type]]="xs:string",LEFT(core[[#This Row],[Type]],11)="xs:string(""","")</f>
        <v/>
      </c>
      <c r="J1349" t="str">
        <f>IF(core[[#This Row],[Base type]]="xs:string",NOT(ISERROR(FIND(" or xs:string(xs:pattern=other:\w{2,})",core[[#This Row],[Type]]))),"")</f>
        <v/>
      </c>
      <c r="K1349" t="str">
        <f>IFERROR(MID(core[[#This Row],[Type]],LEN(core[[#This Row],[Base type]])+2,FIND(")",core[[#This Row],[Type]],LEN(core[[#This Row],[Base type]])+2)-LEN(core[[#This Row],[Base type]])-2)&amp;IF(core[[#This Row],[Other]]=TRUE,", ""other:*""",""),"")</f>
        <v/>
      </c>
      <c r="L1349" t="str">
        <f t="array" ref="L134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0" spans="2:12" hidden="1" x14ac:dyDescent="0.25">
      <c r="B1350" t="s">
        <v>2869</v>
      </c>
      <c r="C1350" t="s">
        <v>879</v>
      </c>
      <c r="D1350" t="s">
        <v>880</v>
      </c>
      <c r="E1350" t="s">
        <v>389</v>
      </c>
      <c r="F1350" t="s">
        <v>29</v>
      </c>
      <c r="G1350" t="s">
        <v>1346</v>
      </c>
      <c r="H1350" t="str">
        <f>IF(ISBLANK(core[[#This Row],[Type]]),"",IFERROR(LEFT(core[[#This Row],[Type]],FIND("(",core[[#This Row],[Type]])-1),core[[#This Row],[Type]]))</f>
        <v>xs:positiveInteger</v>
      </c>
      <c r="I1350" t="str">
        <f>IF(core[[#This Row],[Base type]]="xs:string",LEFT(core[[#This Row],[Type]],11)="xs:string(""","")</f>
        <v/>
      </c>
      <c r="J1350" t="str">
        <f>IF(core[[#This Row],[Base type]]="xs:string",NOT(ISERROR(FIND(" or xs:string(xs:pattern=other:\w{2,})",core[[#This Row],[Type]]))),"")</f>
        <v/>
      </c>
      <c r="K1350" t="str">
        <f>IFERROR(MID(core[[#This Row],[Type]],LEN(core[[#This Row],[Base type]])+2,FIND(")",core[[#This Row],[Type]],LEN(core[[#This Row],[Base type]])+2)-LEN(core[[#This Row],[Base type]])-2)&amp;IF(core[[#This Row],[Other]]=TRUE,", ""other:*""",""),"")</f>
        <v/>
      </c>
      <c r="L1350" t="str">
        <f t="array" ref="L1350">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351" spans="2:12" hidden="1" x14ac:dyDescent="0.25">
      <c r="B1351" t="s">
        <v>2870</v>
      </c>
      <c r="C1351" t="s">
        <v>462</v>
      </c>
      <c r="D1351" t="s">
        <v>474</v>
      </c>
      <c r="E1351" t="s">
        <v>1299</v>
      </c>
      <c r="F1351" t="s">
        <v>29</v>
      </c>
      <c r="H1351" t="str">
        <f>IF(ISBLANK(core[[#This Row],[Type]]),"",IFERROR(LEFT(core[[#This Row],[Type]],FIND("(",core[[#This Row],[Type]])-1),core[[#This Row],[Type]]))</f>
        <v/>
      </c>
      <c r="I1351" t="str">
        <f>IF(core[[#This Row],[Base type]]="xs:string",LEFT(core[[#This Row],[Type]],11)="xs:string(""","")</f>
        <v/>
      </c>
      <c r="J1351" t="str">
        <f>IF(core[[#This Row],[Base type]]="xs:string",NOT(ISERROR(FIND(" or xs:string(xs:pattern=other:\w{2,})",core[[#This Row],[Type]]))),"")</f>
        <v/>
      </c>
      <c r="K1351" t="str">
        <f>IFERROR(MID(core[[#This Row],[Type]],LEN(core[[#This Row],[Base type]])+2,FIND(")",core[[#This Row],[Type]],LEN(core[[#This Row],[Base type]])+2)-LEN(core[[#This Row],[Base type]])-2)&amp;IF(core[[#This Row],[Other]]=TRUE,", ""other:*""",""),"")</f>
        <v/>
      </c>
      <c r="L1351" t="str">
        <f t="array" ref="L13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2" spans="2:12" hidden="1" x14ac:dyDescent="0.25">
      <c r="B1352" t="s">
        <v>2871</v>
      </c>
      <c r="C1352" t="s">
        <v>895</v>
      </c>
      <c r="D1352" t="s">
        <v>902</v>
      </c>
      <c r="E1352" t="s">
        <v>1299</v>
      </c>
      <c r="F1352" t="s">
        <v>1537</v>
      </c>
      <c r="H1352" t="str">
        <f>IF(ISBLANK(core[[#This Row],[Type]]),"",IFERROR(LEFT(core[[#This Row],[Type]],FIND("(",core[[#This Row],[Type]])-1),core[[#This Row],[Type]]))</f>
        <v/>
      </c>
      <c r="I1352" t="str">
        <f>IF(core[[#This Row],[Base type]]="xs:string",LEFT(core[[#This Row],[Type]],11)="xs:string(""","")</f>
        <v/>
      </c>
      <c r="J1352" t="str">
        <f>IF(core[[#This Row],[Base type]]="xs:string",NOT(ISERROR(FIND(" or xs:string(xs:pattern=other:\w{2,})",core[[#This Row],[Type]]))),"")</f>
        <v/>
      </c>
      <c r="K1352" t="str">
        <f>IFERROR(MID(core[[#This Row],[Type]],LEN(core[[#This Row],[Base type]])+2,FIND(")",core[[#This Row],[Type]],LEN(core[[#This Row],[Base type]])+2)-LEN(core[[#This Row],[Base type]])-2)&amp;IF(core[[#This Row],[Other]]=TRUE,", ""other:*""",""),"")</f>
        <v/>
      </c>
      <c r="L1352" t="str">
        <f t="array" ref="L13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3" spans="2:12" hidden="1" x14ac:dyDescent="0.25">
      <c r="B1353" t="s">
        <v>2872</v>
      </c>
      <c r="C1353" t="s">
        <v>908</v>
      </c>
      <c r="D1353" t="s">
        <v>423</v>
      </c>
      <c r="E1353" t="s">
        <v>1299</v>
      </c>
      <c r="F1353" t="s">
        <v>29</v>
      </c>
      <c r="H1353" t="str">
        <f>IF(ISBLANK(core[[#This Row],[Type]]),"",IFERROR(LEFT(core[[#This Row],[Type]],FIND("(",core[[#This Row],[Type]])-1),core[[#This Row],[Type]]))</f>
        <v/>
      </c>
      <c r="I1353" t="str">
        <f>IF(core[[#This Row],[Base type]]="xs:string",LEFT(core[[#This Row],[Type]],11)="xs:string(""","")</f>
        <v/>
      </c>
      <c r="J1353" t="str">
        <f>IF(core[[#This Row],[Base type]]="xs:string",NOT(ISERROR(FIND(" or xs:string(xs:pattern=other:\w{2,})",core[[#This Row],[Type]]))),"")</f>
        <v/>
      </c>
      <c r="K1353" t="str">
        <f>IFERROR(MID(core[[#This Row],[Type]],LEN(core[[#This Row],[Base type]])+2,FIND(")",core[[#This Row],[Type]],LEN(core[[#This Row],[Base type]])+2)-LEN(core[[#This Row],[Base type]])-2)&amp;IF(core[[#This Row],[Other]]=TRUE,", ""other:*""",""),"")</f>
        <v/>
      </c>
      <c r="L1353" t="str">
        <f t="array" ref="L135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4" spans="2:12" hidden="1" x14ac:dyDescent="0.25">
      <c r="B1354" t="s">
        <v>2873</v>
      </c>
      <c r="C1354" t="s">
        <v>908</v>
      </c>
      <c r="D1354" t="s">
        <v>423</v>
      </c>
      <c r="E1354" t="s">
        <v>34</v>
      </c>
      <c r="F1354" t="s">
        <v>29</v>
      </c>
      <c r="G1354" t="s">
        <v>1302</v>
      </c>
      <c r="H1354" t="str">
        <f>IF(ISBLANK(core[[#This Row],[Type]]),"",IFERROR(LEFT(core[[#This Row],[Type]],FIND("(",core[[#This Row],[Type]])-1),core[[#This Row],[Type]]))</f>
        <v>xs:string</v>
      </c>
      <c r="I1354" t="b">
        <f>IF(core[[#This Row],[Base type]]="xs:string",LEFT(core[[#This Row],[Type]],11)="xs:string(""","")</f>
        <v>0</v>
      </c>
      <c r="J1354" t="b">
        <f>IF(core[[#This Row],[Base type]]="xs:string",NOT(ISERROR(FIND(" or xs:string(xs:pattern=other:\w{2,})",core[[#This Row],[Type]]))),"")</f>
        <v>0</v>
      </c>
      <c r="K1354" t="str">
        <f>IFERROR(MID(core[[#This Row],[Type]],LEN(core[[#This Row],[Base type]])+2,FIND(")",core[[#This Row],[Type]],LEN(core[[#This Row],[Base type]])+2)-LEN(core[[#This Row],[Base type]])-2)&amp;IF(core[[#This Row],[Other]]=TRUE,", ""other:*""",""),"")</f>
        <v/>
      </c>
      <c r="L1354" t="str">
        <f t="array" ref="L13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55" spans="2:12" hidden="1" x14ac:dyDescent="0.25">
      <c r="B1355" t="s">
        <v>2874</v>
      </c>
      <c r="C1355" t="s">
        <v>908</v>
      </c>
      <c r="D1355" t="s">
        <v>423</v>
      </c>
      <c r="E1355" t="s">
        <v>28</v>
      </c>
      <c r="F1355" t="s">
        <v>29</v>
      </c>
      <c r="G1355" t="s">
        <v>1302</v>
      </c>
      <c r="H1355" t="str">
        <f>IF(ISBLANK(core[[#This Row],[Type]]),"",IFERROR(LEFT(core[[#This Row],[Type]],FIND("(",core[[#This Row],[Type]])-1),core[[#This Row],[Type]]))</f>
        <v>xs:string</v>
      </c>
      <c r="I1355" t="b">
        <f>IF(core[[#This Row],[Base type]]="xs:string",LEFT(core[[#This Row],[Type]],11)="xs:string(""","")</f>
        <v>0</v>
      </c>
      <c r="J1355" t="b">
        <f>IF(core[[#This Row],[Base type]]="xs:string",NOT(ISERROR(FIND(" or xs:string(xs:pattern=other:\w{2,})",core[[#This Row],[Type]]))),"")</f>
        <v>0</v>
      </c>
      <c r="K1355" t="str">
        <f>IFERROR(MID(core[[#This Row],[Type]],LEN(core[[#This Row],[Base type]])+2,FIND(")",core[[#This Row],[Type]],LEN(core[[#This Row],[Base type]])+2)-LEN(core[[#This Row],[Base type]])-2)&amp;IF(core[[#This Row],[Other]]=TRUE,", ""other:*""",""),"")</f>
        <v/>
      </c>
      <c r="L1355" t="str">
        <f t="array" ref="L135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56" spans="2:12" hidden="1" x14ac:dyDescent="0.25">
      <c r="B1356" t="s">
        <v>2875</v>
      </c>
      <c r="C1356" t="s">
        <v>908</v>
      </c>
      <c r="D1356" t="s">
        <v>423</v>
      </c>
      <c r="E1356" t="s">
        <v>1305</v>
      </c>
      <c r="F1356" t="s">
        <v>29</v>
      </c>
      <c r="H1356" t="str">
        <f>IF(ISBLANK(core[[#This Row],[Type]]),"",IFERROR(LEFT(core[[#This Row],[Type]],FIND("(",core[[#This Row],[Type]])-1),core[[#This Row],[Type]]))</f>
        <v/>
      </c>
      <c r="I1356" t="str">
        <f>IF(core[[#This Row],[Base type]]="xs:string",LEFT(core[[#This Row],[Type]],11)="xs:string(""","")</f>
        <v/>
      </c>
      <c r="J1356" t="str">
        <f>IF(core[[#This Row],[Base type]]="xs:string",NOT(ISERROR(FIND(" or xs:string(xs:pattern=other:\w{2,})",core[[#This Row],[Type]]))),"")</f>
        <v/>
      </c>
      <c r="K1356" t="str">
        <f>IFERROR(MID(core[[#This Row],[Type]],LEN(core[[#This Row],[Base type]])+2,FIND(")",core[[#This Row],[Type]],LEN(core[[#This Row],[Base type]])+2)-LEN(core[[#This Row],[Base type]])-2)&amp;IF(core[[#This Row],[Other]]=TRUE,", ""other:*""",""),"")</f>
        <v/>
      </c>
      <c r="L1356" t="str">
        <f t="array" ref="L13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7" spans="2:12" hidden="1" x14ac:dyDescent="0.25">
      <c r="B1357" t="s">
        <v>2876</v>
      </c>
      <c r="C1357" t="s">
        <v>908</v>
      </c>
      <c r="D1357" t="s">
        <v>423</v>
      </c>
      <c r="E1357" t="s">
        <v>1307</v>
      </c>
      <c r="F1357" t="s">
        <v>29</v>
      </c>
      <c r="H1357" t="str">
        <f>IF(ISBLANK(core[[#This Row],[Type]]),"",IFERROR(LEFT(core[[#This Row],[Type]],FIND("(",core[[#This Row],[Type]])-1),core[[#This Row],[Type]]))</f>
        <v/>
      </c>
      <c r="I1357" t="str">
        <f>IF(core[[#This Row],[Base type]]="xs:string",LEFT(core[[#This Row],[Type]],11)="xs:string(""","")</f>
        <v/>
      </c>
      <c r="J1357" t="str">
        <f>IF(core[[#This Row],[Base type]]="xs:string",NOT(ISERROR(FIND(" or xs:string(xs:pattern=other:\w{2,})",core[[#This Row],[Type]]))),"")</f>
        <v/>
      </c>
      <c r="K1357" t="str">
        <f>IFERROR(MID(core[[#This Row],[Type]],LEN(core[[#This Row],[Base type]])+2,FIND(")",core[[#This Row],[Type]],LEN(core[[#This Row],[Base type]])+2)-LEN(core[[#This Row],[Base type]])-2)&amp;IF(core[[#This Row],[Other]]=TRUE,", ""other:*""",""),"")</f>
        <v/>
      </c>
      <c r="L1357" t="str">
        <f t="array" ref="L135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8" spans="2:12" hidden="1" x14ac:dyDescent="0.25">
      <c r="B1358" t="s">
        <v>2877</v>
      </c>
      <c r="C1358" t="s">
        <v>908</v>
      </c>
      <c r="D1358" t="s">
        <v>1309</v>
      </c>
      <c r="E1358" t="s">
        <v>1299</v>
      </c>
      <c r="F1358" t="s">
        <v>29</v>
      </c>
      <c r="H1358" t="str">
        <f>IF(ISBLANK(core[[#This Row],[Type]]),"",IFERROR(LEFT(core[[#This Row],[Type]],FIND("(",core[[#This Row],[Type]])-1),core[[#This Row],[Type]]))</f>
        <v/>
      </c>
      <c r="I1358" t="str">
        <f>IF(core[[#This Row],[Base type]]="xs:string",LEFT(core[[#This Row],[Type]],11)="xs:string(""","")</f>
        <v/>
      </c>
      <c r="J1358" t="str">
        <f>IF(core[[#This Row],[Base type]]="xs:string",NOT(ISERROR(FIND(" or xs:string(xs:pattern=other:\w{2,})",core[[#This Row],[Type]]))),"")</f>
        <v/>
      </c>
      <c r="K1358" t="str">
        <f>IFERROR(MID(core[[#This Row],[Type]],LEN(core[[#This Row],[Base type]])+2,FIND(")",core[[#This Row],[Type]],LEN(core[[#This Row],[Base type]])+2)-LEN(core[[#This Row],[Base type]])-2)&amp;IF(core[[#This Row],[Other]]=TRUE,", ""other:*""",""),"")</f>
        <v/>
      </c>
      <c r="L1358" t="str">
        <f t="array" ref="L13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59" spans="2:12" hidden="1" x14ac:dyDescent="0.25">
      <c r="B1359" t="s">
        <v>2878</v>
      </c>
      <c r="C1359" t="s">
        <v>895</v>
      </c>
      <c r="D1359" t="s">
        <v>902</v>
      </c>
      <c r="E1359" t="s">
        <v>32</v>
      </c>
      <c r="F1359" t="s">
        <v>23</v>
      </c>
      <c r="G1359" t="s">
        <v>1311</v>
      </c>
      <c r="H1359" t="str">
        <f>IF(ISBLANK(core[[#This Row],[Type]]),"",IFERROR(LEFT(core[[#This Row],[Type]],FIND("(",core[[#This Row],[Type]])-1),core[[#This Row],[Type]]))</f>
        <v>xs:ID</v>
      </c>
      <c r="I1359" t="str">
        <f>IF(core[[#This Row],[Base type]]="xs:string",LEFT(core[[#This Row],[Type]],11)="xs:string(""","")</f>
        <v/>
      </c>
      <c r="J1359" t="str">
        <f>IF(core[[#This Row],[Base type]]="xs:string",NOT(ISERROR(FIND(" or xs:string(xs:pattern=other:\w{2,})",core[[#This Row],[Type]]))),"")</f>
        <v/>
      </c>
      <c r="K1359" t="str">
        <f>IFERROR(MID(core[[#This Row],[Type]],LEN(core[[#This Row],[Base type]])+2,FIND(")",core[[#This Row],[Type]],LEN(core[[#This Row],[Base type]])+2)-LEN(core[[#This Row],[Base type]])-2)&amp;IF(core[[#This Row],[Other]]=TRUE,", ""other:*""",""),"")</f>
        <v/>
      </c>
      <c r="L1359" t="str">
        <f t="array" ref="L135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60" spans="2:12" hidden="1" x14ac:dyDescent="0.25">
      <c r="B1360" t="s">
        <v>2879</v>
      </c>
      <c r="C1360" t="s">
        <v>895</v>
      </c>
      <c r="D1360" t="s">
        <v>902</v>
      </c>
      <c r="E1360" t="s">
        <v>24</v>
      </c>
      <c r="F1360" t="s">
        <v>29</v>
      </c>
      <c r="G1360" t="s">
        <v>1302</v>
      </c>
      <c r="H1360" t="str">
        <f>IF(ISBLANK(core[[#This Row],[Type]]),"",IFERROR(LEFT(core[[#This Row],[Type]],FIND("(",core[[#This Row],[Type]])-1),core[[#This Row],[Type]]))</f>
        <v>xs:string</v>
      </c>
      <c r="I1360" t="b">
        <f>IF(core[[#This Row],[Base type]]="xs:string",LEFT(core[[#This Row],[Type]],11)="xs:string(""","")</f>
        <v>0</v>
      </c>
      <c r="J1360" t="b">
        <f>IF(core[[#This Row],[Base type]]="xs:string",NOT(ISERROR(FIND(" or xs:string(xs:pattern=other:\w{2,})",core[[#This Row],[Type]]))),"")</f>
        <v>0</v>
      </c>
      <c r="K1360" t="str">
        <f>IFERROR(MID(core[[#This Row],[Type]],LEN(core[[#This Row],[Base type]])+2,FIND(")",core[[#This Row],[Type]],LEN(core[[#This Row],[Base type]])+2)-LEN(core[[#This Row],[Base type]])-2)&amp;IF(core[[#This Row],[Other]]=TRUE,", ""other:*""",""),"")</f>
        <v/>
      </c>
      <c r="L1360" t="str">
        <f t="array" ref="L136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61" spans="2:12" hidden="1" x14ac:dyDescent="0.25">
      <c r="B1361" t="s">
        <v>2880</v>
      </c>
      <c r="C1361" t="s">
        <v>895</v>
      </c>
      <c r="D1361" t="s">
        <v>902</v>
      </c>
      <c r="E1361" t="s">
        <v>34</v>
      </c>
      <c r="F1361" t="s">
        <v>29</v>
      </c>
      <c r="G1361" t="s">
        <v>1302</v>
      </c>
      <c r="H1361" t="str">
        <f>IF(ISBLANK(core[[#This Row],[Type]]),"",IFERROR(LEFT(core[[#This Row],[Type]],FIND("(",core[[#This Row],[Type]])-1),core[[#This Row],[Type]]))</f>
        <v>xs:string</v>
      </c>
      <c r="I1361" t="b">
        <f>IF(core[[#This Row],[Base type]]="xs:string",LEFT(core[[#This Row],[Type]],11)="xs:string(""","")</f>
        <v>0</v>
      </c>
      <c r="J1361" t="b">
        <f>IF(core[[#This Row],[Base type]]="xs:string",NOT(ISERROR(FIND(" or xs:string(xs:pattern=other:\w{2,})",core[[#This Row],[Type]]))),"")</f>
        <v>0</v>
      </c>
      <c r="K1361" t="str">
        <f>IFERROR(MID(core[[#This Row],[Type]],LEN(core[[#This Row],[Base type]])+2,FIND(")",core[[#This Row],[Type]],LEN(core[[#This Row],[Base type]])+2)-LEN(core[[#This Row],[Base type]])-2)&amp;IF(core[[#This Row],[Other]]=TRUE,", ""other:*""",""),"")</f>
        <v/>
      </c>
      <c r="L1361" t="str">
        <f t="array" ref="L136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62" spans="2:12" hidden="1" x14ac:dyDescent="0.25">
      <c r="B1362" t="s">
        <v>2881</v>
      </c>
      <c r="C1362" t="s">
        <v>895</v>
      </c>
      <c r="D1362" t="s">
        <v>902</v>
      </c>
      <c r="E1362" t="s">
        <v>28</v>
      </c>
      <c r="F1362" t="s">
        <v>29</v>
      </c>
      <c r="G1362" t="s">
        <v>1302</v>
      </c>
      <c r="H1362" t="str">
        <f>IF(ISBLANK(core[[#This Row],[Type]]),"",IFERROR(LEFT(core[[#This Row],[Type]],FIND("(",core[[#This Row],[Type]])-1),core[[#This Row],[Type]]))</f>
        <v>xs:string</v>
      </c>
      <c r="I1362" t="b">
        <f>IF(core[[#This Row],[Base type]]="xs:string",LEFT(core[[#This Row],[Type]],11)="xs:string(""","")</f>
        <v>0</v>
      </c>
      <c r="J1362" t="b">
        <f>IF(core[[#This Row],[Base type]]="xs:string",NOT(ISERROR(FIND(" or xs:string(xs:pattern=other:\w{2,})",core[[#This Row],[Type]]))),"")</f>
        <v>0</v>
      </c>
      <c r="K1362" t="str">
        <f>IFERROR(MID(core[[#This Row],[Type]],LEN(core[[#This Row],[Base type]])+2,FIND(")",core[[#This Row],[Type]],LEN(core[[#This Row],[Base type]])+2)-LEN(core[[#This Row],[Base type]])-2)&amp;IF(core[[#This Row],[Other]]=TRUE,", ""other:*""",""),"")</f>
        <v/>
      </c>
      <c r="L1362" t="str">
        <f t="array" ref="L136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63" spans="2:12" hidden="1" x14ac:dyDescent="0.25">
      <c r="B1363" t="s">
        <v>2882</v>
      </c>
      <c r="C1363" t="s">
        <v>895</v>
      </c>
      <c r="D1363" t="s">
        <v>902</v>
      </c>
      <c r="E1363" t="s">
        <v>1305</v>
      </c>
      <c r="F1363" t="s">
        <v>29</v>
      </c>
      <c r="H1363" t="str">
        <f>IF(ISBLANK(core[[#This Row],[Type]]),"",IFERROR(LEFT(core[[#This Row],[Type]],FIND("(",core[[#This Row],[Type]])-1),core[[#This Row],[Type]]))</f>
        <v/>
      </c>
      <c r="I1363" t="str">
        <f>IF(core[[#This Row],[Base type]]="xs:string",LEFT(core[[#This Row],[Type]],11)="xs:string(""","")</f>
        <v/>
      </c>
      <c r="J1363" t="str">
        <f>IF(core[[#This Row],[Base type]]="xs:string",NOT(ISERROR(FIND(" or xs:string(xs:pattern=other:\w{2,})",core[[#This Row],[Type]]))),"")</f>
        <v/>
      </c>
      <c r="K1363" t="str">
        <f>IFERROR(MID(core[[#This Row],[Type]],LEN(core[[#This Row],[Base type]])+2,FIND(")",core[[#This Row],[Type]],LEN(core[[#This Row],[Base type]])+2)-LEN(core[[#This Row],[Base type]])-2)&amp;IF(core[[#This Row],[Other]]=TRUE,", ""other:*""",""),"")</f>
        <v/>
      </c>
      <c r="L1363" t="str">
        <f t="array" ref="L136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64" spans="2:12" hidden="1" x14ac:dyDescent="0.25">
      <c r="B1364" t="s">
        <v>2883</v>
      </c>
      <c r="C1364" t="s">
        <v>895</v>
      </c>
      <c r="D1364" t="s">
        <v>902</v>
      </c>
      <c r="E1364" t="s">
        <v>1307</v>
      </c>
      <c r="F1364" t="s">
        <v>29</v>
      </c>
      <c r="H1364" t="str">
        <f>IF(ISBLANK(core[[#This Row],[Type]]),"",IFERROR(LEFT(core[[#This Row],[Type]],FIND("(",core[[#This Row],[Type]])-1),core[[#This Row],[Type]]))</f>
        <v/>
      </c>
      <c r="I1364" t="str">
        <f>IF(core[[#This Row],[Base type]]="xs:string",LEFT(core[[#This Row],[Type]],11)="xs:string(""","")</f>
        <v/>
      </c>
      <c r="J1364" t="str">
        <f>IF(core[[#This Row],[Base type]]="xs:string",NOT(ISERROR(FIND(" or xs:string(xs:pattern=other:\w{2,})",core[[#This Row],[Type]]))),"")</f>
        <v/>
      </c>
      <c r="K1364" t="str">
        <f>IFERROR(MID(core[[#This Row],[Type]],LEN(core[[#This Row],[Base type]])+2,FIND(")",core[[#This Row],[Type]],LEN(core[[#This Row],[Base type]])+2)-LEN(core[[#This Row],[Base type]])-2)&amp;IF(core[[#This Row],[Other]]=TRUE,", ""other:*""",""),"")</f>
        <v/>
      </c>
      <c r="L1364" t="str">
        <f t="array" ref="L13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65" spans="2:12" hidden="1" x14ac:dyDescent="0.25">
      <c r="B1365" t="s">
        <v>2884</v>
      </c>
      <c r="C1365" t="s">
        <v>908</v>
      </c>
      <c r="D1365" t="s">
        <v>300</v>
      </c>
      <c r="E1365" t="s">
        <v>1299</v>
      </c>
      <c r="F1365" t="s">
        <v>29</v>
      </c>
      <c r="H1365" t="str">
        <f>IF(ISBLANK(core[[#This Row],[Type]]),"",IFERROR(LEFT(core[[#This Row],[Type]],FIND("(",core[[#This Row],[Type]])-1),core[[#This Row],[Type]]))</f>
        <v/>
      </c>
      <c r="I1365" t="str">
        <f>IF(core[[#This Row],[Base type]]="xs:string",LEFT(core[[#This Row],[Type]],11)="xs:string(""","")</f>
        <v/>
      </c>
      <c r="J1365" t="str">
        <f>IF(core[[#This Row],[Base type]]="xs:string",NOT(ISERROR(FIND(" or xs:string(xs:pattern=other:\w{2,})",core[[#This Row],[Type]]))),"")</f>
        <v/>
      </c>
      <c r="K1365" t="str">
        <f>IFERROR(MID(core[[#This Row],[Type]],LEN(core[[#This Row],[Base type]])+2,FIND(")",core[[#This Row],[Type]],LEN(core[[#This Row],[Base type]])+2)-LEN(core[[#This Row],[Base type]])-2)&amp;IF(core[[#This Row],[Other]]=TRUE,", ""other:*""",""),"")</f>
        <v/>
      </c>
      <c r="L1365" t="str">
        <f t="array" ref="L136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66" spans="2:12" hidden="1" x14ac:dyDescent="0.25">
      <c r="B1366" t="s">
        <v>2885</v>
      </c>
      <c r="C1366" t="s">
        <v>908</v>
      </c>
      <c r="D1366" t="s">
        <v>300</v>
      </c>
      <c r="E1366" t="s">
        <v>301</v>
      </c>
      <c r="F1366" t="s">
        <v>23</v>
      </c>
      <c r="G1366" t="s">
        <v>1495</v>
      </c>
      <c r="H1366" t="str">
        <f>IF(ISBLANK(core[[#This Row],[Type]]),"",IFERROR(LEFT(core[[#This Row],[Type]],FIND("(",core[[#This Row],[Type]])-1),core[[#This Row],[Type]]))</f>
        <v>xs:list</v>
      </c>
      <c r="I1366" t="str">
        <f>IF(core[[#This Row],[Base type]]="xs:string",LEFT(core[[#This Row],[Type]],11)="xs:string(""","")</f>
        <v/>
      </c>
      <c r="J1366" t="str">
        <f>IF(core[[#This Row],[Base type]]="xs:string",NOT(ISERROR(FIND(" or xs:string(xs:pattern=other:\w{2,})",core[[#This Row],[Type]]))),"")</f>
        <v/>
      </c>
      <c r="K1366" t="str">
        <f>IFERROR(MID(core[[#This Row],[Type]],LEN(core[[#This Row],[Base type]])+2,FIND(")",core[[#This Row],[Type]],LEN(core[[#This Row],[Base type]])+2)-LEN(core[[#This Row],[Base type]])-2)&amp;IF(core[[#This Row],[Other]]=TRUE,", ""other:*""",""),"")</f>
        <v>xs:double</v>
      </c>
      <c r="L1366" t="str">
        <f t="array" ref="L1366">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367" spans="2:12" hidden="1" x14ac:dyDescent="0.25">
      <c r="B1367" t="s">
        <v>2886</v>
      </c>
      <c r="C1367" t="s">
        <v>908</v>
      </c>
      <c r="D1367" t="s">
        <v>300</v>
      </c>
      <c r="E1367" t="s">
        <v>1425</v>
      </c>
      <c r="F1367" t="s">
        <v>29</v>
      </c>
      <c r="G1367" t="s">
        <v>1497</v>
      </c>
      <c r="H1367" t="str">
        <f>IF(ISBLANK(core[[#This Row],[Type]]),"",IFERROR(LEFT(core[[#This Row],[Type]],FIND("(",core[[#This Row],[Type]])-1),core[[#This Row],[Type]]))</f>
        <v>xs:double</v>
      </c>
      <c r="I1367" t="str">
        <f>IF(core[[#This Row],[Base type]]="xs:string",LEFT(core[[#This Row],[Type]],11)="xs:string(""","")</f>
        <v/>
      </c>
      <c r="J1367" t="str">
        <f>IF(core[[#This Row],[Base type]]="xs:string",NOT(ISERROR(FIND(" or xs:string(xs:pattern=other:\w{2,})",core[[#This Row],[Type]]))),"")</f>
        <v/>
      </c>
      <c r="K1367" t="str">
        <f>IFERROR(MID(core[[#This Row],[Type]],LEN(core[[#This Row],[Base type]])+2,FIND(")",core[[#This Row],[Type]],LEN(core[[#This Row],[Base type]])+2)-LEN(core[[#This Row],[Base type]])-2)&amp;IF(core[[#This Row],[Other]]=TRUE,", ""other:*""",""),"")</f>
        <v/>
      </c>
      <c r="L1367" t="str">
        <f t="array" ref="L1367">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368" spans="2:12" hidden="1" x14ac:dyDescent="0.25">
      <c r="B1368" t="s">
        <v>2887</v>
      </c>
      <c r="C1368" t="s">
        <v>908</v>
      </c>
      <c r="D1368" t="s">
        <v>300</v>
      </c>
      <c r="E1368" t="s">
        <v>1420</v>
      </c>
      <c r="F1368" t="s">
        <v>29</v>
      </c>
      <c r="G1368" t="s">
        <v>1423</v>
      </c>
      <c r="H1368" t="str">
        <f>IF(ISBLANK(core[[#This Row],[Type]]),"",IFERROR(LEFT(core[[#This Row],[Type]],FIND("(",core[[#This Row],[Type]])-1),core[[#This Row],[Type]]))</f>
        <v>xs:anyURI</v>
      </c>
      <c r="I1368" t="str">
        <f>IF(core[[#This Row],[Base type]]="xs:string",LEFT(core[[#This Row],[Type]],11)="xs:string(""","")</f>
        <v/>
      </c>
      <c r="J1368" t="str">
        <f>IF(core[[#This Row],[Base type]]="xs:string",NOT(ISERROR(FIND(" or xs:string(xs:pattern=other:\w{2,})",core[[#This Row],[Type]]))),"")</f>
        <v/>
      </c>
      <c r="K1368" t="str">
        <f>IFERROR(MID(core[[#This Row],[Type]],LEN(core[[#This Row],[Base type]])+2,FIND(")",core[[#This Row],[Type]],LEN(core[[#This Row],[Base type]])+2)-LEN(core[[#This Row],[Base type]])-2)&amp;IF(core[[#This Row],[Other]]=TRUE,", ""other:*""",""),"")</f>
        <v/>
      </c>
      <c r="L1368" t="str">
        <f t="array" ref="L136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369" spans="2:12" hidden="1" x14ac:dyDescent="0.25">
      <c r="B1369" t="s">
        <v>2888</v>
      </c>
      <c r="C1369" t="s">
        <v>908</v>
      </c>
      <c r="D1369" t="s">
        <v>300</v>
      </c>
      <c r="E1369" t="s">
        <v>1500</v>
      </c>
      <c r="F1369" t="s">
        <v>29</v>
      </c>
      <c r="G1369" t="s">
        <v>1423</v>
      </c>
      <c r="H1369" t="str">
        <f>IF(ISBLANK(core[[#This Row],[Type]]),"",IFERROR(LEFT(core[[#This Row],[Type]],FIND("(",core[[#This Row],[Type]])-1),core[[#This Row],[Type]]))</f>
        <v>xs:anyURI</v>
      </c>
      <c r="I1369" t="str">
        <f>IF(core[[#This Row],[Base type]]="xs:string",LEFT(core[[#This Row],[Type]],11)="xs:string(""","")</f>
        <v/>
      </c>
      <c r="J1369" t="str">
        <f>IF(core[[#This Row],[Base type]]="xs:string",NOT(ISERROR(FIND(" or xs:string(xs:pattern=other:\w{2,})",core[[#This Row],[Type]]))),"")</f>
        <v/>
      </c>
      <c r="K1369" t="str">
        <f>IFERROR(MID(core[[#This Row],[Type]],LEN(core[[#This Row],[Base type]])+2,FIND(")",core[[#This Row],[Type]],LEN(core[[#This Row],[Base type]])+2)-LEN(core[[#This Row],[Base type]])-2)&amp;IF(core[[#This Row],[Other]]=TRUE,", ""other:*""",""),"")</f>
        <v/>
      </c>
      <c r="L1369" t="str">
        <f t="array" ref="L136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370" spans="2:12" hidden="1" x14ac:dyDescent="0.25">
      <c r="B1370" t="s">
        <v>2889</v>
      </c>
      <c r="C1370" t="s">
        <v>895</v>
      </c>
      <c r="D1370" t="s">
        <v>902</v>
      </c>
      <c r="E1370" t="s">
        <v>494</v>
      </c>
      <c r="F1370" t="s">
        <v>23</v>
      </c>
      <c r="G1370" t="s">
        <v>1403</v>
      </c>
      <c r="H1370" t="str">
        <f>IF(ISBLANK(core[[#This Row],[Type]]),"",IFERROR(LEFT(core[[#This Row],[Type]],FIND("(",core[[#This Row],[Type]])-1),core[[#This Row],[Type]]))</f>
        <v>xs:decimal</v>
      </c>
      <c r="I1370" t="str">
        <f>IF(core[[#This Row],[Base type]]="xs:string",LEFT(core[[#This Row],[Type]],11)="xs:string(""","")</f>
        <v/>
      </c>
      <c r="J1370" t="str">
        <f>IF(core[[#This Row],[Base type]]="xs:string",NOT(ISERROR(FIND(" or xs:string(xs:pattern=other:\w{2,})",core[[#This Row],[Type]]))),"")</f>
        <v/>
      </c>
      <c r="K1370" t="str">
        <f>IFERROR(MID(core[[#This Row],[Type]],LEN(core[[#This Row],[Base type]])+2,FIND(")",core[[#This Row],[Type]],LEN(core[[#This Row],[Base type]])+2)-LEN(core[[#This Row],[Base type]])-2)&amp;IF(core[[#This Row],[Other]]=TRUE,", ""other:*""",""),"")</f>
        <v>xs:fractionDigits=6</v>
      </c>
      <c r="L1370" t="str">
        <f t="array" ref="L137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71" spans="2:12" hidden="1" x14ac:dyDescent="0.25">
      <c r="B1371" t="s">
        <v>2890</v>
      </c>
      <c r="C1371" t="s">
        <v>895</v>
      </c>
      <c r="D1371" t="s">
        <v>902</v>
      </c>
      <c r="E1371" t="s">
        <v>478</v>
      </c>
      <c r="F1371" t="s">
        <v>29</v>
      </c>
      <c r="G1371" t="s">
        <v>1403</v>
      </c>
      <c r="H1371" t="str">
        <f>IF(ISBLANK(core[[#This Row],[Type]]),"",IFERROR(LEFT(core[[#This Row],[Type]],FIND("(",core[[#This Row],[Type]])-1),core[[#This Row],[Type]]))</f>
        <v>xs:decimal</v>
      </c>
      <c r="I1371" t="str">
        <f>IF(core[[#This Row],[Base type]]="xs:string",LEFT(core[[#This Row],[Type]],11)="xs:string(""","")</f>
        <v/>
      </c>
      <c r="J1371" t="str">
        <f>IF(core[[#This Row],[Base type]]="xs:string",NOT(ISERROR(FIND(" or xs:string(xs:pattern=other:\w{2,})",core[[#This Row],[Type]]))),"")</f>
        <v/>
      </c>
      <c r="K1371" t="str">
        <f>IFERROR(MID(core[[#This Row],[Type]],LEN(core[[#This Row],[Base type]])+2,FIND(")",core[[#This Row],[Type]],LEN(core[[#This Row],[Base type]])+2)-LEN(core[[#This Row],[Base type]])-2)&amp;IF(core[[#This Row],[Other]]=TRUE,", ""other:*""",""),"")</f>
        <v>xs:fractionDigits=6</v>
      </c>
      <c r="L1371" t="str">
        <f t="array" ref="L137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72" spans="2:12" hidden="1" x14ac:dyDescent="0.25">
      <c r="B1372" t="s">
        <v>2891</v>
      </c>
      <c r="C1372" t="s">
        <v>895</v>
      </c>
      <c r="D1372" t="s">
        <v>902</v>
      </c>
      <c r="E1372" t="s">
        <v>1505</v>
      </c>
      <c r="F1372" t="s">
        <v>29</v>
      </c>
      <c r="G1372" t="s">
        <v>1403</v>
      </c>
      <c r="H1372" t="str">
        <f>IF(ISBLANK(core[[#This Row],[Type]]),"",IFERROR(LEFT(core[[#This Row],[Type]],FIND("(",core[[#This Row],[Type]])-1),core[[#This Row],[Type]]))</f>
        <v>xs:decimal</v>
      </c>
      <c r="I1372" t="str">
        <f>IF(core[[#This Row],[Base type]]="xs:string",LEFT(core[[#This Row],[Type]],11)="xs:string(""","")</f>
        <v/>
      </c>
      <c r="J1372" t="str">
        <f>IF(core[[#This Row],[Base type]]="xs:string",NOT(ISERROR(FIND(" or xs:string(xs:pattern=other:\w{2,})",core[[#This Row],[Type]]))),"")</f>
        <v/>
      </c>
      <c r="K1372" t="str">
        <f>IFERROR(MID(core[[#This Row],[Type]],LEN(core[[#This Row],[Base type]])+2,FIND(")",core[[#This Row],[Type]],LEN(core[[#This Row],[Base type]])+2)-LEN(core[[#This Row],[Base type]])-2)&amp;IF(core[[#This Row],[Other]]=TRUE,", ""other:*""",""),"")</f>
        <v>xs:fractionDigits=6</v>
      </c>
      <c r="L1372" t="str">
        <f t="array" ref="L137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373" spans="2:12" hidden="1" x14ac:dyDescent="0.25">
      <c r="B1373" t="s">
        <v>2892</v>
      </c>
      <c r="C1373" t="s">
        <v>908</v>
      </c>
      <c r="D1373" t="s">
        <v>65</v>
      </c>
      <c r="E1373" t="s">
        <v>1299</v>
      </c>
      <c r="F1373" t="s">
        <v>29</v>
      </c>
      <c r="H1373" t="str">
        <f>IF(ISBLANK(core[[#This Row],[Type]]),"",IFERROR(LEFT(core[[#This Row],[Type]],FIND("(",core[[#This Row],[Type]])-1),core[[#This Row],[Type]]))</f>
        <v/>
      </c>
      <c r="I1373" t="str">
        <f>IF(core[[#This Row],[Base type]]="xs:string",LEFT(core[[#This Row],[Type]],11)="xs:string(""","")</f>
        <v/>
      </c>
      <c r="J1373" t="str">
        <f>IF(core[[#This Row],[Base type]]="xs:string",NOT(ISERROR(FIND(" or xs:string(xs:pattern=other:\w{2,})",core[[#This Row],[Type]]))),"")</f>
        <v/>
      </c>
      <c r="K1373" t="str">
        <f>IFERROR(MID(core[[#This Row],[Type]],LEN(core[[#This Row],[Base type]])+2,FIND(")",core[[#This Row],[Type]],LEN(core[[#This Row],[Base type]])+2)-LEN(core[[#This Row],[Base type]])-2)&amp;IF(core[[#This Row],[Other]]=TRUE,", ""other:*""",""),"")</f>
        <v/>
      </c>
      <c r="L1373" t="str">
        <f t="array" ref="L137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74" spans="2:12" hidden="1" x14ac:dyDescent="0.25">
      <c r="B1374" t="s">
        <v>2893</v>
      </c>
      <c r="C1374" t="s">
        <v>909</v>
      </c>
      <c r="D1374" t="s">
        <v>123</v>
      </c>
      <c r="E1374" t="s">
        <v>1299</v>
      </c>
      <c r="F1374" t="s">
        <v>23</v>
      </c>
      <c r="H1374" t="str">
        <f>IF(ISBLANK(core[[#This Row],[Type]]),"",IFERROR(LEFT(core[[#This Row],[Type]],FIND("(",core[[#This Row],[Type]])-1),core[[#This Row],[Type]]))</f>
        <v/>
      </c>
      <c r="I1374" t="str">
        <f>IF(core[[#This Row],[Base type]]="xs:string",LEFT(core[[#This Row],[Type]],11)="xs:string(""","")</f>
        <v/>
      </c>
      <c r="J1374" t="str">
        <f>IF(core[[#This Row],[Base type]]="xs:string",NOT(ISERROR(FIND(" or xs:string(xs:pattern=other:\w{2,})",core[[#This Row],[Type]]))),"")</f>
        <v/>
      </c>
      <c r="K1374" t="str">
        <f>IFERROR(MID(core[[#This Row],[Type]],LEN(core[[#This Row],[Base type]])+2,FIND(")",core[[#This Row],[Type]],LEN(core[[#This Row],[Base type]])+2)-LEN(core[[#This Row],[Base type]])-2)&amp;IF(core[[#This Row],[Other]]=TRUE,", ""other:*""",""),"")</f>
        <v/>
      </c>
      <c r="L1374" t="str">
        <f t="array" ref="L13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75" spans="2:12" hidden="1" x14ac:dyDescent="0.25">
      <c r="B1375" t="s">
        <v>2894</v>
      </c>
      <c r="C1375" t="s">
        <v>2895</v>
      </c>
      <c r="D1375" t="s">
        <v>1309</v>
      </c>
      <c r="E1375" t="s">
        <v>1299</v>
      </c>
      <c r="F1375" t="s">
        <v>29</v>
      </c>
      <c r="H1375" t="str">
        <f>IF(ISBLANK(core[[#This Row],[Type]]),"",IFERROR(LEFT(core[[#This Row],[Type]],FIND("(",core[[#This Row],[Type]])-1),core[[#This Row],[Type]]))</f>
        <v/>
      </c>
      <c r="I1375" t="str">
        <f>IF(core[[#This Row],[Base type]]="xs:string",LEFT(core[[#This Row],[Type]],11)="xs:string(""","")</f>
        <v/>
      </c>
      <c r="J1375" t="str">
        <f>IF(core[[#This Row],[Base type]]="xs:string",NOT(ISERROR(FIND(" or xs:string(xs:pattern=other:\w{2,})",core[[#This Row],[Type]]))),"")</f>
        <v/>
      </c>
      <c r="K1375" t="str">
        <f>IFERROR(MID(core[[#This Row],[Type]],LEN(core[[#This Row],[Base type]])+2,FIND(")",core[[#This Row],[Type]],LEN(core[[#This Row],[Base type]])+2)-LEN(core[[#This Row],[Base type]])-2)&amp;IF(core[[#This Row],[Other]]=TRUE,", ""other:*""",""),"")</f>
        <v/>
      </c>
      <c r="L1375" t="str">
        <f t="array" ref="L13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76" spans="2:12" hidden="1" x14ac:dyDescent="0.25">
      <c r="B1376" t="s">
        <v>2896</v>
      </c>
      <c r="C1376" t="s">
        <v>909</v>
      </c>
      <c r="D1376" t="s">
        <v>123</v>
      </c>
      <c r="E1376" t="s">
        <v>124</v>
      </c>
      <c r="F1376" t="s">
        <v>23</v>
      </c>
      <c r="G1376" t="s">
        <v>1436</v>
      </c>
      <c r="H1376" t="str">
        <f>IF(ISBLANK(core[[#This Row],[Type]]),"",IFERROR(LEFT(core[[#This Row],[Type]],FIND("(",core[[#This Row],[Type]])-1),core[[#This Row],[Type]]))</f>
        <v>xs:boolean</v>
      </c>
      <c r="I1376" t="str">
        <f>IF(core[[#This Row],[Base type]]="xs:string",LEFT(core[[#This Row],[Type]],11)="xs:string(""","")</f>
        <v/>
      </c>
      <c r="J1376" t="str">
        <f>IF(core[[#This Row],[Base type]]="xs:string",NOT(ISERROR(FIND(" or xs:string(xs:pattern=other:\w{2,})",core[[#This Row],[Type]]))),"")</f>
        <v/>
      </c>
      <c r="K1376" t="str">
        <f>IFERROR(MID(core[[#This Row],[Type]],LEN(core[[#This Row],[Base type]])+2,FIND(")",core[[#This Row],[Type]],LEN(core[[#This Row],[Base type]])+2)-LEN(core[[#This Row],[Base type]])-2)&amp;IF(core[[#This Row],[Other]]=TRUE,", ""other:*""",""),"")</f>
        <v/>
      </c>
      <c r="L1376" t="str">
        <f t="array" ref="L137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77" spans="2:12" hidden="1" x14ac:dyDescent="0.25">
      <c r="B1377" t="s">
        <v>2897</v>
      </c>
      <c r="C1377" t="s">
        <v>909</v>
      </c>
      <c r="D1377" t="s">
        <v>123</v>
      </c>
      <c r="E1377" t="s">
        <v>135</v>
      </c>
      <c r="F1377" t="s">
        <v>29</v>
      </c>
      <c r="G1377" t="s">
        <v>1478</v>
      </c>
      <c r="H1377" t="str">
        <f>IF(ISBLANK(core[[#This Row],[Type]]),"",IFERROR(LEFT(core[[#This Row],[Type]],FIND("(",core[[#This Row],[Type]])-1),core[[#This Row],[Type]]))</f>
        <v>xs:string</v>
      </c>
      <c r="I1377" t="b">
        <f>IF(core[[#This Row],[Base type]]="xs:string",LEFT(core[[#This Row],[Type]],11)="xs:string(""","")</f>
        <v>1</v>
      </c>
      <c r="J1377" t="b">
        <f>IF(core[[#This Row],[Base type]]="xs:string",NOT(ISERROR(FIND(" or xs:string(xs:pattern=other:\w{2,})",core[[#This Row],[Type]]))),"")</f>
        <v>1</v>
      </c>
      <c r="K1377" t="str">
        <f>IFERROR(MID(core[[#This Row],[Type]],LEN(core[[#This Row],[Base type]])+2,FIND(")",core[[#This Row],[Type]],LEN(core[[#This Row],[Base type]])+2)-LEN(core[[#This Row],[Base type]])-2)&amp;IF(core[[#This Row],[Other]]=TRUE,", ""other:*""",""),"")</f>
        <v>"conceptual", "planned", "operational", "disabled", "closed", "other:*"</v>
      </c>
      <c r="L1377" t="str">
        <f t="array" ref="L137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78" spans="2:12" hidden="1" x14ac:dyDescent="0.25">
      <c r="B1378" t="s">
        <v>2898</v>
      </c>
      <c r="C1378" t="s">
        <v>909</v>
      </c>
      <c r="D1378" t="s">
        <v>123</v>
      </c>
      <c r="E1378" t="s">
        <v>133</v>
      </c>
      <c r="F1378" t="s">
        <v>29</v>
      </c>
      <c r="G1378" t="s">
        <v>1325</v>
      </c>
      <c r="H1378" t="str">
        <f>IF(ISBLANK(core[[#This Row],[Type]]),"",IFERROR(LEFT(core[[#This Row],[Type]],FIND("(",core[[#This Row],[Type]])-1),core[[#This Row],[Type]]))</f>
        <v>xs:IDREF</v>
      </c>
      <c r="I1378" t="str">
        <f>IF(core[[#This Row],[Base type]]="xs:string",LEFT(core[[#This Row],[Type]],11)="xs:string(""","")</f>
        <v/>
      </c>
      <c r="J1378" t="str">
        <f>IF(core[[#This Row],[Base type]]="xs:string",NOT(ISERROR(FIND(" or xs:string(xs:pattern=other:\w{2,})",core[[#This Row],[Type]]))),"")</f>
        <v/>
      </c>
      <c r="K1378" t="str">
        <f>IFERROR(MID(core[[#This Row],[Type]],LEN(core[[#This Row],[Base type]])+2,FIND(")",core[[#This Row],[Type]],LEN(core[[#This Row],[Base type]])+2)-LEN(core[[#This Row],[Base type]])-2)&amp;IF(core[[#This Row],[Other]]=TRUE,", ""other:*""",""),"")</f>
        <v/>
      </c>
      <c r="L1378" t="str">
        <f t="array" ref="L137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79" spans="2:12" hidden="1" x14ac:dyDescent="0.25">
      <c r="B1379" t="s">
        <v>2899</v>
      </c>
      <c r="C1379" t="s">
        <v>909</v>
      </c>
      <c r="D1379" t="s">
        <v>123</v>
      </c>
      <c r="E1379" t="s">
        <v>1481</v>
      </c>
      <c r="F1379" t="s">
        <v>29</v>
      </c>
      <c r="G1379" t="s">
        <v>1482</v>
      </c>
      <c r="H1379" t="str">
        <f>IF(ISBLANK(core[[#This Row],[Type]]),"",IFERROR(LEFT(core[[#This Row],[Type]],FIND("(",core[[#This Row],[Type]])-1),core[[#This Row],[Type]]))</f>
        <v>xs:time</v>
      </c>
      <c r="I1379" t="str">
        <f>IF(core[[#This Row],[Base type]]="xs:string",LEFT(core[[#This Row],[Type]],11)="xs:string(""","")</f>
        <v/>
      </c>
      <c r="J1379" t="str">
        <f>IF(core[[#This Row],[Base type]]="xs:string",NOT(ISERROR(FIND(" or xs:string(xs:pattern=other:\w{2,})",core[[#This Row],[Type]]))),"")</f>
        <v/>
      </c>
      <c r="K1379" t="str">
        <f>IFERROR(MID(core[[#This Row],[Type]],LEN(core[[#This Row],[Base type]])+2,FIND(")",core[[#This Row],[Type]],LEN(core[[#This Row],[Base type]])+2)-LEN(core[[#This Row],[Base type]])-2)&amp;IF(core[[#This Row],[Other]]=TRUE,", ""other:*""",""),"")</f>
        <v/>
      </c>
      <c r="L1379" t="str">
        <f t="array" ref="L1379">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380" spans="2:12" hidden="1" x14ac:dyDescent="0.25">
      <c r="B1380" t="s">
        <v>2900</v>
      </c>
      <c r="C1380" t="s">
        <v>909</v>
      </c>
      <c r="D1380" t="s">
        <v>123</v>
      </c>
      <c r="E1380" t="s">
        <v>1484</v>
      </c>
      <c r="F1380" t="s">
        <v>29</v>
      </c>
      <c r="G1380" t="s">
        <v>1482</v>
      </c>
      <c r="H1380" t="str">
        <f>IF(ISBLANK(core[[#This Row],[Type]]),"",IFERROR(LEFT(core[[#This Row],[Type]],FIND("(",core[[#This Row],[Type]])-1),core[[#This Row],[Type]]))</f>
        <v>xs:time</v>
      </c>
      <c r="I1380" t="str">
        <f>IF(core[[#This Row],[Base type]]="xs:string",LEFT(core[[#This Row],[Type]],11)="xs:string(""","")</f>
        <v/>
      </c>
      <c r="J1380" t="str">
        <f>IF(core[[#This Row],[Base type]]="xs:string",NOT(ISERROR(FIND(" or xs:string(xs:pattern=other:\w{2,})",core[[#This Row],[Type]]))),"")</f>
        <v/>
      </c>
      <c r="K1380" t="str">
        <f>IFERROR(MID(core[[#This Row],[Type]],LEN(core[[#This Row],[Base type]])+2,FIND(")",core[[#This Row],[Type]],LEN(core[[#This Row],[Base type]])+2)-LEN(core[[#This Row],[Base type]])-2)&amp;IF(core[[#This Row],[Other]]=TRUE,", ""other:*""",""),"")</f>
        <v/>
      </c>
      <c r="L1380" t="str">
        <f t="array" ref="L138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381" spans="2:12" hidden="1" x14ac:dyDescent="0.25">
      <c r="B1381" t="s">
        <v>2901</v>
      </c>
      <c r="C1381" t="s">
        <v>909</v>
      </c>
      <c r="D1381" t="s">
        <v>123</v>
      </c>
      <c r="E1381" t="s">
        <v>1486</v>
      </c>
      <c r="F1381" t="s">
        <v>29</v>
      </c>
      <c r="G1381" t="s">
        <v>1487</v>
      </c>
      <c r="H1381" t="str">
        <f>IF(ISBLANK(core[[#This Row],[Type]]),"",IFERROR(LEFT(core[[#This Row],[Type]],FIND("(",core[[#This Row],[Type]])-1),core[[#This Row],[Type]]))</f>
        <v>xs:nonNegativeInteger</v>
      </c>
      <c r="I1381" t="str">
        <f>IF(core[[#This Row],[Base type]]="xs:string",LEFT(core[[#This Row],[Type]],11)="xs:string(""","")</f>
        <v/>
      </c>
      <c r="J1381" t="str">
        <f>IF(core[[#This Row],[Base type]]="xs:string",NOT(ISERROR(FIND(" or xs:string(xs:pattern=other:\w{2,})",core[[#This Row],[Type]]))),"")</f>
        <v/>
      </c>
      <c r="K1381" t="str">
        <f>IFERROR(MID(core[[#This Row],[Type]],LEN(core[[#This Row],[Base type]])+2,FIND(")",core[[#This Row],[Type]],LEN(core[[#This Row],[Base type]])+2)-LEN(core[[#This Row],[Base type]])-2)&amp;IF(core[[#This Row],[Other]]=TRUE,", ""other:*""",""),"")</f>
        <v/>
      </c>
      <c r="L1381" t="str">
        <f t="array" ref="L1381">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382" spans="2:12" hidden="1" x14ac:dyDescent="0.25">
      <c r="B1382" t="s">
        <v>2902</v>
      </c>
      <c r="C1382" t="s">
        <v>909</v>
      </c>
      <c r="D1382" t="s">
        <v>123</v>
      </c>
      <c r="E1382" t="s">
        <v>1489</v>
      </c>
      <c r="F1382" t="s">
        <v>29</v>
      </c>
      <c r="G1382" t="s">
        <v>1302</v>
      </c>
      <c r="H1382" t="str">
        <f>IF(ISBLANK(core[[#This Row],[Type]]),"",IFERROR(LEFT(core[[#This Row],[Type]],FIND("(",core[[#This Row],[Type]])-1),core[[#This Row],[Type]]))</f>
        <v>xs:string</v>
      </c>
      <c r="I1382" t="b">
        <f>IF(core[[#This Row],[Base type]]="xs:string",LEFT(core[[#This Row],[Type]],11)="xs:string(""","")</f>
        <v>0</v>
      </c>
      <c r="J1382" t="b">
        <f>IF(core[[#This Row],[Base type]]="xs:string",NOT(ISERROR(FIND(" or xs:string(xs:pattern=other:\w{2,})",core[[#This Row],[Type]]))),"")</f>
        <v>0</v>
      </c>
      <c r="K1382" t="str">
        <f>IFERROR(MID(core[[#This Row],[Type]],LEN(core[[#This Row],[Base type]])+2,FIND(")",core[[#This Row],[Type]],LEN(core[[#This Row],[Base type]])+2)-LEN(core[[#This Row],[Base type]])-2)&amp;IF(core[[#This Row],[Other]]=TRUE,", ""other:*""",""),"")</f>
        <v/>
      </c>
      <c r="L1382" t="str">
        <f t="array" ref="L138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83" spans="2:12" hidden="1" x14ac:dyDescent="0.25">
      <c r="B1383" t="s">
        <v>2903</v>
      </c>
      <c r="C1383" t="s">
        <v>909</v>
      </c>
      <c r="D1383" t="s">
        <v>123</v>
      </c>
      <c r="E1383" t="s">
        <v>1307</v>
      </c>
      <c r="F1383" t="s">
        <v>29</v>
      </c>
      <c r="H1383" t="str">
        <f>IF(ISBLANK(core[[#This Row],[Type]]),"",IFERROR(LEFT(core[[#This Row],[Type]],FIND("(",core[[#This Row],[Type]])-1),core[[#This Row],[Type]]))</f>
        <v/>
      </c>
      <c r="I1383" t="str">
        <f>IF(core[[#This Row],[Base type]]="xs:string",LEFT(core[[#This Row],[Type]],11)="xs:string(""","")</f>
        <v/>
      </c>
      <c r="J1383" t="str">
        <f>IF(core[[#This Row],[Base type]]="xs:string",NOT(ISERROR(FIND(" or xs:string(xs:pattern=other:\w{2,})",core[[#This Row],[Type]]))),"")</f>
        <v/>
      </c>
      <c r="K1383" t="str">
        <f>IFERROR(MID(core[[#This Row],[Type]],LEN(core[[#This Row],[Base type]])+2,FIND(")",core[[#This Row],[Type]],LEN(core[[#This Row],[Base type]])+2)-LEN(core[[#This Row],[Base type]])-2)&amp;IF(core[[#This Row],[Other]]=TRUE,", ""other:*""",""),"")</f>
        <v/>
      </c>
      <c r="L1383" t="str">
        <f t="array" ref="L138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84" spans="2:12" hidden="1" x14ac:dyDescent="0.25">
      <c r="B1384" t="s">
        <v>2904</v>
      </c>
      <c r="C1384" t="s">
        <v>895</v>
      </c>
      <c r="D1384" t="s">
        <v>902</v>
      </c>
      <c r="E1384" t="s">
        <v>482</v>
      </c>
      <c r="F1384" t="s">
        <v>29</v>
      </c>
      <c r="G1384" t="s">
        <v>1836</v>
      </c>
      <c r="H1384" t="str">
        <f>IF(ISBLANK(core[[#This Row],[Type]]),"",IFERROR(LEFT(core[[#This Row],[Type]],FIND("(",core[[#This Row],[Type]])-1),core[[#This Row],[Type]]))</f>
        <v>xs:string</v>
      </c>
      <c r="I1384" t="b">
        <f>IF(core[[#This Row],[Base type]]="xs:string",LEFT(core[[#This Row],[Type]],11)="xs:string(""","")</f>
        <v>1</v>
      </c>
      <c r="J1384" t="b">
        <f>IF(core[[#This Row],[Base type]]="xs:string",NOT(ISERROR(FIND(" or xs:string(xs:pattern=other:\w{2,})",core[[#This Row],[Type]]))),"")</f>
        <v>0</v>
      </c>
      <c r="K1384" t="str">
        <f>IFERROR(MID(core[[#This Row],[Type]],LEN(core[[#This Row],[Base type]])+2,FIND(")",core[[#This Row],[Type]],LEN(core[[#This Row],[Base type]])+2)-LEN(core[[#This Row],[Base type]])-2)&amp;IF(core[[#This Row],[Other]]=TRUE,", ""other:*""",""),"")</f>
        <v>"up", "down", "unknown", "none", "both"</v>
      </c>
      <c r="L1384" t="str">
        <f t="array" ref="L138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85" spans="2:12" hidden="1" x14ac:dyDescent="0.25">
      <c r="B1385" t="s">
        <v>2905</v>
      </c>
      <c r="C1385" t="s">
        <v>895</v>
      </c>
      <c r="D1385" t="s">
        <v>902</v>
      </c>
      <c r="E1385" t="s">
        <v>2906</v>
      </c>
      <c r="F1385" t="s">
        <v>29</v>
      </c>
      <c r="G1385" t="s">
        <v>2907</v>
      </c>
      <c r="H1385" t="str">
        <f>IF(ISBLANK(core[[#This Row],[Type]]),"",IFERROR(LEFT(core[[#This Row],[Type]],FIND("(",core[[#This Row],[Type]])-1),core[[#This Row],[Type]]))</f>
        <v>xs:string</v>
      </c>
      <c r="I1385" t="b">
        <f>IF(core[[#This Row],[Base type]]="xs:string",LEFT(core[[#This Row],[Type]],11)="xs:string(""","")</f>
        <v>1</v>
      </c>
      <c r="J1385" t="b">
        <f>IF(core[[#This Row],[Base type]]="xs:string",NOT(ISERROR(FIND(" or xs:string(xs:pattern=other:\w{2,})",core[[#This Row],[Type]]))),"")</f>
        <v>1</v>
      </c>
      <c r="K1385" t="str">
        <f>IFERROR(MID(core[[#This Row],[Type]],LEN(core[[#This Row],[Base type]])+2,FIND(")",core[[#This Row],[Type]],LEN(core[[#This Row],[Base type]])+2)-LEN(core[[#This Row],[Base type]])-2)&amp;IF(core[[#This Row],[Other]]=TRUE,", ""other:*""",""),"")</f>
        <v>"wheel", "axle", "train", "endOfTrain", "obstacle", "other:*"</v>
      </c>
      <c r="L1385" t="str">
        <f t="array" ref="L138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86" spans="2:12" hidden="1" x14ac:dyDescent="0.25">
      <c r="B1386" t="s">
        <v>2908</v>
      </c>
      <c r="C1386" t="s">
        <v>895</v>
      </c>
      <c r="D1386" t="s">
        <v>902</v>
      </c>
      <c r="E1386" t="s">
        <v>1364</v>
      </c>
      <c r="F1386" t="s">
        <v>29</v>
      </c>
      <c r="G1386" t="s">
        <v>2909</v>
      </c>
      <c r="H1386" t="str">
        <f>IF(ISBLANK(core[[#This Row],[Type]]),"",IFERROR(LEFT(core[[#This Row],[Type]],FIND("(",core[[#This Row],[Type]])-1),core[[#This Row],[Type]]))</f>
        <v>xs:string</v>
      </c>
      <c r="I1386" t="b">
        <f>IF(core[[#This Row],[Base type]]="xs:string",LEFT(core[[#This Row],[Type]],11)="xs:string(""","")</f>
        <v>1</v>
      </c>
      <c r="J1386" t="b">
        <f>IF(core[[#This Row],[Base type]]="xs:string",NOT(ISERROR(FIND(" or xs:string(xs:pattern=other:\w{2,})",core[[#This Row],[Type]]))),"")</f>
        <v>1</v>
      </c>
      <c r="K1386" t="str">
        <f>IFERROR(MID(core[[#This Row],[Type]],LEN(core[[#This Row],[Base type]])+2,FIND(")",core[[#This Row],[Type]],LEN(core[[#This Row],[Base type]])+2)-LEN(core[[#This Row],[Base type]])-2)&amp;IF(core[[#This Row],[Other]]=TRUE,", ""other:*""",""),"")</f>
        <v>"mechanical", "hydraulic", "pneumatic", "magnetic", "inductive", "optical", "radio", "other:*"</v>
      </c>
      <c r="L1386" t="str">
        <f t="array" ref="L138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87" spans="2:12" hidden="1" x14ac:dyDescent="0.25">
      <c r="B1387" t="s">
        <v>2910</v>
      </c>
      <c r="C1387" t="s">
        <v>895</v>
      </c>
      <c r="D1387" t="s">
        <v>902</v>
      </c>
      <c r="E1387" t="s">
        <v>2911</v>
      </c>
      <c r="F1387" t="s">
        <v>29</v>
      </c>
      <c r="G1387" t="s">
        <v>2912</v>
      </c>
      <c r="H1387" t="str">
        <f>IF(ISBLANK(core[[#This Row],[Type]]),"",IFERROR(LEFT(core[[#This Row],[Type]],FIND("(",core[[#This Row],[Type]])-1),core[[#This Row],[Type]]))</f>
        <v>xs:string</v>
      </c>
      <c r="I1387" t="b">
        <f>IF(core[[#This Row],[Base type]]="xs:string",LEFT(core[[#This Row],[Type]],11)="xs:string(""","")</f>
        <v>1</v>
      </c>
      <c r="J1387" t="b">
        <f>IF(core[[#This Row],[Base type]]="xs:string",NOT(ISERROR(FIND(" or xs:string(xs:pattern=other:\w{2,})",core[[#This Row],[Type]]))),"")</f>
        <v>0</v>
      </c>
      <c r="K1387" t="str">
        <f>IFERROR(MID(core[[#This Row],[Type]],LEN(core[[#This Row],[Base type]])+2,FIND(")",core[[#This Row],[Type]],LEN(core[[#This Row],[Base type]])+2)-LEN(core[[#This Row],[Base type]])-2)&amp;IF(core[[#This Row],[Other]]=TRUE,", ""other:*""",""),"")</f>
        <v>"center", "leftRail", "leftRailInside", "leftRailOutside", "rightRail", "rightRailInside", "rightRailOutside", "outside", "outsideLeft", "outsideRight"</v>
      </c>
      <c r="L1387" t="str">
        <f t="array" ref="L138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388" spans="2:12" hidden="1" x14ac:dyDescent="0.25">
      <c r="B1388" t="s">
        <v>2913</v>
      </c>
      <c r="C1388" t="s">
        <v>895</v>
      </c>
      <c r="D1388" t="s">
        <v>902</v>
      </c>
      <c r="E1388" t="s">
        <v>2914</v>
      </c>
      <c r="F1388" t="s">
        <v>29</v>
      </c>
      <c r="G1388" t="s">
        <v>1436</v>
      </c>
      <c r="H1388" t="str">
        <f>IF(ISBLANK(core[[#This Row],[Type]]),"",IFERROR(LEFT(core[[#This Row],[Type]],FIND("(",core[[#This Row],[Type]])-1),core[[#This Row],[Type]]))</f>
        <v>xs:boolean</v>
      </c>
      <c r="I1388" t="str">
        <f>IF(core[[#This Row],[Base type]]="xs:string",LEFT(core[[#This Row],[Type]],11)="xs:string(""","")</f>
        <v/>
      </c>
      <c r="J1388" t="str">
        <f>IF(core[[#This Row],[Base type]]="xs:string",NOT(ISERROR(FIND(" or xs:string(xs:pattern=other:\w{2,})",core[[#This Row],[Type]]))),"")</f>
        <v/>
      </c>
      <c r="K1388" t="str">
        <f>IFERROR(MID(core[[#This Row],[Type]],LEN(core[[#This Row],[Base type]])+2,FIND(")",core[[#This Row],[Type]],LEN(core[[#This Row],[Base type]])+2)-LEN(core[[#This Row],[Base type]])-2)&amp;IF(core[[#This Row],[Other]]=TRUE,", ""other:*""",""),"")</f>
        <v/>
      </c>
      <c r="L1388" t="str">
        <f t="array" ref="L138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89" spans="2:12" hidden="1" x14ac:dyDescent="0.25">
      <c r="B1389" t="s">
        <v>2915</v>
      </c>
      <c r="C1389" t="s">
        <v>895</v>
      </c>
      <c r="D1389" t="s">
        <v>902</v>
      </c>
      <c r="E1389" t="s">
        <v>75</v>
      </c>
      <c r="F1389" t="s">
        <v>29</v>
      </c>
      <c r="G1389" t="s">
        <v>1302</v>
      </c>
      <c r="H1389" t="str">
        <f>IF(ISBLANK(core[[#This Row],[Type]]),"",IFERROR(LEFT(core[[#This Row],[Type]],FIND("(",core[[#This Row],[Type]])-1),core[[#This Row],[Type]]))</f>
        <v>xs:string</v>
      </c>
      <c r="I1389" t="b">
        <f>IF(core[[#This Row],[Base type]]="xs:string",LEFT(core[[#This Row],[Type]],11)="xs:string(""","")</f>
        <v>0</v>
      </c>
      <c r="J1389" t="b">
        <f>IF(core[[#This Row],[Base type]]="xs:string",NOT(ISERROR(FIND(" or xs:string(xs:pattern=other:\w{2,})",core[[#This Row],[Type]]))),"")</f>
        <v>0</v>
      </c>
      <c r="K1389" t="str">
        <f>IFERROR(MID(core[[#This Row],[Type]],LEN(core[[#This Row],[Base type]])+2,FIND(")",core[[#This Row],[Type]],LEN(core[[#This Row],[Base type]])+2)-LEN(core[[#This Row],[Base type]])-2)&amp;IF(core[[#This Row],[Other]]=TRUE,", ""other:*""",""),"")</f>
        <v/>
      </c>
      <c r="L1389" t="str">
        <f t="array" ref="L138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90" spans="2:12" hidden="1" x14ac:dyDescent="0.25">
      <c r="B1390" t="s">
        <v>2916</v>
      </c>
      <c r="C1390" t="s">
        <v>895</v>
      </c>
      <c r="D1390" t="s">
        <v>902</v>
      </c>
      <c r="E1390" t="s">
        <v>2917</v>
      </c>
      <c r="F1390" t="s">
        <v>29</v>
      </c>
      <c r="G1390" t="s">
        <v>1436</v>
      </c>
      <c r="H1390" t="str">
        <f>IF(ISBLANK(core[[#This Row],[Type]]),"",IFERROR(LEFT(core[[#This Row],[Type]],FIND("(",core[[#This Row],[Type]])-1),core[[#This Row],[Type]]))</f>
        <v>xs:boolean</v>
      </c>
      <c r="I1390" t="str">
        <f>IF(core[[#This Row],[Base type]]="xs:string",LEFT(core[[#This Row],[Type]],11)="xs:string(""","")</f>
        <v/>
      </c>
      <c r="J1390" t="str">
        <f>IF(core[[#This Row],[Base type]]="xs:string",NOT(ISERROR(FIND(" or xs:string(xs:pattern=other:\w{2,})",core[[#This Row],[Type]]))),"")</f>
        <v/>
      </c>
      <c r="K1390" t="str">
        <f>IFERROR(MID(core[[#This Row],[Type]],LEN(core[[#This Row],[Base type]])+2,FIND(")",core[[#This Row],[Type]],LEN(core[[#This Row],[Base type]])+2)-LEN(core[[#This Row],[Base type]])-2)&amp;IF(core[[#This Row],[Other]]=TRUE,", ""other:*""",""),"")</f>
        <v/>
      </c>
      <c r="L1390" t="str">
        <f t="array" ref="L139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391" spans="2:12" hidden="1" x14ac:dyDescent="0.25">
      <c r="B1391" t="s">
        <v>2918</v>
      </c>
      <c r="C1391" t="s">
        <v>895</v>
      </c>
      <c r="D1391" t="s">
        <v>902</v>
      </c>
      <c r="E1391" t="s">
        <v>626</v>
      </c>
      <c r="F1391" t="s">
        <v>29</v>
      </c>
      <c r="G1391" t="s">
        <v>1325</v>
      </c>
      <c r="H1391" t="str">
        <f>IF(ISBLANK(core[[#This Row],[Type]]),"",IFERROR(LEFT(core[[#This Row],[Type]],FIND("(",core[[#This Row],[Type]])-1),core[[#This Row],[Type]]))</f>
        <v>xs:IDREF</v>
      </c>
      <c r="I1391" t="str">
        <f>IF(core[[#This Row],[Base type]]="xs:string",LEFT(core[[#This Row],[Type]],11)="xs:string(""","")</f>
        <v/>
      </c>
      <c r="J1391" t="str">
        <f>IF(core[[#This Row],[Base type]]="xs:string",NOT(ISERROR(FIND(" or xs:string(xs:pattern=other:\w{2,})",core[[#This Row],[Type]]))),"")</f>
        <v/>
      </c>
      <c r="K1391" t="str">
        <f>IFERROR(MID(core[[#This Row],[Type]],LEN(core[[#This Row],[Base type]])+2,FIND(")",core[[#This Row],[Type]],LEN(core[[#This Row],[Base type]])+2)-LEN(core[[#This Row],[Base type]])-2)&amp;IF(core[[#This Row],[Other]]=TRUE,", ""other:*""",""),"")</f>
        <v/>
      </c>
      <c r="L1391" t="str">
        <f t="array" ref="L139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92" spans="2:12" hidden="1" x14ac:dyDescent="0.25">
      <c r="B1392" t="s">
        <v>2919</v>
      </c>
      <c r="C1392" t="s">
        <v>895</v>
      </c>
      <c r="D1392" t="s">
        <v>902</v>
      </c>
      <c r="E1392" t="s">
        <v>147</v>
      </c>
      <c r="F1392" t="s">
        <v>29</v>
      </c>
      <c r="G1392" t="s">
        <v>1325</v>
      </c>
      <c r="H1392" t="str">
        <f>IF(ISBLANK(core[[#This Row],[Type]]),"",IFERROR(LEFT(core[[#This Row],[Type]],FIND("(",core[[#This Row],[Type]])-1),core[[#This Row],[Type]]))</f>
        <v>xs:IDREF</v>
      </c>
      <c r="I1392" t="str">
        <f>IF(core[[#This Row],[Base type]]="xs:string",LEFT(core[[#This Row],[Type]],11)="xs:string(""","")</f>
        <v/>
      </c>
      <c r="J1392" t="str">
        <f>IF(core[[#This Row],[Base type]]="xs:string",NOT(ISERROR(FIND(" or xs:string(xs:pattern=other:\w{2,})",core[[#This Row],[Type]]))),"")</f>
        <v/>
      </c>
      <c r="K1392" t="str">
        <f>IFERROR(MID(core[[#This Row],[Type]],LEN(core[[#This Row],[Base type]])+2,FIND(")",core[[#This Row],[Type]],LEN(core[[#This Row],[Base type]])+2)-LEN(core[[#This Row],[Base type]])-2)&amp;IF(core[[#This Row],[Other]]=TRUE,", ""other:*""",""),"")</f>
        <v/>
      </c>
      <c r="L1392" t="str">
        <f t="array" ref="L139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393" spans="2:12" hidden="1" x14ac:dyDescent="0.25">
      <c r="B1393" t="s">
        <v>2920</v>
      </c>
      <c r="C1393" t="s">
        <v>895</v>
      </c>
      <c r="D1393" t="s">
        <v>896</v>
      </c>
      <c r="E1393" t="s">
        <v>1299</v>
      </c>
      <c r="F1393" t="s">
        <v>1537</v>
      </c>
      <c r="H1393" t="str">
        <f>IF(ISBLANK(core[[#This Row],[Type]]),"",IFERROR(LEFT(core[[#This Row],[Type]],FIND("(",core[[#This Row],[Type]])-1),core[[#This Row],[Type]]))</f>
        <v/>
      </c>
      <c r="I1393" t="str">
        <f>IF(core[[#This Row],[Base type]]="xs:string",LEFT(core[[#This Row],[Type]],11)="xs:string(""","")</f>
        <v/>
      </c>
      <c r="J1393" t="str">
        <f>IF(core[[#This Row],[Base type]]="xs:string",NOT(ISERROR(FIND(" or xs:string(xs:pattern=other:\w{2,})",core[[#This Row],[Type]]))),"")</f>
        <v/>
      </c>
      <c r="K1393" t="str">
        <f>IFERROR(MID(core[[#This Row],[Type]],LEN(core[[#This Row],[Base type]])+2,FIND(")",core[[#This Row],[Type]],LEN(core[[#This Row],[Base type]])+2)-LEN(core[[#This Row],[Base type]])-2)&amp;IF(core[[#This Row],[Other]]=TRUE,", ""other:*""",""),"")</f>
        <v/>
      </c>
      <c r="L1393" t="str">
        <f t="array" ref="L13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94" spans="2:12" hidden="1" x14ac:dyDescent="0.25">
      <c r="B1394" t="s">
        <v>2921</v>
      </c>
      <c r="C1394" t="s">
        <v>906</v>
      </c>
      <c r="D1394" t="s">
        <v>423</v>
      </c>
      <c r="E1394" t="s">
        <v>1299</v>
      </c>
      <c r="F1394" t="s">
        <v>29</v>
      </c>
      <c r="H1394" t="str">
        <f>IF(ISBLANK(core[[#This Row],[Type]]),"",IFERROR(LEFT(core[[#This Row],[Type]],FIND("(",core[[#This Row],[Type]])-1),core[[#This Row],[Type]]))</f>
        <v/>
      </c>
      <c r="I1394" t="str">
        <f>IF(core[[#This Row],[Base type]]="xs:string",LEFT(core[[#This Row],[Type]],11)="xs:string(""","")</f>
        <v/>
      </c>
      <c r="J1394" t="str">
        <f>IF(core[[#This Row],[Base type]]="xs:string",NOT(ISERROR(FIND(" or xs:string(xs:pattern=other:\w{2,})",core[[#This Row],[Type]]))),"")</f>
        <v/>
      </c>
      <c r="K1394" t="str">
        <f>IFERROR(MID(core[[#This Row],[Type]],LEN(core[[#This Row],[Base type]])+2,FIND(")",core[[#This Row],[Type]],LEN(core[[#This Row],[Base type]])+2)-LEN(core[[#This Row],[Base type]])-2)&amp;IF(core[[#This Row],[Other]]=TRUE,", ""other:*""",""),"")</f>
        <v/>
      </c>
      <c r="L1394" t="str">
        <f t="array" ref="L13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95" spans="2:12" hidden="1" x14ac:dyDescent="0.25">
      <c r="B1395" t="s">
        <v>2922</v>
      </c>
      <c r="C1395" t="s">
        <v>906</v>
      </c>
      <c r="D1395" t="s">
        <v>423</v>
      </c>
      <c r="E1395" t="s">
        <v>34</v>
      </c>
      <c r="F1395" t="s">
        <v>29</v>
      </c>
      <c r="G1395" t="s">
        <v>1302</v>
      </c>
      <c r="H1395" t="str">
        <f>IF(ISBLANK(core[[#This Row],[Type]]),"",IFERROR(LEFT(core[[#This Row],[Type]],FIND("(",core[[#This Row],[Type]])-1),core[[#This Row],[Type]]))</f>
        <v>xs:string</v>
      </c>
      <c r="I1395" t="b">
        <f>IF(core[[#This Row],[Base type]]="xs:string",LEFT(core[[#This Row],[Type]],11)="xs:string(""","")</f>
        <v>0</v>
      </c>
      <c r="J1395" t="b">
        <f>IF(core[[#This Row],[Base type]]="xs:string",NOT(ISERROR(FIND(" or xs:string(xs:pattern=other:\w{2,})",core[[#This Row],[Type]]))),"")</f>
        <v>0</v>
      </c>
      <c r="K1395" t="str">
        <f>IFERROR(MID(core[[#This Row],[Type]],LEN(core[[#This Row],[Base type]])+2,FIND(")",core[[#This Row],[Type]],LEN(core[[#This Row],[Base type]])+2)-LEN(core[[#This Row],[Base type]])-2)&amp;IF(core[[#This Row],[Other]]=TRUE,", ""other:*""",""),"")</f>
        <v/>
      </c>
      <c r="L1395" t="str">
        <f t="array" ref="L139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96" spans="2:12" hidden="1" x14ac:dyDescent="0.25">
      <c r="B1396" t="s">
        <v>2923</v>
      </c>
      <c r="C1396" t="s">
        <v>906</v>
      </c>
      <c r="D1396" t="s">
        <v>423</v>
      </c>
      <c r="E1396" t="s">
        <v>28</v>
      </c>
      <c r="F1396" t="s">
        <v>29</v>
      </c>
      <c r="G1396" t="s">
        <v>1302</v>
      </c>
      <c r="H1396" t="str">
        <f>IF(ISBLANK(core[[#This Row],[Type]]),"",IFERROR(LEFT(core[[#This Row],[Type]],FIND("(",core[[#This Row],[Type]])-1),core[[#This Row],[Type]]))</f>
        <v>xs:string</v>
      </c>
      <c r="I1396" t="b">
        <f>IF(core[[#This Row],[Base type]]="xs:string",LEFT(core[[#This Row],[Type]],11)="xs:string(""","")</f>
        <v>0</v>
      </c>
      <c r="J1396" t="b">
        <f>IF(core[[#This Row],[Base type]]="xs:string",NOT(ISERROR(FIND(" or xs:string(xs:pattern=other:\w{2,})",core[[#This Row],[Type]]))),"")</f>
        <v>0</v>
      </c>
      <c r="K1396" t="str">
        <f>IFERROR(MID(core[[#This Row],[Type]],LEN(core[[#This Row],[Base type]])+2,FIND(")",core[[#This Row],[Type]],LEN(core[[#This Row],[Base type]])+2)-LEN(core[[#This Row],[Base type]])-2)&amp;IF(core[[#This Row],[Other]]=TRUE,", ""other:*""",""),"")</f>
        <v/>
      </c>
      <c r="L1396" t="str">
        <f t="array" ref="L139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397" spans="2:12" hidden="1" x14ac:dyDescent="0.25">
      <c r="B1397" t="s">
        <v>2924</v>
      </c>
      <c r="C1397" t="s">
        <v>906</v>
      </c>
      <c r="D1397" t="s">
        <v>423</v>
      </c>
      <c r="E1397" t="s">
        <v>1305</v>
      </c>
      <c r="F1397" t="s">
        <v>29</v>
      </c>
      <c r="H1397" t="str">
        <f>IF(ISBLANK(core[[#This Row],[Type]]),"",IFERROR(LEFT(core[[#This Row],[Type]],FIND("(",core[[#This Row],[Type]])-1),core[[#This Row],[Type]]))</f>
        <v/>
      </c>
      <c r="I1397" t="str">
        <f>IF(core[[#This Row],[Base type]]="xs:string",LEFT(core[[#This Row],[Type]],11)="xs:string(""","")</f>
        <v/>
      </c>
      <c r="J1397" t="str">
        <f>IF(core[[#This Row],[Base type]]="xs:string",NOT(ISERROR(FIND(" or xs:string(xs:pattern=other:\w{2,})",core[[#This Row],[Type]]))),"")</f>
        <v/>
      </c>
      <c r="K1397" t="str">
        <f>IFERROR(MID(core[[#This Row],[Type]],LEN(core[[#This Row],[Base type]])+2,FIND(")",core[[#This Row],[Type]],LEN(core[[#This Row],[Base type]])+2)-LEN(core[[#This Row],[Base type]])-2)&amp;IF(core[[#This Row],[Other]]=TRUE,", ""other:*""",""),"")</f>
        <v/>
      </c>
      <c r="L1397" t="str">
        <f t="array" ref="L13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98" spans="2:12" hidden="1" x14ac:dyDescent="0.25">
      <c r="B1398" t="s">
        <v>2925</v>
      </c>
      <c r="C1398" t="s">
        <v>906</v>
      </c>
      <c r="D1398" t="s">
        <v>423</v>
      </c>
      <c r="E1398" t="s">
        <v>1307</v>
      </c>
      <c r="F1398" t="s">
        <v>29</v>
      </c>
      <c r="H1398" t="str">
        <f>IF(ISBLANK(core[[#This Row],[Type]]),"",IFERROR(LEFT(core[[#This Row],[Type]],FIND("(",core[[#This Row],[Type]])-1),core[[#This Row],[Type]]))</f>
        <v/>
      </c>
      <c r="I1398" t="str">
        <f>IF(core[[#This Row],[Base type]]="xs:string",LEFT(core[[#This Row],[Type]],11)="xs:string(""","")</f>
        <v/>
      </c>
      <c r="J1398" t="str">
        <f>IF(core[[#This Row],[Base type]]="xs:string",NOT(ISERROR(FIND(" or xs:string(xs:pattern=other:\w{2,})",core[[#This Row],[Type]]))),"")</f>
        <v/>
      </c>
      <c r="K1398" t="str">
        <f>IFERROR(MID(core[[#This Row],[Type]],LEN(core[[#This Row],[Base type]])+2,FIND(")",core[[#This Row],[Type]],LEN(core[[#This Row],[Base type]])+2)-LEN(core[[#This Row],[Base type]])-2)&amp;IF(core[[#This Row],[Other]]=TRUE,", ""other:*""",""),"")</f>
        <v/>
      </c>
      <c r="L1398" t="str">
        <f t="array" ref="L13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399" spans="2:12" hidden="1" x14ac:dyDescent="0.25">
      <c r="B1399" t="s">
        <v>2926</v>
      </c>
      <c r="C1399" t="s">
        <v>906</v>
      </c>
      <c r="D1399" t="s">
        <v>1309</v>
      </c>
      <c r="E1399" t="s">
        <v>1299</v>
      </c>
      <c r="F1399" t="s">
        <v>29</v>
      </c>
      <c r="H1399" t="str">
        <f>IF(ISBLANK(core[[#This Row],[Type]]),"",IFERROR(LEFT(core[[#This Row],[Type]],FIND("(",core[[#This Row],[Type]])-1),core[[#This Row],[Type]]))</f>
        <v/>
      </c>
      <c r="I1399" t="str">
        <f>IF(core[[#This Row],[Base type]]="xs:string",LEFT(core[[#This Row],[Type]],11)="xs:string(""","")</f>
        <v/>
      </c>
      <c r="J1399" t="str">
        <f>IF(core[[#This Row],[Base type]]="xs:string",NOT(ISERROR(FIND(" or xs:string(xs:pattern=other:\w{2,})",core[[#This Row],[Type]]))),"")</f>
        <v/>
      </c>
      <c r="K1399" t="str">
        <f>IFERROR(MID(core[[#This Row],[Type]],LEN(core[[#This Row],[Base type]])+2,FIND(")",core[[#This Row],[Type]],LEN(core[[#This Row],[Base type]])+2)-LEN(core[[#This Row],[Base type]])-2)&amp;IF(core[[#This Row],[Other]]=TRUE,", ""other:*""",""),"")</f>
        <v/>
      </c>
      <c r="L1399" t="str">
        <f t="array" ref="L13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00" spans="2:12" hidden="1" x14ac:dyDescent="0.25">
      <c r="B1400" t="s">
        <v>2927</v>
      </c>
      <c r="C1400" t="s">
        <v>895</v>
      </c>
      <c r="D1400" t="s">
        <v>896</v>
      </c>
      <c r="E1400" t="s">
        <v>32</v>
      </c>
      <c r="F1400" t="s">
        <v>23</v>
      </c>
      <c r="G1400" t="s">
        <v>1311</v>
      </c>
      <c r="H1400" t="str">
        <f>IF(ISBLANK(core[[#This Row],[Type]]),"",IFERROR(LEFT(core[[#This Row],[Type]],FIND("(",core[[#This Row],[Type]])-1),core[[#This Row],[Type]]))</f>
        <v>xs:ID</v>
      </c>
      <c r="I1400" t="str">
        <f>IF(core[[#This Row],[Base type]]="xs:string",LEFT(core[[#This Row],[Type]],11)="xs:string(""","")</f>
        <v/>
      </c>
      <c r="J1400" t="str">
        <f>IF(core[[#This Row],[Base type]]="xs:string",NOT(ISERROR(FIND(" or xs:string(xs:pattern=other:\w{2,})",core[[#This Row],[Type]]))),"")</f>
        <v/>
      </c>
      <c r="K1400" t="str">
        <f>IFERROR(MID(core[[#This Row],[Type]],LEN(core[[#This Row],[Base type]])+2,FIND(")",core[[#This Row],[Type]],LEN(core[[#This Row],[Base type]])+2)-LEN(core[[#This Row],[Base type]])-2)&amp;IF(core[[#This Row],[Other]]=TRUE,", ""other:*""",""),"")</f>
        <v/>
      </c>
      <c r="L1400" t="str">
        <f t="array" ref="L140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01" spans="2:12" hidden="1" x14ac:dyDescent="0.25">
      <c r="B1401" t="s">
        <v>2928</v>
      </c>
      <c r="C1401" t="s">
        <v>895</v>
      </c>
      <c r="D1401" t="s">
        <v>896</v>
      </c>
      <c r="E1401" t="s">
        <v>24</v>
      </c>
      <c r="F1401" t="s">
        <v>29</v>
      </c>
      <c r="G1401" t="s">
        <v>1302</v>
      </c>
      <c r="H1401" t="str">
        <f>IF(ISBLANK(core[[#This Row],[Type]]),"",IFERROR(LEFT(core[[#This Row],[Type]],FIND("(",core[[#This Row],[Type]])-1),core[[#This Row],[Type]]))</f>
        <v>xs:string</v>
      </c>
      <c r="I1401" t="b">
        <f>IF(core[[#This Row],[Base type]]="xs:string",LEFT(core[[#This Row],[Type]],11)="xs:string(""","")</f>
        <v>0</v>
      </c>
      <c r="J1401" t="b">
        <f>IF(core[[#This Row],[Base type]]="xs:string",NOT(ISERROR(FIND(" or xs:string(xs:pattern=other:\w{2,})",core[[#This Row],[Type]]))),"")</f>
        <v>0</v>
      </c>
      <c r="K1401" t="str">
        <f>IFERROR(MID(core[[#This Row],[Type]],LEN(core[[#This Row],[Base type]])+2,FIND(")",core[[#This Row],[Type]],LEN(core[[#This Row],[Base type]])+2)-LEN(core[[#This Row],[Base type]])-2)&amp;IF(core[[#This Row],[Other]]=TRUE,", ""other:*""",""),"")</f>
        <v/>
      </c>
      <c r="L1401" t="str">
        <f t="array" ref="L140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02" spans="2:12" hidden="1" x14ac:dyDescent="0.25">
      <c r="B1402" t="s">
        <v>2929</v>
      </c>
      <c r="C1402" t="s">
        <v>895</v>
      </c>
      <c r="D1402" t="s">
        <v>896</v>
      </c>
      <c r="E1402" t="s">
        <v>34</v>
      </c>
      <c r="F1402" t="s">
        <v>29</v>
      </c>
      <c r="G1402" t="s">
        <v>1302</v>
      </c>
      <c r="H1402" t="str">
        <f>IF(ISBLANK(core[[#This Row],[Type]]),"",IFERROR(LEFT(core[[#This Row],[Type]],FIND("(",core[[#This Row],[Type]])-1),core[[#This Row],[Type]]))</f>
        <v>xs:string</v>
      </c>
      <c r="I1402" t="b">
        <f>IF(core[[#This Row],[Base type]]="xs:string",LEFT(core[[#This Row],[Type]],11)="xs:string(""","")</f>
        <v>0</v>
      </c>
      <c r="J1402" t="b">
        <f>IF(core[[#This Row],[Base type]]="xs:string",NOT(ISERROR(FIND(" or xs:string(xs:pattern=other:\w{2,})",core[[#This Row],[Type]]))),"")</f>
        <v>0</v>
      </c>
      <c r="K1402" t="str">
        <f>IFERROR(MID(core[[#This Row],[Type]],LEN(core[[#This Row],[Base type]])+2,FIND(")",core[[#This Row],[Type]],LEN(core[[#This Row],[Base type]])+2)-LEN(core[[#This Row],[Base type]])-2)&amp;IF(core[[#This Row],[Other]]=TRUE,", ""other:*""",""),"")</f>
        <v/>
      </c>
      <c r="L1402" t="str">
        <f t="array" ref="L14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03" spans="2:12" hidden="1" x14ac:dyDescent="0.25">
      <c r="B1403" t="s">
        <v>2930</v>
      </c>
      <c r="C1403" t="s">
        <v>895</v>
      </c>
      <c r="D1403" t="s">
        <v>896</v>
      </c>
      <c r="E1403" t="s">
        <v>28</v>
      </c>
      <c r="F1403" t="s">
        <v>29</v>
      </c>
      <c r="G1403" t="s">
        <v>1302</v>
      </c>
      <c r="H1403" t="str">
        <f>IF(ISBLANK(core[[#This Row],[Type]]),"",IFERROR(LEFT(core[[#This Row],[Type]],FIND("(",core[[#This Row],[Type]])-1),core[[#This Row],[Type]]))</f>
        <v>xs:string</v>
      </c>
      <c r="I1403" t="b">
        <f>IF(core[[#This Row],[Base type]]="xs:string",LEFT(core[[#This Row],[Type]],11)="xs:string(""","")</f>
        <v>0</v>
      </c>
      <c r="J1403" t="b">
        <f>IF(core[[#This Row],[Base type]]="xs:string",NOT(ISERROR(FIND(" or xs:string(xs:pattern=other:\w{2,})",core[[#This Row],[Type]]))),"")</f>
        <v>0</v>
      </c>
      <c r="K1403" t="str">
        <f>IFERROR(MID(core[[#This Row],[Type]],LEN(core[[#This Row],[Base type]])+2,FIND(")",core[[#This Row],[Type]],LEN(core[[#This Row],[Base type]])+2)-LEN(core[[#This Row],[Base type]])-2)&amp;IF(core[[#This Row],[Other]]=TRUE,", ""other:*""",""),"")</f>
        <v/>
      </c>
      <c r="L1403" t="str">
        <f t="array" ref="L140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04" spans="2:12" hidden="1" x14ac:dyDescent="0.25">
      <c r="B1404" t="s">
        <v>2931</v>
      </c>
      <c r="C1404" t="s">
        <v>895</v>
      </c>
      <c r="D1404" t="s">
        <v>896</v>
      </c>
      <c r="E1404" t="s">
        <v>1305</v>
      </c>
      <c r="F1404" t="s">
        <v>29</v>
      </c>
      <c r="H1404" t="str">
        <f>IF(ISBLANK(core[[#This Row],[Type]]),"",IFERROR(LEFT(core[[#This Row],[Type]],FIND("(",core[[#This Row],[Type]])-1),core[[#This Row],[Type]]))</f>
        <v/>
      </c>
      <c r="I1404" t="str">
        <f>IF(core[[#This Row],[Base type]]="xs:string",LEFT(core[[#This Row],[Type]],11)="xs:string(""","")</f>
        <v/>
      </c>
      <c r="J1404" t="str">
        <f>IF(core[[#This Row],[Base type]]="xs:string",NOT(ISERROR(FIND(" or xs:string(xs:pattern=other:\w{2,})",core[[#This Row],[Type]]))),"")</f>
        <v/>
      </c>
      <c r="K1404" t="str">
        <f>IFERROR(MID(core[[#This Row],[Type]],LEN(core[[#This Row],[Base type]])+2,FIND(")",core[[#This Row],[Type]],LEN(core[[#This Row],[Base type]])+2)-LEN(core[[#This Row],[Base type]])-2)&amp;IF(core[[#This Row],[Other]]=TRUE,", ""other:*""",""),"")</f>
        <v/>
      </c>
      <c r="L1404" t="str">
        <f t="array" ref="L140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05" spans="2:12" hidden="1" x14ac:dyDescent="0.25">
      <c r="B1405" t="s">
        <v>2932</v>
      </c>
      <c r="C1405" t="s">
        <v>895</v>
      </c>
      <c r="D1405" t="s">
        <v>896</v>
      </c>
      <c r="E1405" t="s">
        <v>1307</v>
      </c>
      <c r="F1405" t="s">
        <v>29</v>
      </c>
      <c r="H1405" t="str">
        <f>IF(ISBLANK(core[[#This Row],[Type]]),"",IFERROR(LEFT(core[[#This Row],[Type]],FIND("(",core[[#This Row],[Type]])-1),core[[#This Row],[Type]]))</f>
        <v/>
      </c>
      <c r="I1405" t="str">
        <f>IF(core[[#This Row],[Base type]]="xs:string",LEFT(core[[#This Row],[Type]],11)="xs:string(""","")</f>
        <v/>
      </c>
      <c r="J1405" t="str">
        <f>IF(core[[#This Row],[Base type]]="xs:string",NOT(ISERROR(FIND(" or xs:string(xs:pattern=other:\w{2,})",core[[#This Row],[Type]]))),"")</f>
        <v/>
      </c>
      <c r="K1405" t="str">
        <f>IFERROR(MID(core[[#This Row],[Type]],LEN(core[[#This Row],[Base type]])+2,FIND(")",core[[#This Row],[Type]],LEN(core[[#This Row],[Base type]])+2)-LEN(core[[#This Row],[Base type]])-2)&amp;IF(core[[#This Row],[Other]]=TRUE,", ""other:*""",""),"")</f>
        <v/>
      </c>
      <c r="L1405" t="str">
        <f t="array" ref="L14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06" spans="2:12" hidden="1" x14ac:dyDescent="0.25">
      <c r="B1406" t="s">
        <v>2933</v>
      </c>
      <c r="C1406" t="s">
        <v>906</v>
      </c>
      <c r="D1406" t="s">
        <v>300</v>
      </c>
      <c r="E1406" t="s">
        <v>1299</v>
      </c>
      <c r="F1406" t="s">
        <v>29</v>
      </c>
      <c r="H1406" t="str">
        <f>IF(ISBLANK(core[[#This Row],[Type]]),"",IFERROR(LEFT(core[[#This Row],[Type]],FIND("(",core[[#This Row],[Type]])-1),core[[#This Row],[Type]]))</f>
        <v/>
      </c>
      <c r="I1406" t="str">
        <f>IF(core[[#This Row],[Base type]]="xs:string",LEFT(core[[#This Row],[Type]],11)="xs:string(""","")</f>
        <v/>
      </c>
      <c r="J1406" t="str">
        <f>IF(core[[#This Row],[Base type]]="xs:string",NOT(ISERROR(FIND(" or xs:string(xs:pattern=other:\w{2,})",core[[#This Row],[Type]]))),"")</f>
        <v/>
      </c>
      <c r="K1406" t="str">
        <f>IFERROR(MID(core[[#This Row],[Type]],LEN(core[[#This Row],[Base type]])+2,FIND(")",core[[#This Row],[Type]],LEN(core[[#This Row],[Base type]])+2)-LEN(core[[#This Row],[Base type]])-2)&amp;IF(core[[#This Row],[Other]]=TRUE,", ""other:*""",""),"")</f>
        <v/>
      </c>
      <c r="L1406" t="str">
        <f t="array" ref="L14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07" spans="2:12" hidden="1" x14ac:dyDescent="0.25">
      <c r="B1407" t="s">
        <v>2934</v>
      </c>
      <c r="C1407" t="s">
        <v>906</v>
      </c>
      <c r="D1407" t="s">
        <v>300</v>
      </c>
      <c r="E1407" t="s">
        <v>301</v>
      </c>
      <c r="F1407" t="s">
        <v>23</v>
      </c>
      <c r="G1407" t="s">
        <v>1495</v>
      </c>
      <c r="H1407" t="str">
        <f>IF(ISBLANK(core[[#This Row],[Type]]),"",IFERROR(LEFT(core[[#This Row],[Type]],FIND("(",core[[#This Row],[Type]])-1),core[[#This Row],[Type]]))</f>
        <v>xs:list</v>
      </c>
      <c r="I1407" t="str">
        <f>IF(core[[#This Row],[Base type]]="xs:string",LEFT(core[[#This Row],[Type]],11)="xs:string(""","")</f>
        <v/>
      </c>
      <c r="J1407" t="str">
        <f>IF(core[[#This Row],[Base type]]="xs:string",NOT(ISERROR(FIND(" or xs:string(xs:pattern=other:\w{2,})",core[[#This Row],[Type]]))),"")</f>
        <v/>
      </c>
      <c r="K1407" t="str">
        <f>IFERROR(MID(core[[#This Row],[Type]],LEN(core[[#This Row],[Base type]])+2,FIND(")",core[[#This Row],[Type]],LEN(core[[#This Row],[Base type]])+2)-LEN(core[[#This Row],[Base type]])-2)&amp;IF(core[[#This Row],[Other]]=TRUE,", ""other:*""",""),"")</f>
        <v>xs:double</v>
      </c>
      <c r="L1407" t="str">
        <f t="array" ref="L1407">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408" spans="2:12" hidden="1" x14ac:dyDescent="0.25">
      <c r="B1408" t="s">
        <v>2935</v>
      </c>
      <c r="C1408" t="s">
        <v>906</v>
      </c>
      <c r="D1408" t="s">
        <v>300</v>
      </c>
      <c r="E1408" t="s">
        <v>1425</v>
      </c>
      <c r="F1408" t="s">
        <v>29</v>
      </c>
      <c r="G1408" t="s">
        <v>1497</v>
      </c>
      <c r="H1408" t="str">
        <f>IF(ISBLANK(core[[#This Row],[Type]]),"",IFERROR(LEFT(core[[#This Row],[Type]],FIND("(",core[[#This Row],[Type]])-1),core[[#This Row],[Type]]))</f>
        <v>xs:double</v>
      </c>
      <c r="I1408" t="str">
        <f>IF(core[[#This Row],[Base type]]="xs:string",LEFT(core[[#This Row],[Type]],11)="xs:string(""","")</f>
        <v/>
      </c>
      <c r="J1408" t="str">
        <f>IF(core[[#This Row],[Base type]]="xs:string",NOT(ISERROR(FIND(" or xs:string(xs:pattern=other:\w{2,})",core[[#This Row],[Type]]))),"")</f>
        <v/>
      </c>
      <c r="K1408" t="str">
        <f>IFERROR(MID(core[[#This Row],[Type]],LEN(core[[#This Row],[Base type]])+2,FIND(")",core[[#This Row],[Type]],LEN(core[[#This Row],[Base type]])+2)-LEN(core[[#This Row],[Base type]])-2)&amp;IF(core[[#This Row],[Other]]=TRUE,", ""other:*""",""),"")</f>
        <v/>
      </c>
      <c r="L1408" t="str">
        <f t="array" ref="L1408">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409" spans="2:12" hidden="1" x14ac:dyDescent="0.25">
      <c r="B1409" t="s">
        <v>2936</v>
      </c>
      <c r="C1409" t="s">
        <v>906</v>
      </c>
      <c r="D1409" t="s">
        <v>300</v>
      </c>
      <c r="E1409" t="s">
        <v>1420</v>
      </c>
      <c r="F1409" t="s">
        <v>29</v>
      </c>
      <c r="G1409" t="s">
        <v>1423</v>
      </c>
      <c r="H1409" t="str">
        <f>IF(ISBLANK(core[[#This Row],[Type]]),"",IFERROR(LEFT(core[[#This Row],[Type]],FIND("(",core[[#This Row],[Type]])-1),core[[#This Row],[Type]]))</f>
        <v>xs:anyURI</v>
      </c>
      <c r="I1409" t="str">
        <f>IF(core[[#This Row],[Base type]]="xs:string",LEFT(core[[#This Row],[Type]],11)="xs:string(""","")</f>
        <v/>
      </c>
      <c r="J1409" t="str">
        <f>IF(core[[#This Row],[Base type]]="xs:string",NOT(ISERROR(FIND(" or xs:string(xs:pattern=other:\w{2,})",core[[#This Row],[Type]]))),"")</f>
        <v/>
      </c>
      <c r="K1409" t="str">
        <f>IFERROR(MID(core[[#This Row],[Type]],LEN(core[[#This Row],[Base type]])+2,FIND(")",core[[#This Row],[Type]],LEN(core[[#This Row],[Base type]])+2)-LEN(core[[#This Row],[Base type]])-2)&amp;IF(core[[#This Row],[Other]]=TRUE,", ""other:*""",""),"")</f>
        <v/>
      </c>
      <c r="L1409" t="str">
        <f t="array" ref="L140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410" spans="2:12" hidden="1" x14ac:dyDescent="0.25">
      <c r="B1410" t="s">
        <v>2937</v>
      </c>
      <c r="C1410" t="s">
        <v>906</v>
      </c>
      <c r="D1410" t="s">
        <v>300</v>
      </c>
      <c r="E1410" t="s">
        <v>1500</v>
      </c>
      <c r="F1410" t="s">
        <v>29</v>
      </c>
      <c r="G1410" t="s">
        <v>1423</v>
      </c>
      <c r="H1410" t="str">
        <f>IF(ISBLANK(core[[#This Row],[Type]]),"",IFERROR(LEFT(core[[#This Row],[Type]],FIND("(",core[[#This Row],[Type]])-1),core[[#This Row],[Type]]))</f>
        <v>xs:anyURI</v>
      </c>
      <c r="I1410" t="str">
        <f>IF(core[[#This Row],[Base type]]="xs:string",LEFT(core[[#This Row],[Type]],11)="xs:string(""","")</f>
        <v/>
      </c>
      <c r="J1410" t="str">
        <f>IF(core[[#This Row],[Base type]]="xs:string",NOT(ISERROR(FIND(" or xs:string(xs:pattern=other:\w{2,})",core[[#This Row],[Type]]))),"")</f>
        <v/>
      </c>
      <c r="K1410" t="str">
        <f>IFERROR(MID(core[[#This Row],[Type]],LEN(core[[#This Row],[Base type]])+2,FIND(")",core[[#This Row],[Type]],LEN(core[[#This Row],[Base type]])+2)-LEN(core[[#This Row],[Base type]])-2)&amp;IF(core[[#This Row],[Other]]=TRUE,", ""other:*""",""),"")</f>
        <v/>
      </c>
      <c r="L1410" t="str">
        <f t="array" ref="L141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411" spans="2:12" hidden="1" x14ac:dyDescent="0.25">
      <c r="B1411" t="s">
        <v>2938</v>
      </c>
      <c r="C1411" t="s">
        <v>895</v>
      </c>
      <c r="D1411" t="s">
        <v>896</v>
      </c>
      <c r="E1411" t="s">
        <v>494</v>
      </c>
      <c r="F1411" t="s">
        <v>23</v>
      </c>
      <c r="G1411" t="s">
        <v>1403</v>
      </c>
      <c r="H1411" t="str">
        <f>IF(ISBLANK(core[[#This Row],[Type]]),"",IFERROR(LEFT(core[[#This Row],[Type]],FIND("(",core[[#This Row],[Type]])-1),core[[#This Row],[Type]]))</f>
        <v>xs:decimal</v>
      </c>
      <c r="I1411" t="str">
        <f>IF(core[[#This Row],[Base type]]="xs:string",LEFT(core[[#This Row],[Type]],11)="xs:string(""","")</f>
        <v/>
      </c>
      <c r="J1411" t="str">
        <f>IF(core[[#This Row],[Base type]]="xs:string",NOT(ISERROR(FIND(" or xs:string(xs:pattern=other:\w{2,})",core[[#This Row],[Type]]))),"")</f>
        <v/>
      </c>
      <c r="K1411" t="str">
        <f>IFERROR(MID(core[[#This Row],[Type]],LEN(core[[#This Row],[Base type]])+2,FIND(")",core[[#This Row],[Type]],LEN(core[[#This Row],[Base type]])+2)-LEN(core[[#This Row],[Base type]])-2)&amp;IF(core[[#This Row],[Other]]=TRUE,", ""other:*""",""),"")</f>
        <v>xs:fractionDigits=6</v>
      </c>
      <c r="L1411" t="str">
        <f t="array" ref="L141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12" spans="2:12" hidden="1" x14ac:dyDescent="0.25">
      <c r="B1412" t="s">
        <v>2939</v>
      </c>
      <c r="C1412" t="s">
        <v>895</v>
      </c>
      <c r="D1412" t="s">
        <v>896</v>
      </c>
      <c r="E1412" t="s">
        <v>478</v>
      </c>
      <c r="F1412" t="s">
        <v>29</v>
      </c>
      <c r="G1412" t="s">
        <v>1403</v>
      </c>
      <c r="H1412" t="str">
        <f>IF(ISBLANK(core[[#This Row],[Type]]),"",IFERROR(LEFT(core[[#This Row],[Type]],FIND("(",core[[#This Row],[Type]])-1),core[[#This Row],[Type]]))</f>
        <v>xs:decimal</v>
      </c>
      <c r="I1412" t="str">
        <f>IF(core[[#This Row],[Base type]]="xs:string",LEFT(core[[#This Row],[Type]],11)="xs:string(""","")</f>
        <v/>
      </c>
      <c r="J1412" t="str">
        <f>IF(core[[#This Row],[Base type]]="xs:string",NOT(ISERROR(FIND(" or xs:string(xs:pattern=other:\w{2,})",core[[#This Row],[Type]]))),"")</f>
        <v/>
      </c>
      <c r="K1412" t="str">
        <f>IFERROR(MID(core[[#This Row],[Type]],LEN(core[[#This Row],[Base type]])+2,FIND(")",core[[#This Row],[Type]],LEN(core[[#This Row],[Base type]])+2)-LEN(core[[#This Row],[Base type]])-2)&amp;IF(core[[#This Row],[Other]]=TRUE,", ""other:*""",""),"")</f>
        <v>xs:fractionDigits=6</v>
      </c>
      <c r="L1412" t="str">
        <f t="array" ref="L141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13" spans="2:12" hidden="1" x14ac:dyDescent="0.25">
      <c r="B1413" t="s">
        <v>2940</v>
      </c>
      <c r="C1413" t="s">
        <v>895</v>
      </c>
      <c r="D1413" t="s">
        <v>896</v>
      </c>
      <c r="E1413" t="s">
        <v>1505</v>
      </c>
      <c r="F1413" t="s">
        <v>29</v>
      </c>
      <c r="G1413" t="s">
        <v>1403</v>
      </c>
      <c r="H1413" t="str">
        <f>IF(ISBLANK(core[[#This Row],[Type]]),"",IFERROR(LEFT(core[[#This Row],[Type]],FIND("(",core[[#This Row],[Type]])-1),core[[#This Row],[Type]]))</f>
        <v>xs:decimal</v>
      </c>
      <c r="I1413" t="str">
        <f>IF(core[[#This Row],[Base type]]="xs:string",LEFT(core[[#This Row],[Type]],11)="xs:string(""","")</f>
        <v/>
      </c>
      <c r="J1413" t="str">
        <f>IF(core[[#This Row],[Base type]]="xs:string",NOT(ISERROR(FIND(" or xs:string(xs:pattern=other:\w{2,})",core[[#This Row],[Type]]))),"")</f>
        <v/>
      </c>
      <c r="K1413" t="str">
        <f>IFERROR(MID(core[[#This Row],[Type]],LEN(core[[#This Row],[Base type]])+2,FIND(")",core[[#This Row],[Type]],LEN(core[[#This Row],[Base type]])+2)-LEN(core[[#This Row],[Base type]])-2)&amp;IF(core[[#This Row],[Other]]=TRUE,", ""other:*""",""),"")</f>
        <v>xs:fractionDigits=6</v>
      </c>
      <c r="L1413" t="str">
        <f t="array" ref="L141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14" spans="2:12" hidden="1" x14ac:dyDescent="0.25">
      <c r="B1414" t="s">
        <v>2941</v>
      </c>
      <c r="C1414" t="s">
        <v>906</v>
      </c>
      <c r="D1414" t="s">
        <v>65</v>
      </c>
      <c r="E1414" t="s">
        <v>1299</v>
      </c>
      <c r="F1414" t="s">
        <v>29</v>
      </c>
      <c r="H1414" t="str">
        <f>IF(ISBLANK(core[[#This Row],[Type]]),"",IFERROR(LEFT(core[[#This Row],[Type]],FIND("(",core[[#This Row],[Type]])-1),core[[#This Row],[Type]]))</f>
        <v/>
      </c>
      <c r="I1414" t="str">
        <f>IF(core[[#This Row],[Base type]]="xs:string",LEFT(core[[#This Row],[Type]],11)="xs:string(""","")</f>
        <v/>
      </c>
      <c r="J1414" t="str">
        <f>IF(core[[#This Row],[Base type]]="xs:string",NOT(ISERROR(FIND(" or xs:string(xs:pattern=other:\w{2,})",core[[#This Row],[Type]]))),"")</f>
        <v/>
      </c>
      <c r="K1414" t="str">
        <f>IFERROR(MID(core[[#This Row],[Type]],LEN(core[[#This Row],[Base type]])+2,FIND(")",core[[#This Row],[Type]],LEN(core[[#This Row],[Base type]])+2)-LEN(core[[#This Row],[Base type]])-2)&amp;IF(core[[#This Row],[Other]]=TRUE,", ""other:*""",""),"")</f>
        <v/>
      </c>
      <c r="L1414" t="str">
        <f t="array" ref="L14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15" spans="2:12" hidden="1" x14ac:dyDescent="0.25">
      <c r="B1415" t="s">
        <v>2942</v>
      </c>
      <c r="C1415" t="s">
        <v>907</v>
      </c>
      <c r="D1415" t="s">
        <v>123</v>
      </c>
      <c r="E1415" t="s">
        <v>1299</v>
      </c>
      <c r="F1415" t="s">
        <v>23</v>
      </c>
      <c r="H1415" t="str">
        <f>IF(ISBLANK(core[[#This Row],[Type]]),"",IFERROR(LEFT(core[[#This Row],[Type]],FIND("(",core[[#This Row],[Type]])-1),core[[#This Row],[Type]]))</f>
        <v/>
      </c>
      <c r="I1415" t="str">
        <f>IF(core[[#This Row],[Base type]]="xs:string",LEFT(core[[#This Row],[Type]],11)="xs:string(""","")</f>
        <v/>
      </c>
      <c r="J1415" t="str">
        <f>IF(core[[#This Row],[Base type]]="xs:string",NOT(ISERROR(FIND(" or xs:string(xs:pattern=other:\w{2,})",core[[#This Row],[Type]]))),"")</f>
        <v/>
      </c>
      <c r="K1415" t="str">
        <f>IFERROR(MID(core[[#This Row],[Type]],LEN(core[[#This Row],[Base type]])+2,FIND(")",core[[#This Row],[Type]],LEN(core[[#This Row],[Base type]])+2)-LEN(core[[#This Row],[Base type]])-2)&amp;IF(core[[#This Row],[Other]]=TRUE,", ""other:*""",""),"")</f>
        <v/>
      </c>
      <c r="L1415" t="str">
        <f t="array" ref="L14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16" spans="2:12" hidden="1" x14ac:dyDescent="0.25">
      <c r="B1416" t="s">
        <v>2943</v>
      </c>
      <c r="C1416" t="s">
        <v>2944</v>
      </c>
      <c r="D1416" t="s">
        <v>1309</v>
      </c>
      <c r="E1416" t="s">
        <v>1299</v>
      </c>
      <c r="F1416" t="s">
        <v>29</v>
      </c>
      <c r="H1416" t="str">
        <f>IF(ISBLANK(core[[#This Row],[Type]]),"",IFERROR(LEFT(core[[#This Row],[Type]],FIND("(",core[[#This Row],[Type]])-1),core[[#This Row],[Type]]))</f>
        <v/>
      </c>
      <c r="I1416" t="str">
        <f>IF(core[[#This Row],[Base type]]="xs:string",LEFT(core[[#This Row],[Type]],11)="xs:string(""","")</f>
        <v/>
      </c>
      <c r="J1416" t="str">
        <f>IF(core[[#This Row],[Base type]]="xs:string",NOT(ISERROR(FIND(" or xs:string(xs:pattern=other:\w{2,})",core[[#This Row],[Type]]))),"")</f>
        <v/>
      </c>
      <c r="K1416" t="str">
        <f>IFERROR(MID(core[[#This Row],[Type]],LEN(core[[#This Row],[Base type]])+2,FIND(")",core[[#This Row],[Type]],LEN(core[[#This Row],[Base type]])+2)-LEN(core[[#This Row],[Base type]])-2)&amp;IF(core[[#This Row],[Other]]=TRUE,", ""other:*""",""),"")</f>
        <v/>
      </c>
      <c r="L1416" t="str">
        <f t="array" ref="L141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17" spans="2:12" hidden="1" x14ac:dyDescent="0.25">
      <c r="B1417" t="s">
        <v>2945</v>
      </c>
      <c r="C1417" t="s">
        <v>907</v>
      </c>
      <c r="D1417" t="s">
        <v>123</v>
      </c>
      <c r="E1417" t="s">
        <v>124</v>
      </c>
      <c r="F1417" t="s">
        <v>23</v>
      </c>
      <c r="G1417" t="s">
        <v>1436</v>
      </c>
      <c r="H1417" t="str">
        <f>IF(ISBLANK(core[[#This Row],[Type]]),"",IFERROR(LEFT(core[[#This Row],[Type]],FIND("(",core[[#This Row],[Type]])-1),core[[#This Row],[Type]]))</f>
        <v>xs:boolean</v>
      </c>
      <c r="I1417" t="str">
        <f>IF(core[[#This Row],[Base type]]="xs:string",LEFT(core[[#This Row],[Type]],11)="xs:string(""","")</f>
        <v/>
      </c>
      <c r="J1417" t="str">
        <f>IF(core[[#This Row],[Base type]]="xs:string",NOT(ISERROR(FIND(" or xs:string(xs:pattern=other:\w{2,})",core[[#This Row],[Type]]))),"")</f>
        <v/>
      </c>
      <c r="K1417" t="str">
        <f>IFERROR(MID(core[[#This Row],[Type]],LEN(core[[#This Row],[Base type]])+2,FIND(")",core[[#This Row],[Type]],LEN(core[[#This Row],[Base type]])+2)-LEN(core[[#This Row],[Base type]])-2)&amp;IF(core[[#This Row],[Other]]=TRUE,", ""other:*""",""),"")</f>
        <v/>
      </c>
      <c r="L1417" t="str">
        <f t="array" ref="L141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418" spans="2:12" hidden="1" x14ac:dyDescent="0.25">
      <c r="B1418" t="s">
        <v>2946</v>
      </c>
      <c r="C1418" t="s">
        <v>907</v>
      </c>
      <c r="D1418" t="s">
        <v>123</v>
      </c>
      <c r="E1418" t="s">
        <v>135</v>
      </c>
      <c r="F1418" t="s">
        <v>29</v>
      </c>
      <c r="G1418" t="s">
        <v>1478</v>
      </c>
      <c r="H1418" t="str">
        <f>IF(ISBLANK(core[[#This Row],[Type]]),"",IFERROR(LEFT(core[[#This Row],[Type]],FIND("(",core[[#This Row],[Type]])-1),core[[#This Row],[Type]]))</f>
        <v>xs:string</v>
      </c>
      <c r="I1418" t="b">
        <f>IF(core[[#This Row],[Base type]]="xs:string",LEFT(core[[#This Row],[Type]],11)="xs:string(""","")</f>
        <v>1</v>
      </c>
      <c r="J1418" t="b">
        <f>IF(core[[#This Row],[Base type]]="xs:string",NOT(ISERROR(FIND(" or xs:string(xs:pattern=other:\w{2,})",core[[#This Row],[Type]]))),"")</f>
        <v>1</v>
      </c>
      <c r="K1418" t="str">
        <f>IFERROR(MID(core[[#This Row],[Type]],LEN(core[[#This Row],[Base type]])+2,FIND(")",core[[#This Row],[Type]],LEN(core[[#This Row],[Base type]])+2)-LEN(core[[#This Row],[Base type]])-2)&amp;IF(core[[#This Row],[Other]]=TRUE,", ""other:*""",""),"")</f>
        <v>"conceptual", "planned", "operational", "disabled", "closed", "other:*"</v>
      </c>
      <c r="L1418" t="str">
        <f t="array" ref="L141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19" spans="2:12" hidden="1" x14ac:dyDescent="0.25">
      <c r="B1419" t="s">
        <v>2947</v>
      </c>
      <c r="C1419" t="s">
        <v>907</v>
      </c>
      <c r="D1419" t="s">
        <v>123</v>
      </c>
      <c r="E1419" t="s">
        <v>133</v>
      </c>
      <c r="F1419" t="s">
        <v>29</v>
      </c>
      <c r="G1419" t="s">
        <v>1325</v>
      </c>
      <c r="H1419" t="str">
        <f>IF(ISBLANK(core[[#This Row],[Type]]),"",IFERROR(LEFT(core[[#This Row],[Type]],FIND("(",core[[#This Row],[Type]])-1),core[[#This Row],[Type]]))</f>
        <v>xs:IDREF</v>
      </c>
      <c r="I1419" t="str">
        <f>IF(core[[#This Row],[Base type]]="xs:string",LEFT(core[[#This Row],[Type]],11)="xs:string(""","")</f>
        <v/>
      </c>
      <c r="J1419" t="str">
        <f>IF(core[[#This Row],[Base type]]="xs:string",NOT(ISERROR(FIND(" or xs:string(xs:pattern=other:\w{2,})",core[[#This Row],[Type]]))),"")</f>
        <v/>
      </c>
      <c r="K1419" t="str">
        <f>IFERROR(MID(core[[#This Row],[Type]],LEN(core[[#This Row],[Base type]])+2,FIND(")",core[[#This Row],[Type]],LEN(core[[#This Row],[Base type]])+2)-LEN(core[[#This Row],[Base type]])-2)&amp;IF(core[[#This Row],[Other]]=TRUE,", ""other:*""",""),"")</f>
        <v/>
      </c>
      <c r="L1419" t="str">
        <f t="array" ref="L141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420" spans="2:12" hidden="1" x14ac:dyDescent="0.25">
      <c r="B1420" t="s">
        <v>2948</v>
      </c>
      <c r="C1420" t="s">
        <v>907</v>
      </c>
      <c r="D1420" t="s">
        <v>123</v>
      </c>
      <c r="E1420" t="s">
        <v>1481</v>
      </c>
      <c r="F1420" t="s">
        <v>29</v>
      </c>
      <c r="G1420" t="s">
        <v>1482</v>
      </c>
      <c r="H1420" t="str">
        <f>IF(ISBLANK(core[[#This Row],[Type]]),"",IFERROR(LEFT(core[[#This Row],[Type]],FIND("(",core[[#This Row],[Type]])-1),core[[#This Row],[Type]]))</f>
        <v>xs:time</v>
      </c>
      <c r="I1420" t="str">
        <f>IF(core[[#This Row],[Base type]]="xs:string",LEFT(core[[#This Row],[Type]],11)="xs:string(""","")</f>
        <v/>
      </c>
      <c r="J1420" t="str">
        <f>IF(core[[#This Row],[Base type]]="xs:string",NOT(ISERROR(FIND(" or xs:string(xs:pattern=other:\w{2,})",core[[#This Row],[Type]]))),"")</f>
        <v/>
      </c>
      <c r="K1420" t="str">
        <f>IFERROR(MID(core[[#This Row],[Type]],LEN(core[[#This Row],[Base type]])+2,FIND(")",core[[#This Row],[Type]],LEN(core[[#This Row],[Base type]])+2)-LEN(core[[#This Row],[Base type]])-2)&amp;IF(core[[#This Row],[Other]]=TRUE,", ""other:*""",""),"")</f>
        <v/>
      </c>
      <c r="L1420" t="str">
        <f t="array" ref="L142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421" spans="2:12" hidden="1" x14ac:dyDescent="0.25">
      <c r="B1421" t="s">
        <v>2949</v>
      </c>
      <c r="C1421" t="s">
        <v>907</v>
      </c>
      <c r="D1421" t="s">
        <v>123</v>
      </c>
      <c r="E1421" t="s">
        <v>1484</v>
      </c>
      <c r="F1421" t="s">
        <v>29</v>
      </c>
      <c r="G1421" t="s">
        <v>1482</v>
      </c>
      <c r="H1421" t="str">
        <f>IF(ISBLANK(core[[#This Row],[Type]]),"",IFERROR(LEFT(core[[#This Row],[Type]],FIND("(",core[[#This Row],[Type]])-1),core[[#This Row],[Type]]))</f>
        <v>xs:time</v>
      </c>
      <c r="I1421" t="str">
        <f>IF(core[[#This Row],[Base type]]="xs:string",LEFT(core[[#This Row],[Type]],11)="xs:string(""","")</f>
        <v/>
      </c>
      <c r="J1421" t="str">
        <f>IF(core[[#This Row],[Base type]]="xs:string",NOT(ISERROR(FIND(" or xs:string(xs:pattern=other:\w{2,})",core[[#This Row],[Type]]))),"")</f>
        <v/>
      </c>
      <c r="K1421" t="str">
        <f>IFERROR(MID(core[[#This Row],[Type]],LEN(core[[#This Row],[Base type]])+2,FIND(")",core[[#This Row],[Type]],LEN(core[[#This Row],[Base type]])+2)-LEN(core[[#This Row],[Base type]])-2)&amp;IF(core[[#This Row],[Other]]=TRUE,", ""other:*""",""),"")</f>
        <v/>
      </c>
      <c r="L1421" t="str">
        <f t="array" ref="L142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422" spans="2:12" hidden="1" x14ac:dyDescent="0.25">
      <c r="B1422" t="s">
        <v>2950</v>
      </c>
      <c r="C1422" t="s">
        <v>907</v>
      </c>
      <c r="D1422" t="s">
        <v>123</v>
      </c>
      <c r="E1422" t="s">
        <v>1486</v>
      </c>
      <c r="F1422" t="s">
        <v>29</v>
      </c>
      <c r="G1422" t="s">
        <v>1487</v>
      </c>
      <c r="H1422" t="str">
        <f>IF(ISBLANK(core[[#This Row],[Type]]),"",IFERROR(LEFT(core[[#This Row],[Type]],FIND("(",core[[#This Row],[Type]])-1),core[[#This Row],[Type]]))</f>
        <v>xs:nonNegativeInteger</v>
      </c>
      <c r="I1422" t="str">
        <f>IF(core[[#This Row],[Base type]]="xs:string",LEFT(core[[#This Row],[Type]],11)="xs:string(""","")</f>
        <v/>
      </c>
      <c r="J1422" t="str">
        <f>IF(core[[#This Row],[Base type]]="xs:string",NOT(ISERROR(FIND(" or xs:string(xs:pattern=other:\w{2,})",core[[#This Row],[Type]]))),"")</f>
        <v/>
      </c>
      <c r="K1422" t="str">
        <f>IFERROR(MID(core[[#This Row],[Type]],LEN(core[[#This Row],[Base type]])+2,FIND(")",core[[#This Row],[Type]],LEN(core[[#This Row],[Base type]])+2)-LEN(core[[#This Row],[Base type]])-2)&amp;IF(core[[#This Row],[Other]]=TRUE,", ""other:*""",""),"")</f>
        <v/>
      </c>
      <c r="L1422" t="str">
        <f t="array" ref="L142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423" spans="2:12" hidden="1" x14ac:dyDescent="0.25">
      <c r="B1423" t="s">
        <v>2951</v>
      </c>
      <c r="C1423" t="s">
        <v>907</v>
      </c>
      <c r="D1423" t="s">
        <v>123</v>
      </c>
      <c r="E1423" t="s">
        <v>1489</v>
      </c>
      <c r="F1423" t="s">
        <v>29</v>
      </c>
      <c r="G1423" t="s">
        <v>1302</v>
      </c>
      <c r="H1423" t="str">
        <f>IF(ISBLANK(core[[#This Row],[Type]]),"",IFERROR(LEFT(core[[#This Row],[Type]],FIND("(",core[[#This Row],[Type]])-1),core[[#This Row],[Type]]))</f>
        <v>xs:string</v>
      </c>
      <c r="I1423" t="b">
        <f>IF(core[[#This Row],[Base type]]="xs:string",LEFT(core[[#This Row],[Type]],11)="xs:string(""","")</f>
        <v>0</v>
      </c>
      <c r="J1423" t="b">
        <f>IF(core[[#This Row],[Base type]]="xs:string",NOT(ISERROR(FIND(" or xs:string(xs:pattern=other:\w{2,})",core[[#This Row],[Type]]))),"")</f>
        <v>0</v>
      </c>
      <c r="K1423" t="str">
        <f>IFERROR(MID(core[[#This Row],[Type]],LEN(core[[#This Row],[Base type]])+2,FIND(")",core[[#This Row],[Type]],LEN(core[[#This Row],[Base type]])+2)-LEN(core[[#This Row],[Base type]])-2)&amp;IF(core[[#This Row],[Other]]=TRUE,", ""other:*""",""),"")</f>
        <v/>
      </c>
      <c r="L1423" t="str">
        <f t="array" ref="L142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24" spans="2:12" hidden="1" x14ac:dyDescent="0.25">
      <c r="B1424" t="s">
        <v>2952</v>
      </c>
      <c r="C1424" t="s">
        <v>907</v>
      </c>
      <c r="D1424" t="s">
        <v>123</v>
      </c>
      <c r="E1424" t="s">
        <v>1307</v>
      </c>
      <c r="F1424" t="s">
        <v>29</v>
      </c>
      <c r="H1424" t="str">
        <f>IF(ISBLANK(core[[#This Row],[Type]]),"",IFERROR(LEFT(core[[#This Row],[Type]],FIND("(",core[[#This Row],[Type]])-1),core[[#This Row],[Type]]))</f>
        <v/>
      </c>
      <c r="I1424" t="str">
        <f>IF(core[[#This Row],[Base type]]="xs:string",LEFT(core[[#This Row],[Type]],11)="xs:string(""","")</f>
        <v/>
      </c>
      <c r="J1424" t="str">
        <f>IF(core[[#This Row],[Base type]]="xs:string",NOT(ISERROR(FIND(" or xs:string(xs:pattern=other:\w{2,})",core[[#This Row],[Type]]))),"")</f>
        <v/>
      </c>
      <c r="K1424" t="str">
        <f>IFERROR(MID(core[[#This Row],[Type]],LEN(core[[#This Row],[Base type]])+2,FIND(")",core[[#This Row],[Type]],LEN(core[[#This Row],[Base type]])+2)-LEN(core[[#This Row],[Base type]])-2)&amp;IF(core[[#This Row],[Other]]=TRUE,", ""other:*""",""),"")</f>
        <v/>
      </c>
      <c r="L1424" t="str">
        <f t="array" ref="L142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25" spans="2:12" hidden="1" x14ac:dyDescent="0.25">
      <c r="B1425" t="s">
        <v>2953</v>
      </c>
      <c r="C1425" t="s">
        <v>895</v>
      </c>
      <c r="D1425" t="s">
        <v>896</v>
      </c>
      <c r="E1425" t="s">
        <v>482</v>
      </c>
      <c r="F1425" t="s">
        <v>29</v>
      </c>
      <c r="G1425" t="s">
        <v>1836</v>
      </c>
      <c r="H1425" t="str">
        <f>IF(ISBLANK(core[[#This Row],[Type]]),"",IFERROR(LEFT(core[[#This Row],[Type]],FIND("(",core[[#This Row],[Type]])-1),core[[#This Row],[Type]]))</f>
        <v>xs:string</v>
      </c>
      <c r="I1425" t="b">
        <f>IF(core[[#This Row],[Base type]]="xs:string",LEFT(core[[#This Row],[Type]],11)="xs:string(""","")</f>
        <v>1</v>
      </c>
      <c r="J1425" t="b">
        <f>IF(core[[#This Row],[Base type]]="xs:string",NOT(ISERROR(FIND(" or xs:string(xs:pattern=other:\w{2,})",core[[#This Row],[Type]]))),"")</f>
        <v>0</v>
      </c>
      <c r="K1425" t="str">
        <f>IFERROR(MID(core[[#This Row],[Type]],LEN(core[[#This Row],[Base type]])+2,FIND(")",core[[#This Row],[Type]],LEN(core[[#This Row],[Base type]])+2)-LEN(core[[#This Row],[Base type]])-2)&amp;IF(core[[#This Row],[Other]]=TRUE,", ""other:*""",""),"")</f>
        <v>"up", "down", "unknown", "none", "both"</v>
      </c>
      <c r="L1425" t="str">
        <f t="array" ref="L142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26" spans="2:12" hidden="1" x14ac:dyDescent="0.25">
      <c r="B1426" t="s">
        <v>2954</v>
      </c>
      <c r="C1426" t="s">
        <v>895</v>
      </c>
      <c r="D1426" t="s">
        <v>896</v>
      </c>
      <c r="E1426" t="s">
        <v>2955</v>
      </c>
      <c r="F1426" t="s">
        <v>29</v>
      </c>
      <c r="G1426" t="s">
        <v>2956</v>
      </c>
      <c r="H1426" t="str">
        <f>IF(ISBLANK(core[[#This Row],[Type]]),"",IFERROR(LEFT(core[[#This Row],[Type]],FIND("(",core[[#This Row],[Type]])-1),core[[#This Row],[Type]]))</f>
        <v>xs:string</v>
      </c>
      <c r="I1426" t="b">
        <f>IF(core[[#This Row],[Base type]]="xs:string",LEFT(core[[#This Row],[Type]],11)="xs:string(""","")</f>
        <v>1</v>
      </c>
      <c r="J1426" t="b">
        <f>IF(core[[#This Row],[Base type]]="xs:string",NOT(ISERROR(FIND(" or xs:string(xs:pattern=other:\w{2,})",core[[#This Row],[Type]]))),"")</f>
        <v>0</v>
      </c>
      <c r="K1426" t="str">
        <f>IFERROR(MID(core[[#This Row],[Type]],LEN(core[[#This Row],[Base type]])+2,FIND(")",core[[#This Row],[Type]],LEN(core[[#This Row],[Base type]])+2)-LEN(core[[#This Row],[Base type]])-2)&amp;IF(core[[#This Row],[Other]]=TRUE,", ""other:*""",""),"")</f>
        <v>"none", "left", "right", "both"</v>
      </c>
      <c r="L1426" t="str">
        <f t="array" ref="L142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27" spans="2:12" hidden="1" x14ac:dyDescent="0.25">
      <c r="B1427" t="s">
        <v>2957</v>
      </c>
      <c r="C1427" t="s">
        <v>895</v>
      </c>
      <c r="D1427" t="s">
        <v>896</v>
      </c>
      <c r="E1427" t="s">
        <v>626</v>
      </c>
      <c r="F1427" t="s">
        <v>29</v>
      </c>
      <c r="G1427" t="s">
        <v>1325</v>
      </c>
      <c r="H1427" t="str">
        <f>IF(ISBLANK(core[[#This Row],[Type]]),"",IFERROR(LEFT(core[[#This Row],[Type]],FIND("(",core[[#This Row],[Type]])-1),core[[#This Row],[Type]]))</f>
        <v>xs:IDREF</v>
      </c>
      <c r="I1427" t="str">
        <f>IF(core[[#This Row],[Base type]]="xs:string",LEFT(core[[#This Row],[Type]],11)="xs:string(""","")</f>
        <v/>
      </c>
      <c r="J1427" t="str">
        <f>IF(core[[#This Row],[Base type]]="xs:string",NOT(ISERROR(FIND(" or xs:string(xs:pattern=other:\w{2,})",core[[#This Row],[Type]]))),"")</f>
        <v/>
      </c>
      <c r="K1427" t="str">
        <f>IFERROR(MID(core[[#This Row],[Type]],LEN(core[[#This Row],[Base type]])+2,FIND(")",core[[#This Row],[Type]],LEN(core[[#This Row],[Base type]])+2)-LEN(core[[#This Row],[Base type]])-2)&amp;IF(core[[#This Row],[Other]]=TRUE,", ""other:*""",""),"")</f>
        <v/>
      </c>
      <c r="L1427" t="str">
        <f t="array" ref="L1427">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428" spans="2:12" hidden="1" x14ac:dyDescent="0.25">
      <c r="B1428" t="s">
        <v>2958</v>
      </c>
      <c r="C1428" t="s">
        <v>895</v>
      </c>
      <c r="D1428" t="s">
        <v>896</v>
      </c>
      <c r="E1428" t="s">
        <v>147</v>
      </c>
      <c r="F1428" t="s">
        <v>29</v>
      </c>
      <c r="G1428" t="s">
        <v>1325</v>
      </c>
      <c r="H1428" t="str">
        <f>IF(ISBLANK(core[[#This Row],[Type]]),"",IFERROR(LEFT(core[[#This Row],[Type]],FIND("(",core[[#This Row],[Type]])-1),core[[#This Row],[Type]]))</f>
        <v>xs:IDREF</v>
      </c>
      <c r="I1428" t="str">
        <f>IF(core[[#This Row],[Base type]]="xs:string",LEFT(core[[#This Row],[Type]],11)="xs:string(""","")</f>
        <v/>
      </c>
      <c r="J1428" t="str">
        <f>IF(core[[#This Row],[Base type]]="xs:string",NOT(ISERROR(FIND(" or xs:string(xs:pattern=other:\w{2,})",core[[#This Row],[Type]]))),"")</f>
        <v/>
      </c>
      <c r="K1428" t="str">
        <f>IFERROR(MID(core[[#This Row],[Type]],LEN(core[[#This Row],[Base type]])+2,FIND(")",core[[#This Row],[Type]],LEN(core[[#This Row],[Base type]])+2)-LEN(core[[#This Row],[Base type]])-2)&amp;IF(core[[#This Row],[Other]]=TRUE,", ""other:*""",""),"")</f>
        <v/>
      </c>
      <c r="L1428" t="str">
        <f t="array" ref="L142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429" spans="2:12" hidden="1" x14ac:dyDescent="0.25">
      <c r="B1429" t="s">
        <v>2959</v>
      </c>
      <c r="C1429" t="s">
        <v>462</v>
      </c>
      <c r="D1429" t="s">
        <v>463</v>
      </c>
      <c r="E1429" t="s">
        <v>1299</v>
      </c>
      <c r="F1429" t="s">
        <v>29</v>
      </c>
      <c r="H1429" t="str">
        <f>IF(ISBLANK(core[[#This Row],[Type]]),"",IFERROR(LEFT(core[[#This Row],[Type]],FIND("(",core[[#This Row],[Type]])-1),core[[#This Row],[Type]]))</f>
        <v/>
      </c>
      <c r="I1429" t="str">
        <f>IF(core[[#This Row],[Base type]]="xs:string",LEFT(core[[#This Row],[Type]],11)="xs:string(""","")</f>
        <v/>
      </c>
      <c r="J1429" t="str">
        <f>IF(core[[#This Row],[Base type]]="xs:string",NOT(ISERROR(FIND(" or xs:string(xs:pattern=other:\w{2,})",core[[#This Row],[Type]]))),"")</f>
        <v/>
      </c>
      <c r="K1429" t="str">
        <f>IFERROR(MID(core[[#This Row],[Type]],LEN(core[[#This Row],[Base type]])+2,FIND(")",core[[#This Row],[Type]],LEN(core[[#This Row],[Base type]])+2)-LEN(core[[#This Row],[Base type]])-2)&amp;IF(core[[#This Row],[Other]]=TRUE,", ""other:*""",""),"")</f>
        <v/>
      </c>
      <c r="L1429" t="str">
        <f t="array" ref="L142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30" spans="2:12" hidden="1" x14ac:dyDescent="0.25">
      <c r="B1430" t="s">
        <v>2960</v>
      </c>
      <c r="C1430" t="s">
        <v>476</v>
      </c>
      <c r="D1430" t="s">
        <v>477</v>
      </c>
      <c r="E1430" t="s">
        <v>1299</v>
      </c>
      <c r="F1430" t="s">
        <v>23</v>
      </c>
      <c r="H1430" t="str">
        <f>IF(ISBLANK(core[[#This Row],[Type]]),"",IFERROR(LEFT(core[[#This Row],[Type]],FIND("(",core[[#This Row],[Type]])-1),core[[#This Row],[Type]]))</f>
        <v/>
      </c>
      <c r="I1430" t="str">
        <f>IF(core[[#This Row],[Base type]]="xs:string",LEFT(core[[#This Row],[Type]],11)="xs:string(""","")</f>
        <v/>
      </c>
      <c r="J1430" t="str">
        <f>IF(core[[#This Row],[Base type]]="xs:string",NOT(ISERROR(FIND(" or xs:string(xs:pattern=other:\w{2,})",core[[#This Row],[Type]]))),"")</f>
        <v/>
      </c>
      <c r="K1430" t="str">
        <f>IFERROR(MID(core[[#This Row],[Type]],LEN(core[[#This Row],[Base type]])+2,FIND(")",core[[#This Row],[Type]],LEN(core[[#This Row],[Base type]])+2)-LEN(core[[#This Row],[Base type]])-2)&amp;IF(core[[#This Row],[Other]]=TRUE,", ""other:*""",""),"")</f>
        <v/>
      </c>
      <c r="L1430" t="str">
        <f t="array" ref="L143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31" spans="2:12" hidden="1" x14ac:dyDescent="0.25">
      <c r="B1431" t="s">
        <v>2961</v>
      </c>
      <c r="C1431" t="s">
        <v>550</v>
      </c>
      <c r="D1431" t="s">
        <v>423</v>
      </c>
      <c r="E1431" t="s">
        <v>1299</v>
      </c>
      <c r="F1431" t="s">
        <v>29</v>
      </c>
      <c r="H1431" t="str">
        <f>IF(ISBLANK(core[[#This Row],[Type]]),"",IFERROR(LEFT(core[[#This Row],[Type]],FIND("(",core[[#This Row],[Type]])-1),core[[#This Row],[Type]]))</f>
        <v/>
      </c>
      <c r="I1431" t="str">
        <f>IF(core[[#This Row],[Base type]]="xs:string",LEFT(core[[#This Row],[Type]],11)="xs:string(""","")</f>
        <v/>
      </c>
      <c r="J1431" t="str">
        <f>IF(core[[#This Row],[Base type]]="xs:string",NOT(ISERROR(FIND(" or xs:string(xs:pattern=other:\w{2,})",core[[#This Row],[Type]]))),"")</f>
        <v/>
      </c>
      <c r="K1431" t="str">
        <f>IFERROR(MID(core[[#This Row],[Type]],LEN(core[[#This Row],[Base type]])+2,FIND(")",core[[#This Row],[Type]],LEN(core[[#This Row],[Base type]])+2)-LEN(core[[#This Row],[Base type]])-2)&amp;IF(core[[#This Row],[Other]]=TRUE,", ""other:*""",""),"")</f>
        <v/>
      </c>
      <c r="L1431" t="str">
        <f t="array" ref="L14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32" spans="2:12" hidden="1" x14ac:dyDescent="0.25">
      <c r="B1432" t="s">
        <v>2962</v>
      </c>
      <c r="C1432" t="s">
        <v>550</v>
      </c>
      <c r="D1432" t="s">
        <v>423</v>
      </c>
      <c r="E1432" t="s">
        <v>34</v>
      </c>
      <c r="F1432" t="s">
        <v>29</v>
      </c>
      <c r="G1432" t="s">
        <v>1302</v>
      </c>
      <c r="H1432" t="str">
        <f>IF(ISBLANK(core[[#This Row],[Type]]),"",IFERROR(LEFT(core[[#This Row],[Type]],FIND("(",core[[#This Row],[Type]])-1),core[[#This Row],[Type]]))</f>
        <v>xs:string</v>
      </c>
      <c r="I1432" t="b">
        <f>IF(core[[#This Row],[Base type]]="xs:string",LEFT(core[[#This Row],[Type]],11)="xs:string(""","")</f>
        <v>0</v>
      </c>
      <c r="J1432" t="b">
        <f>IF(core[[#This Row],[Base type]]="xs:string",NOT(ISERROR(FIND(" or xs:string(xs:pattern=other:\w{2,})",core[[#This Row],[Type]]))),"")</f>
        <v>0</v>
      </c>
      <c r="K1432" t="str">
        <f>IFERROR(MID(core[[#This Row],[Type]],LEN(core[[#This Row],[Base type]])+2,FIND(")",core[[#This Row],[Type]],LEN(core[[#This Row],[Base type]])+2)-LEN(core[[#This Row],[Base type]])-2)&amp;IF(core[[#This Row],[Other]]=TRUE,", ""other:*""",""),"")</f>
        <v/>
      </c>
      <c r="L1432" t="str">
        <f t="array" ref="L143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33" spans="2:12" hidden="1" x14ac:dyDescent="0.25">
      <c r="B1433" t="s">
        <v>2963</v>
      </c>
      <c r="C1433" t="s">
        <v>550</v>
      </c>
      <c r="D1433" t="s">
        <v>423</v>
      </c>
      <c r="E1433" t="s">
        <v>28</v>
      </c>
      <c r="F1433" t="s">
        <v>29</v>
      </c>
      <c r="G1433" t="s">
        <v>1302</v>
      </c>
      <c r="H1433" t="str">
        <f>IF(ISBLANK(core[[#This Row],[Type]]),"",IFERROR(LEFT(core[[#This Row],[Type]],FIND("(",core[[#This Row],[Type]])-1),core[[#This Row],[Type]]))</f>
        <v>xs:string</v>
      </c>
      <c r="I1433" t="b">
        <f>IF(core[[#This Row],[Base type]]="xs:string",LEFT(core[[#This Row],[Type]],11)="xs:string(""","")</f>
        <v>0</v>
      </c>
      <c r="J1433" t="b">
        <f>IF(core[[#This Row],[Base type]]="xs:string",NOT(ISERROR(FIND(" or xs:string(xs:pattern=other:\w{2,})",core[[#This Row],[Type]]))),"")</f>
        <v>0</v>
      </c>
      <c r="K1433" t="str">
        <f>IFERROR(MID(core[[#This Row],[Type]],LEN(core[[#This Row],[Base type]])+2,FIND(")",core[[#This Row],[Type]],LEN(core[[#This Row],[Base type]])+2)-LEN(core[[#This Row],[Base type]])-2)&amp;IF(core[[#This Row],[Other]]=TRUE,", ""other:*""",""),"")</f>
        <v/>
      </c>
      <c r="L1433" t="str">
        <f t="array" ref="L143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34" spans="2:12" hidden="1" x14ac:dyDescent="0.25">
      <c r="B1434" t="s">
        <v>2964</v>
      </c>
      <c r="C1434" t="s">
        <v>550</v>
      </c>
      <c r="D1434" t="s">
        <v>423</v>
      </c>
      <c r="E1434" t="s">
        <v>1305</v>
      </c>
      <c r="F1434" t="s">
        <v>29</v>
      </c>
      <c r="H1434" t="str">
        <f>IF(ISBLANK(core[[#This Row],[Type]]),"",IFERROR(LEFT(core[[#This Row],[Type]],FIND("(",core[[#This Row],[Type]])-1),core[[#This Row],[Type]]))</f>
        <v/>
      </c>
      <c r="I1434" t="str">
        <f>IF(core[[#This Row],[Base type]]="xs:string",LEFT(core[[#This Row],[Type]],11)="xs:string(""","")</f>
        <v/>
      </c>
      <c r="J1434" t="str">
        <f>IF(core[[#This Row],[Base type]]="xs:string",NOT(ISERROR(FIND(" or xs:string(xs:pattern=other:\w{2,})",core[[#This Row],[Type]]))),"")</f>
        <v/>
      </c>
      <c r="K1434" t="str">
        <f>IFERROR(MID(core[[#This Row],[Type]],LEN(core[[#This Row],[Base type]])+2,FIND(")",core[[#This Row],[Type]],LEN(core[[#This Row],[Base type]])+2)-LEN(core[[#This Row],[Base type]])-2)&amp;IF(core[[#This Row],[Other]]=TRUE,", ""other:*""",""),"")</f>
        <v/>
      </c>
      <c r="L1434" t="str">
        <f t="array" ref="L14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35" spans="2:12" hidden="1" x14ac:dyDescent="0.25">
      <c r="B1435" t="s">
        <v>2965</v>
      </c>
      <c r="C1435" t="s">
        <v>550</v>
      </c>
      <c r="D1435" t="s">
        <v>423</v>
      </c>
      <c r="E1435" t="s">
        <v>1307</v>
      </c>
      <c r="F1435" t="s">
        <v>29</v>
      </c>
      <c r="H1435" t="str">
        <f>IF(ISBLANK(core[[#This Row],[Type]]),"",IFERROR(LEFT(core[[#This Row],[Type]],FIND("(",core[[#This Row],[Type]])-1),core[[#This Row],[Type]]))</f>
        <v/>
      </c>
      <c r="I1435" t="str">
        <f>IF(core[[#This Row],[Base type]]="xs:string",LEFT(core[[#This Row],[Type]],11)="xs:string(""","")</f>
        <v/>
      </c>
      <c r="J1435" t="str">
        <f>IF(core[[#This Row],[Base type]]="xs:string",NOT(ISERROR(FIND(" or xs:string(xs:pattern=other:\w{2,})",core[[#This Row],[Type]]))),"")</f>
        <v/>
      </c>
      <c r="K1435" t="str">
        <f>IFERROR(MID(core[[#This Row],[Type]],LEN(core[[#This Row],[Base type]])+2,FIND(")",core[[#This Row],[Type]],LEN(core[[#This Row],[Base type]])+2)-LEN(core[[#This Row],[Base type]])-2)&amp;IF(core[[#This Row],[Other]]=TRUE,", ""other:*""",""),"")</f>
        <v/>
      </c>
      <c r="L1435" t="str">
        <f t="array" ref="L143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36" spans="2:12" hidden="1" x14ac:dyDescent="0.25">
      <c r="B1436" t="s">
        <v>2966</v>
      </c>
      <c r="C1436" t="s">
        <v>550</v>
      </c>
      <c r="D1436" t="s">
        <v>1309</v>
      </c>
      <c r="E1436" t="s">
        <v>1299</v>
      </c>
      <c r="F1436" t="s">
        <v>29</v>
      </c>
      <c r="H1436" t="str">
        <f>IF(ISBLANK(core[[#This Row],[Type]]),"",IFERROR(LEFT(core[[#This Row],[Type]],FIND("(",core[[#This Row],[Type]])-1),core[[#This Row],[Type]]))</f>
        <v/>
      </c>
      <c r="I1436" t="str">
        <f>IF(core[[#This Row],[Base type]]="xs:string",LEFT(core[[#This Row],[Type]],11)="xs:string(""","")</f>
        <v/>
      </c>
      <c r="J1436" t="str">
        <f>IF(core[[#This Row],[Base type]]="xs:string",NOT(ISERROR(FIND(" or xs:string(xs:pattern=other:\w{2,})",core[[#This Row],[Type]]))),"")</f>
        <v/>
      </c>
      <c r="K1436" t="str">
        <f>IFERROR(MID(core[[#This Row],[Type]],LEN(core[[#This Row],[Base type]])+2,FIND(")",core[[#This Row],[Type]],LEN(core[[#This Row],[Base type]])+2)-LEN(core[[#This Row],[Base type]])-2)&amp;IF(core[[#This Row],[Other]]=TRUE,", ""other:*""",""),"")</f>
        <v/>
      </c>
      <c r="L1436" t="str">
        <f t="array" ref="L143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37" spans="2:12" hidden="1" x14ac:dyDescent="0.25">
      <c r="B1437" t="s">
        <v>2967</v>
      </c>
      <c r="C1437" t="s">
        <v>476</v>
      </c>
      <c r="D1437" t="s">
        <v>477</v>
      </c>
      <c r="E1437" t="s">
        <v>32</v>
      </c>
      <c r="F1437" t="s">
        <v>23</v>
      </c>
      <c r="G1437" t="s">
        <v>1311</v>
      </c>
      <c r="H1437" t="str">
        <f>IF(ISBLANK(core[[#This Row],[Type]]),"",IFERROR(LEFT(core[[#This Row],[Type]],FIND("(",core[[#This Row],[Type]])-1),core[[#This Row],[Type]]))</f>
        <v>xs:ID</v>
      </c>
      <c r="I1437" t="str">
        <f>IF(core[[#This Row],[Base type]]="xs:string",LEFT(core[[#This Row],[Type]],11)="xs:string(""","")</f>
        <v/>
      </c>
      <c r="J1437" t="str">
        <f>IF(core[[#This Row],[Base type]]="xs:string",NOT(ISERROR(FIND(" or xs:string(xs:pattern=other:\w{2,})",core[[#This Row],[Type]]))),"")</f>
        <v/>
      </c>
      <c r="K1437" t="str">
        <f>IFERROR(MID(core[[#This Row],[Type]],LEN(core[[#This Row],[Base type]])+2,FIND(")",core[[#This Row],[Type]],LEN(core[[#This Row],[Base type]])+2)-LEN(core[[#This Row],[Base type]])-2)&amp;IF(core[[#This Row],[Other]]=TRUE,", ""other:*""",""),"")</f>
        <v/>
      </c>
      <c r="L1437" t="str">
        <f t="array" ref="L143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38" spans="2:12" hidden="1" x14ac:dyDescent="0.25">
      <c r="B1438" t="s">
        <v>2968</v>
      </c>
      <c r="C1438" t="s">
        <v>476</v>
      </c>
      <c r="D1438" t="s">
        <v>477</v>
      </c>
      <c r="E1438" t="s">
        <v>24</v>
      </c>
      <c r="F1438" t="s">
        <v>29</v>
      </c>
      <c r="G1438" t="s">
        <v>1302</v>
      </c>
      <c r="H1438" t="str">
        <f>IF(ISBLANK(core[[#This Row],[Type]]),"",IFERROR(LEFT(core[[#This Row],[Type]],FIND("(",core[[#This Row],[Type]])-1),core[[#This Row],[Type]]))</f>
        <v>xs:string</v>
      </c>
      <c r="I1438" t="b">
        <f>IF(core[[#This Row],[Base type]]="xs:string",LEFT(core[[#This Row],[Type]],11)="xs:string(""","")</f>
        <v>0</v>
      </c>
      <c r="J1438" t="b">
        <f>IF(core[[#This Row],[Base type]]="xs:string",NOT(ISERROR(FIND(" or xs:string(xs:pattern=other:\w{2,})",core[[#This Row],[Type]]))),"")</f>
        <v>0</v>
      </c>
      <c r="K1438" t="str">
        <f>IFERROR(MID(core[[#This Row],[Type]],LEN(core[[#This Row],[Base type]])+2,FIND(")",core[[#This Row],[Type]],LEN(core[[#This Row],[Base type]])+2)-LEN(core[[#This Row],[Base type]])-2)&amp;IF(core[[#This Row],[Other]]=TRUE,", ""other:*""",""),"")</f>
        <v/>
      </c>
      <c r="L1438" t="str">
        <f t="array" ref="L143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39" spans="2:12" hidden="1" x14ac:dyDescent="0.25">
      <c r="B1439" t="s">
        <v>2969</v>
      </c>
      <c r="C1439" t="s">
        <v>476</v>
      </c>
      <c r="D1439" t="s">
        <v>477</v>
      </c>
      <c r="E1439" t="s">
        <v>34</v>
      </c>
      <c r="F1439" t="s">
        <v>29</v>
      </c>
      <c r="G1439" t="s">
        <v>1302</v>
      </c>
      <c r="H1439" t="str">
        <f>IF(ISBLANK(core[[#This Row],[Type]]),"",IFERROR(LEFT(core[[#This Row],[Type]],FIND("(",core[[#This Row],[Type]])-1),core[[#This Row],[Type]]))</f>
        <v>xs:string</v>
      </c>
      <c r="I1439" t="b">
        <f>IF(core[[#This Row],[Base type]]="xs:string",LEFT(core[[#This Row],[Type]],11)="xs:string(""","")</f>
        <v>0</v>
      </c>
      <c r="J1439" t="b">
        <f>IF(core[[#This Row],[Base type]]="xs:string",NOT(ISERROR(FIND(" or xs:string(xs:pattern=other:\w{2,})",core[[#This Row],[Type]]))),"")</f>
        <v>0</v>
      </c>
      <c r="K1439" t="str">
        <f>IFERROR(MID(core[[#This Row],[Type]],LEN(core[[#This Row],[Base type]])+2,FIND(")",core[[#This Row],[Type]],LEN(core[[#This Row],[Base type]])+2)-LEN(core[[#This Row],[Base type]])-2)&amp;IF(core[[#This Row],[Other]]=TRUE,", ""other:*""",""),"")</f>
        <v/>
      </c>
      <c r="L1439" t="str">
        <f t="array" ref="L143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40" spans="2:12" hidden="1" x14ac:dyDescent="0.25">
      <c r="B1440" t="s">
        <v>2970</v>
      </c>
      <c r="C1440" t="s">
        <v>476</v>
      </c>
      <c r="D1440" t="s">
        <v>477</v>
      </c>
      <c r="E1440" t="s">
        <v>28</v>
      </c>
      <c r="F1440" t="s">
        <v>29</v>
      </c>
      <c r="G1440" t="s">
        <v>1302</v>
      </c>
      <c r="H1440" t="str">
        <f>IF(ISBLANK(core[[#This Row],[Type]]),"",IFERROR(LEFT(core[[#This Row],[Type]],FIND("(",core[[#This Row],[Type]])-1),core[[#This Row],[Type]]))</f>
        <v>xs:string</v>
      </c>
      <c r="I1440" t="b">
        <f>IF(core[[#This Row],[Base type]]="xs:string",LEFT(core[[#This Row],[Type]],11)="xs:string(""","")</f>
        <v>0</v>
      </c>
      <c r="J1440" t="b">
        <f>IF(core[[#This Row],[Base type]]="xs:string",NOT(ISERROR(FIND(" or xs:string(xs:pattern=other:\w{2,})",core[[#This Row],[Type]]))),"")</f>
        <v>0</v>
      </c>
      <c r="K1440" t="str">
        <f>IFERROR(MID(core[[#This Row],[Type]],LEN(core[[#This Row],[Base type]])+2,FIND(")",core[[#This Row],[Type]],LEN(core[[#This Row],[Base type]])+2)-LEN(core[[#This Row],[Base type]])-2)&amp;IF(core[[#This Row],[Other]]=TRUE,", ""other:*""",""),"")</f>
        <v/>
      </c>
      <c r="L1440" t="str">
        <f t="array" ref="L14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41" spans="2:12" hidden="1" x14ac:dyDescent="0.25">
      <c r="B1441" t="s">
        <v>2971</v>
      </c>
      <c r="C1441" t="s">
        <v>476</v>
      </c>
      <c r="D1441" t="s">
        <v>477</v>
      </c>
      <c r="E1441" t="s">
        <v>1305</v>
      </c>
      <c r="F1441" t="s">
        <v>29</v>
      </c>
      <c r="H1441" t="str">
        <f>IF(ISBLANK(core[[#This Row],[Type]]),"",IFERROR(LEFT(core[[#This Row],[Type]],FIND("(",core[[#This Row],[Type]])-1),core[[#This Row],[Type]]))</f>
        <v/>
      </c>
      <c r="I1441" t="str">
        <f>IF(core[[#This Row],[Base type]]="xs:string",LEFT(core[[#This Row],[Type]],11)="xs:string(""","")</f>
        <v/>
      </c>
      <c r="J1441" t="str">
        <f>IF(core[[#This Row],[Base type]]="xs:string",NOT(ISERROR(FIND(" or xs:string(xs:pattern=other:\w{2,})",core[[#This Row],[Type]]))),"")</f>
        <v/>
      </c>
      <c r="K1441" t="str">
        <f>IFERROR(MID(core[[#This Row],[Type]],LEN(core[[#This Row],[Base type]])+2,FIND(")",core[[#This Row],[Type]],LEN(core[[#This Row],[Base type]])+2)-LEN(core[[#This Row],[Base type]])-2)&amp;IF(core[[#This Row],[Other]]=TRUE,", ""other:*""",""),"")</f>
        <v/>
      </c>
      <c r="L1441" t="str">
        <f t="array" ref="L14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42" spans="2:12" hidden="1" x14ac:dyDescent="0.25">
      <c r="B1442" t="s">
        <v>2972</v>
      </c>
      <c r="C1442" t="s">
        <v>476</v>
      </c>
      <c r="D1442" t="s">
        <v>477</v>
      </c>
      <c r="E1442" t="s">
        <v>1307</v>
      </c>
      <c r="F1442" t="s">
        <v>29</v>
      </c>
      <c r="H1442" t="str">
        <f>IF(ISBLANK(core[[#This Row],[Type]]),"",IFERROR(LEFT(core[[#This Row],[Type]],FIND("(",core[[#This Row],[Type]])-1),core[[#This Row],[Type]]))</f>
        <v/>
      </c>
      <c r="I1442" t="str">
        <f>IF(core[[#This Row],[Base type]]="xs:string",LEFT(core[[#This Row],[Type]],11)="xs:string(""","")</f>
        <v/>
      </c>
      <c r="J1442" t="str">
        <f>IF(core[[#This Row],[Base type]]="xs:string",NOT(ISERROR(FIND(" or xs:string(xs:pattern=other:\w{2,})",core[[#This Row],[Type]]))),"")</f>
        <v/>
      </c>
      <c r="K1442" t="str">
        <f>IFERROR(MID(core[[#This Row],[Type]],LEN(core[[#This Row],[Base type]])+2,FIND(")",core[[#This Row],[Type]],LEN(core[[#This Row],[Base type]])+2)-LEN(core[[#This Row],[Base type]])-2)&amp;IF(core[[#This Row],[Other]]=TRUE,", ""other:*""",""),"")</f>
        <v/>
      </c>
      <c r="L1442" t="str">
        <f t="array" ref="L144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43" spans="2:12" hidden="1" x14ac:dyDescent="0.25">
      <c r="B1443" t="s">
        <v>2973</v>
      </c>
      <c r="C1443" t="s">
        <v>550</v>
      </c>
      <c r="D1443" t="s">
        <v>300</v>
      </c>
      <c r="E1443" t="s">
        <v>1299</v>
      </c>
      <c r="F1443" t="s">
        <v>29</v>
      </c>
      <c r="H1443" t="str">
        <f>IF(ISBLANK(core[[#This Row],[Type]]),"",IFERROR(LEFT(core[[#This Row],[Type]],FIND("(",core[[#This Row],[Type]])-1),core[[#This Row],[Type]]))</f>
        <v/>
      </c>
      <c r="I1443" t="str">
        <f>IF(core[[#This Row],[Base type]]="xs:string",LEFT(core[[#This Row],[Type]],11)="xs:string(""","")</f>
        <v/>
      </c>
      <c r="J1443" t="str">
        <f>IF(core[[#This Row],[Base type]]="xs:string",NOT(ISERROR(FIND(" or xs:string(xs:pattern=other:\w{2,})",core[[#This Row],[Type]]))),"")</f>
        <v/>
      </c>
      <c r="K1443" t="str">
        <f>IFERROR(MID(core[[#This Row],[Type]],LEN(core[[#This Row],[Base type]])+2,FIND(")",core[[#This Row],[Type]],LEN(core[[#This Row],[Base type]])+2)-LEN(core[[#This Row],[Base type]])-2)&amp;IF(core[[#This Row],[Other]]=TRUE,", ""other:*""",""),"")</f>
        <v/>
      </c>
      <c r="L1443" t="str">
        <f t="array" ref="L14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44" spans="2:12" hidden="1" x14ac:dyDescent="0.25">
      <c r="B1444" t="s">
        <v>2974</v>
      </c>
      <c r="C1444" t="s">
        <v>550</v>
      </c>
      <c r="D1444" t="s">
        <v>300</v>
      </c>
      <c r="E1444" t="s">
        <v>301</v>
      </c>
      <c r="F1444" t="s">
        <v>23</v>
      </c>
      <c r="G1444" t="s">
        <v>1495</v>
      </c>
      <c r="H1444" t="str">
        <f>IF(ISBLANK(core[[#This Row],[Type]]),"",IFERROR(LEFT(core[[#This Row],[Type]],FIND("(",core[[#This Row],[Type]])-1),core[[#This Row],[Type]]))</f>
        <v>xs:list</v>
      </c>
      <c r="I1444" t="str">
        <f>IF(core[[#This Row],[Base type]]="xs:string",LEFT(core[[#This Row],[Type]],11)="xs:string(""","")</f>
        <v/>
      </c>
      <c r="J1444" t="str">
        <f>IF(core[[#This Row],[Base type]]="xs:string",NOT(ISERROR(FIND(" or xs:string(xs:pattern=other:\w{2,})",core[[#This Row],[Type]]))),"")</f>
        <v/>
      </c>
      <c r="K1444" t="str">
        <f>IFERROR(MID(core[[#This Row],[Type]],LEN(core[[#This Row],[Base type]])+2,FIND(")",core[[#This Row],[Type]],LEN(core[[#This Row],[Base type]])+2)-LEN(core[[#This Row],[Base type]])-2)&amp;IF(core[[#This Row],[Other]]=TRUE,", ""other:*""",""),"")</f>
        <v>xs:double</v>
      </c>
      <c r="L1444" t="str">
        <f t="array" ref="L1444">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445" spans="2:12" hidden="1" x14ac:dyDescent="0.25">
      <c r="B1445" t="s">
        <v>2975</v>
      </c>
      <c r="C1445" t="s">
        <v>550</v>
      </c>
      <c r="D1445" t="s">
        <v>300</v>
      </c>
      <c r="E1445" t="s">
        <v>1425</v>
      </c>
      <c r="F1445" t="s">
        <v>29</v>
      </c>
      <c r="G1445" t="s">
        <v>1497</v>
      </c>
      <c r="H1445" t="str">
        <f>IF(ISBLANK(core[[#This Row],[Type]]),"",IFERROR(LEFT(core[[#This Row],[Type]],FIND("(",core[[#This Row],[Type]])-1),core[[#This Row],[Type]]))</f>
        <v>xs:double</v>
      </c>
      <c r="I1445" t="str">
        <f>IF(core[[#This Row],[Base type]]="xs:string",LEFT(core[[#This Row],[Type]],11)="xs:string(""","")</f>
        <v/>
      </c>
      <c r="J1445" t="str">
        <f>IF(core[[#This Row],[Base type]]="xs:string",NOT(ISERROR(FIND(" or xs:string(xs:pattern=other:\w{2,})",core[[#This Row],[Type]]))),"")</f>
        <v/>
      </c>
      <c r="K1445" t="str">
        <f>IFERROR(MID(core[[#This Row],[Type]],LEN(core[[#This Row],[Base type]])+2,FIND(")",core[[#This Row],[Type]],LEN(core[[#This Row],[Base type]])+2)-LEN(core[[#This Row],[Base type]])-2)&amp;IF(core[[#This Row],[Other]]=TRUE,", ""other:*""",""),"")</f>
        <v/>
      </c>
      <c r="L1445" t="str">
        <f t="array" ref="L1445">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446" spans="2:12" hidden="1" x14ac:dyDescent="0.25">
      <c r="B1446" t="s">
        <v>2976</v>
      </c>
      <c r="C1446" t="s">
        <v>550</v>
      </c>
      <c r="D1446" t="s">
        <v>300</v>
      </c>
      <c r="E1446" t="s">
        <v>1420</v>
      </c>
      <c r="F1446" t="s">
        <v>29</v>
      </c>
      <c r="G1446" t="s">
        <v>1423</v>
      </c>
      <c r="H1446" t="str">
        <f>IF(ISBLANK(core[[#This Row],[Type]]),"",IFERROR(LEFT(core[[#This Row],[Type]],FIND("(",core[[#This Row],[Type]])-1),core[[#This Row],[Type]]))</f>
        <v>xs:anyURI</v>
      </c>
      <c r="I1446" t="str">
        <f>IF(core[[#This Row],[Base type]]="xs:string",LEFT(core[[#This Row],[Type]],11)="xs:string(""","")</f>
        <v/>
      </c>
      <c r="J1446" t="str">
        <f>IF(core[[#This Row],[Base type]]="xs:string",NOT(ISERROR(FIND(" or xs:string(xs:pattern=other:\w{2,})",core[[#This Row],[Type]]))),"")</f>
        <v/>
      </c>
      <c r="K1446" t="str">
        <f>IFERROR(MID(core[[#This Row],[Type]],LEN(core[[#This Row],[Base type]])+2,FIND(")",core[[#This Row],[Type]],LEN(core[[#This Row],[Base type]])+2)-LEN(core[[#This Row],[Base type]])-2)&amp;IF(core[[#This Row],[Other]]=TRUE,", ""other:*""",""),"")</f>
        <v/>
      </c>
      <c r="L1446" t="str">
        <f t="array" ref="L144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447" spans="2:12" hidden="1" x14ac:dyDescent="0.25">
      <c r="B1447" t="s">
        <v>2977</v>
      </c>
      <c r="C1447" t="s">
        <v>550</v>
      </c>
      <c r="D1447" t="s">
        <v>300</v>
      </c>
      <c r="E1447" t="s">
        <v>1500</v>
      </c>
      <c r="F1447" t="s">
        <v>29</v>
      </c>
      <c r="G1447" t="s">
        <v>1423</v>
      </c>
      <c r="H1447" t="str">
        <f>IF(ISBLANK(core[[#This Row],[Type]]),"",IFERROR(LEFT(core[[#This Row],[Type]],FIND("(",core[[#This Row],[Type]])-1),core[[#This Row],[Type]]))</f>
        <v>xs:anyURI</v>
      </c>
      <c r="I1447" t="str">
        <f>IF(core[[#This Row],[Base type]]="xs:string",LEFT(core[[#This Row],[Type]],11)="xs:string(""","")</f>
        <v/>
      </c>
      <c r="J1447" t="str">
        <f>IF(core[[#This Row],[Base type]]="xs:string",NOT(ISERROR(FIND(" or xs:string(xs:pattern=other:\w{2,})",core[[#This Row],[Type]]))),"")</f>
        <v/>
      </c>
      <c r="K1447" t="str">
        <f>IFERROR(MID(core[[#This Row],[Type]],LEN(core[[#This Row],[Base type]])+2,FIND(")",core[[#This Row],[Type]],LEN(core[[#This Row],[Base type]])+2)-LEN(core[[#This Row],[Base type]])-2)&amp;IF(core[[#This Row],[Other]]=TRUE,", ""other:*""",""),"")</f>
        <v/>
      </c>
      <c r="L1447" t="str">
        <f t="array" ref="L144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448" spans="2:12" hidden="1" x14ac:dyDescent="0.25">
      <c r="B1448" t="s">
        <v>2978</v>
      </c>
      <c r="C1448" t="s">
        <v>476</v>
      </c>
      <c r="D1448" t="s">
        <v>477</v>
      </c>
      <c r="E1448" t="s">
        <v>494</v>
      </c>
      <c r="F1448" t="s">
        <v>23</v>
      </c>
      <c r="G1448" t="s">
        <v>1403</v>
      </c>
      <c r="H1448" t="str">
        <f>IF(ISBLANK(core[[#This Row],[Type]]),"",IFERROR(LEFT(core[[#This Row],[Type]],FIND("(",core[[#This Row],[Type]])-1),core[[#This Row],[Type]]))</f>
        <v>xs:decimal</v>
      </c>
      <c r="I1448" t="str">
        <f>IF(core[[#This Row],[Base type]]="xs:string",LEFT(core[[#This Row],[Type]],11)="xs:string(""","")</f>
        <v/>
      </c>
      <c r="J1448" t="str">
        <f>IF(core[[#This Row],[Base type]]="xs:string",NOT(ISERROR(FIND(" or xs:string(xs:pattern=other:\w{2,})",core[[#This Row],[Type]]))),"")</f>
        <v/>
      </c>
      <c r="K1448" t="str">
        <f>IFERROR(MID(core[[#This Row],[Type]],LEN(core[[#This Row],[Base type]])+2,FIND(")",core[[#This Row],[Type]],LEN(core[[#This Row],[Base type]])+2)-LEN(core[[#This Row],[Base type]])-2)&amp;IF(core[[#This Row],[Other]]=TRUE,", ""other:*""",""),"")</f>
        <v>xs:fractionDigits=6</v>
      </c>
      <c r="L1448" t="str">
        <f t="array" ref="L144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49" spans="2:12" hidden="1" x14ac:dyDescent="0.25">
      <c r="B1449" t="s">
        <v>2979</v>
      </c>
      <c r="C1449" t="s">
        <v>476</v>
      </c>
      <c r="D1449" t="s">
        <v>477</v>
      </c>
      <c r="E1449" t="s">
        <v>478</v>
      </c>
      <c r="F1449" t="s">
        <v>29</v>
      </c>
      <c r="G1449" t="s">
        <v>1403</v>
      </c>
      <c r="H1449" t="str">
        <f>IF(ISBLANK(core[[#This Row],[Type]]),"",IFERROR(LEFT(core[[#This Row],[Type]],FIND("(",core[[#This Row],[Type]])-1),core[[#This Row],[Type]]))</f>
        <v>xs:decimal</v>
      </c>
      <c r="I1449" t="str">
        <f>IF(core[[#This Row],[Base type]]="xs:string",LEFT(core[[#This Row],[Type]],11)="xs:string(""","")</f>
        <v/>
      </c>
      <c r="J1449" t="str">
        <f>IF(core[[#This Row],[Base type]]="xs:string",NOT(ISERROR(FIND(" or xs:string(xs:pattern=other:\w{2,})",core[[#This Row],[Type]]))),"")</f>
        <v/>
      </c>
      <c r="K1449" t="str">
        <f>IFERROR(MID(core[[#This Row],[Type]],LEN(core[[#This Row],[Base type]])+2,FIND(")",core[[#This Row],[Type]],LEN(core[[#This Row],[Base type]])+2)-LEN(core[[#This Row],[Base type]])-2)&amp;IF(core[[#This Row],[Other]]=TRUE,", ""other:*""",""),"")</f>
        <v>xs:fractionDigits=6</v>
      </c>
      <c r="L1449" t="str">
        <f t="array" ref="L144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50" spans="2:12" hidden="1" x14ac:dyDescent="0.25">
      <c r="B1450" t="s">
        <v>2980</v>
      </c>
      <c r="C1450" t="s">
        <v>476</v>
      </c>
      <c r="D1450" t="s">
        <v>477</v>
      </c>
      <c r="E1450" t="s">
        <v>1505</v>
      </c>
      <c r="F1450" t="s">
        <v>29</v>
      </c>
      <c r="G1450" t="s">
        <v>1403</v>
      </c>
      <c r="H1450" t="str">
        <f>IF(ISBLANK(core[[#This Row],[Type]]),"",IFERROR(LEFT(core[[#This Row],[Type]],FIND("(",core[[#This Row],[Type]])-1),core[[#This Row],[Type]]))</f>
        <v>xs:decimal</v>
      </c>
      <c r="I1450" t="str">
        <f>IF(core[[#This Row],[Base type]]="xs:string",LEFT(core[[#This Row],[Type]],11)="xs:string(""","")</f>
        <v/>
      </c>
      <c r="J1450" t="str">
        <f>IF(core[[#This Row],[Base type]]="xs:string",NOT(ISERROR(FIND(" or xs:string(xs:pattern=other:\w{2,})",core[[#This Row],[Type]]))),"")</f>
        <v/>
      </c>
      <c r="K1450" t="str">
        <f>IFERROR(MID(core[[#This Row],[Type]],LEN(core[[#This Row],[Base type]])+2,FIND(")",core[[#This Row],[Type]],LEN(core[[#This Row],[Base type]])+2)-LEN(core[[#This Row],[Base type]])-2)&amp;IF(core[[#This Row],[Other]]=TRUE,", ""other:*""",""),"")</f>
        <v>xs:fractionDigits=6</v>
      </c>
      <c r="L1450" t="str">
        <f t="array" ref="L145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451" spans="2:12" hidden="1" x14ac:dyDescent="0.25">
      <c r="B1451" t="s">
        <v>2981</v>
      </c>
      <c r="C1451" t="s">
        <v>550</v>
      </c>
      <c r="D1451" t="s">
        <v>65</v>
      </c>
      <c r="E1451" t="s">
        <v>1299</v>
      </c>
      <c r="F1451" t="s">
        <v>29</v>
      </c>
      <c r="H1451" t="str">
        <f>IF(ISBLANK(core[[#This Row],[Type]]),"",IFERROR(LEFT(core[[#This Row],[Type]],FIND("(",core[[#This Row],[Type]])-1),core[[#This Row],[Type]]))</f>
        <v/>
      </c>
      <c r="I1451" t="str">
        <f>IF(core[[#This Row],[Base type]]="xs:string",LEFT(core[[#This Row],[Type]],11)="xs:string(""","")</f>
        <v/>
      </c>
      <c r="J1451" t="str">
        <f>IF(core[[#This Row],[Base type]]="xs:string",NOT(ISERROR(FIND(" or xs:string(xs:pattern=other:\w{2,})",core[[#This Row],[Type]]))),"")</f>
        <v/>
      </c>
      <c r="K1451" t="str">
        <f>IFERROR(MID(core[[#This Row],[Type]],LEN(core[[#This Row],[Base type]])+2,FIND(")",core[[#This Row],[Type]],LEN(core[[#This Row],[Base type]])+2)-LEN(core[[#This Row],[Base type]])-2)&amp;IF(core[[#This Row],[Other]]=TRUE,", ""other:*""",""),"")</f>
        <v/>
      </c>
      <c r="L1451" t="str">
        <f t="array" ref="L14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52" spans="2:12" hidden="1" x14ac:dyDescent="0.25">
      <c r="B1452" t="s">
        <v>2982</v>
      </c>
      <c r="C1452" t="s">
        <v>551</v>
      </c>
      <c r="D1452" t="s">
        <v>123</v>
      </c>
      <c r="E1452" t="s">
        <v>1299</v>
      </c>
      <c r="F1452" t="s">
        <v>23</v>
      </c>
      <c r="H1452" t="str">
        <f>IF(ISBLANK(core[[#This Row],[Type]]),"",IFERROR(LEFT(core[[#This Row],[Type]],FIND("(",core[[#This Row],[Type]])-1),core[[#This Row],[Type]]))</f>
        <v/>
      </c>
      <c r="I1452" t="str">
        <f>IF(core[[#This Row],[Base type]]="xs:string",LEFT(core[[#This Row],[Type]],11)="xs:string(""","")</f>
        <v/>
      </c>
      <c r="J1452" t="str">
        <f>IF(core[[#This Row],[Base type]]="xs:string",NOT(ISERROR(FIND(" or xs:string(xs:pattern=other:\w{2,})",core[[#This Row],[Type]]))),"")</f>
        <v/>
      </c>
      <c r="K1452" t="str">
        <f>IFERROR(MID(core[[#This Row],[Type]],LEN(core[[#This Row],[Base type]])+2,FIND(")",core[[#This Row],[Type]],LEN(core[[#This Row],[Base type]])+2)-LEN(core[[#This Row],[Base type]])-2)&amp;IF(core[[#This Row],[Other]]=TRUE,", ""other:*""",""),"")</f>
        <v/>
      </c>
      <c r="L1452" t="str">
        <f t="array" ref="L14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53" spans="2:12" hidden="1" x14ac:dyDescent="0.25">
      <c r="B1453" t="s">
        <v>2983</v>
      </c>
      <c r="C1453" t="s">
        <v>2984</v>
      </c>
      <c r="D1453" t="s">
        <v>1309</v>
      </c>
      <c r="E1453" t="s">
        <v>1299</v>
      </c>
      <c r="F1453" t="s">
        <v>29</v>
      </c>
      <c r="H1453" t="str">
        <f>IF(ISBLANK(core[[#This Row],[Type]]),"",IFERROR(LEFT(core[[#This Row],[Type]],FIND("(",core[[#This Row],[Type]])-1),core[[#This Row],[Type]]))</f>
        <v/>
      </c>
      <c r="I1453" t="str">
        <f>IF(core[[#This Row],[Base type]]="xs:string",LEFT(core[[#This Row],[Type]],11)="xs:string(""","")</f>
        <v/>
      </c>
      <c r="J1453" t="str">
        <f>IF(core[[#This Row],[Base type]]="xs:string",NOT(ISERROR(FIND(" or xs:string(xs:pattern=other:\w{2,})",core[[#This Row],[Type]]))),"")</f>
        <v/>
      </c>
      <c r="K1453" t="str">
        <f>IFERROR(MID(core[[#This Row],[Type]],LEN(core[[#This Row],[Base type]])+2,FIND(")",core[[#This Row],[Type]],LEN(core[[#This Row],[Base type]])+2)-LEN(core[[#This Row],[Base type]])-2)&amp;IF(core[[#This Row],[Other]]=TRUE,", ""other:*""",""),"")</f>
        <v/>
      </c>
      <c r="L1453" t="str">
        <f t="array" ref="L145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54" spans="2:12" hidden="1" x14ac:dyDescent="0.25">
      <c r="B1454" t="s">
        <v>2985</v>
      </c>
      <c r="C1454" t="s">
        <v>551</v>
      </c>
      <c r="D1454" t="s">
        <v>123</v>
      </c>
      <c r="E1454" t="s">
        <v>124</v>
      </c>
      <c r="F1454" t="s">
        <v>23</v>
      </c>
      <c r="G1454" t="s">
        <v>1436</v>
      </c>
      <c r="H1454" t="str">
        <f>IF(ISBLANK(core[[#This Row],[Type]]),"",IFERROR(LEFT(core[[#This Row],[Type]],FIND("(",core[[#This Row],[Type]])-1),core[[#This Row],[Type]]))</f>
        <v>xs:boolean</v>
      </c>
      <c r="I1454" t="str">
        <f>IF(core[[#This Row],[Base type]]="xs:string",LEFT(core[[#This Row],[Type]],11)="xs:string(""","")</f>
        <v/>
      </c>
      <c r="J1454" t="str">
        <f>IF(core[[#This Row],[Base type]]="xs:string",NOT(ISERROR(FIND(" or xs:string(xs:pattern=other:\w{2,})",core[[#This Row],[Type]]))),"")</f>
        <v/>
      </c>
      <c r="K1454" t="str">
        <f>IFERROR(MID(core[[#This Row],[Type]],LEN(core[[#This Row],[Base type]])+2,FIND(")",core[[#This Row],[Type]],LEN(core[[#This Row],[Base type]])+2)-LEN(core[[#This Row],[Base type]])-2)&amp;IF(core[[#This Row],[Other]]=TRUE,", ""other:*""",""),"")</f>
        <v/>
      </c>
      <c r="L1454" t="str">
        <f t="array" ref="L145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455" spans="2:12" hidden="1" x14ac:dyDescent="0.25">
      <c r="B1455" t="s">
        <v>2986</v>
      </c>
      <c r="C1455" t="s">
        <v>551</v>
      </c>
      <c r="D1455" t="s">
        <v>123</v>
      </c>
      <c r="E1455" t="s">
        <v>135</v>
      </c>
      <c r="F1455" t="s">
        <v>29</v>
      </c>
      <c r="G1455" t="s">
        <v>1478</v>
      </c>
      <c r="H1455" t="str">
        <f>IF(ISBLANK(core[[#This Row],[Type]]),"",IFERROR(LEFT(core[[#This Row],[Type]],FIND("(",core[[#This Row],[Type]])-1),core[[#This Row],[Type]]))</f>
        <v>xs:string</v>
      </c>
      <c r="I1455" t="b">
        <f>IF(core[[#This Row],[Base type]]="xs:string",LEFT(core[[#This Row],[Type]],11)="xs:string(""","")</f>
        <v>1</v>
      </c>
      <c r="J1455" t="b">
        <f>IF(core[[#This Row],[Base type]]="xs:string",NOT(ISERROR(FIND(" or xs:string(xs:pattern=other:\w{2,})",core[[#This Row],[Type]]))),"")</f>
        <v>1</v>
      </c>
      <c r="K1455" t="str">
        <f>IFERROR(MID(core[[#This Row],[Type]],LEN(core[[#This Row],[Base type]])+2,FIND(")",core[[#This Row],[Type]],LEN(core[[#This Row],[Base type]])+2)-LEN(core[[#This Row],[Base type]])-2)&amp;IF(core[[#This Row],[Other]]=TRUE,", ""other:*""",""),"")</f>
        <v>"conceptual", "planned", "operational", "disabled", "closed", "other:*"</v>
      </c>
      <c r="L1455" t="str">
        <f t="array" ref="L145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56" spans="2:12" hidden="1" x14ac:dyDescent="0.25">
      <c r="B1456" t="s">
        <v>2987</v>
      </c>
      <c r="C1456" t="s">
        <v>551</v>
      </c>
      <c r="D1456" t="s">
        <v>123</v>
      </c>
      <c r="E1456" t="s">
        <v>133</v>
      </c>
      <c r="F1456" t="s">
        <v>29</v>
      </c>
      <c r="G1456" t="s">
        <v>1325</v>
      </c>
      <c r="H1456" t="str">
        <f>IF(ISBLANK(core[[#This Row],[Type]]),"",IFERROR(LEFT(core[[#This Row],[Type]],FIND("(",core[[#This Row],[Type]])-1),core[[#This Row],[Type]]))</f>
        <v>xs:IDREF</v>
      </c>
      <c r="I1456" t="str">
        <f>IF(core[[#This Row],[Base type]]="xs:string",LEFT(core[[#This Row],[Type]],11)="xs:string(""","")</f>
        <v/>
      </c>
      <c r="J1456" t="str">
        <f>IF(core[[#This Row],[Base type]]="xs:string",NOT(ISERROR(FIND(" or xs:string(xs:pattern=other:\w{2,})",core[[#This Row],[Type]]))),"")</f>
        <v/>
      </c>
      <c r="K1456" t="str">
        <f>IFERROR(MID(core[[#This Row],[Type]],LEN(core[[#This Row],[Base type]])+2,FIND(")",core[[#This Row],[Type]],LEN(core[[#This Row],[Base type]])+2)-LEN(core[[#This Row],[Base type]])-2)&amp;IF(core[[#This Row],[Other]]=TRUE,", ""other:*""",""),"")</f>
        <v/>
      </c>
      <c r="L1456" t="str">
        <f t="array" ref="L145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457" spans="2:12" hidden="1" x14ac:dyDescent="0.25">
      <c r="B1457" t="s">
        <v>2988</v>
      </c>
      <c r="C1457" t="s">
        <v>551</v>
      </c>
      <c r="D1457" t="s">
        <v>123</v>
      </c>
      <c r="E1457" t="s">
        <v>1481</v>
      </c>
      <c r="F1457" t="s">
        <v>29</v>
      </c>
      <c r="G1457" t="s">
        <v>1482</v>
      </c>
      <c r="H1457" t="str">
        <f>IF(ISBLANK(core[[#This Row],[Type]]),"",IFERROR(LEFT(core[[#This Row],[Type]],FIND("(",core[[#This Row],[Type]])-1),core[[#This Row],[Type]]))</f>
        <v>xs:time</v>
      </c>
      <c r="I1457" t="str">
        <f>IF(core[[#This Row],[Base type]]="xs:string",LEFT(core[[#This Row],[Type]],11)="xs:string(""","")</f>
        <v/>
      </c>
      <c r="J1457" t="str">
        <f>IF(core[[#This Row],[Base type]]="xs:string",NOT(ISERROR(FIND(" or xs:string(xs:pattern=other:\w{2,})",core[[#This Row],[Type]]))),"")</f>
        <v/>
      </c>
      <c r="K1457" t="str">
        <f>IFERROR(MID(core[[#This Row],[Type]],LEN(core[[#This Row],[Base type]])+2,FIND(")",core[[#This Row],[Type]],LEN(core[[#This Row],[Base type]])+2)-LEN(core[[#This Row],[Base type]])-2)&amp;IF(core[[#This Row],[Other]]=TRUE,", ""other:*""",""),"")</f>
        <v/>
      </c>
      <c r="L1457" t="str">
        <f t="array" ref="L1457">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458" spans="2:12" hidden="1" x14ac:dyDescent="0.25">
      <c r="B1458" t="s">
        <v>2989</v>
      </c>
      <c r="C1458" t="s">
        <v>551</v>
      </c>
      <c r="D1458" t="s">
        <v>123</v>
      </c>
      <c r="E1458" t="s">
        <v>1484</v>
      </c>
      <c r="F1458" t="s">
        <v>29</v>
      </c>
      <c r="G1458" t="s">
        <v>1482</v>
      </c>
      <c r="H1458" t="str">
        <f>IF(ISBLANK(core[[#This Row],[Type]]),"",IFERROR(LEFT(core[[#This Row],[Type]],FIND("(",core[[#This Row],[Type]])-1),core[[#This Row],[Type]]))</f>
        <v>xs:time</v>
      </c>
      <c r="I1458" t="str">
        <f>IF(core[[#This Row],[Base type]]="xs:string",LEFT(core[[#This Row],[Type]],11)="xs:string(""","")</f>
        <v/>
      </c>
      <c r="J1458" t="str">
        <f>IF(core[[#This Row],[Base type]]="xs:string",NOT(ISERROR(FIND(" or xs:string(xs:pattern=other:\w{2,})",core[[#This Row],[Type]]))),"")</f>
        <v/>
      </c>
      <c r="K1458" t="str">
        <f>IFERROR(MID(core[[#This Row],[Type]],LEN(core[[#This Row],[Base type]])+2,FIND(")",core[[#This Row],[Type]],LEN(core[[#This Row],[Base type]])+2)-LEN(core[[#This Row],[Base type]])-2)&amp;IF(core[[#This Row],[Other]]=TRUE,", ""other:*""",""),"")</f>
        <v/>
      </c>
      <c r="L1458" t="str">
        <f t="array" ref="L1458">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459" spans="2:12" hidden="1" x14ac:dyDescent="0.25">
      <c r="B1459" t="s">
        <v>2990</v>
      </c>
      <c r="C1459" t="s">
        <v>551</v>
      </c>
      <c r="D1459" t="s">
        <v>123</v>
      </c>
      <c r="E1459" t="s">
        <v>1486</v>
      </c>
      <c r="F1459" t="s">
        <v>29</v>
      </c>
      <c r="G1459" t="s">
        <v>1487</v>
      </c>
      <c r="H1459" t="str">
        <f>IF(ISBLANK(core[[#This Row],[Type]]),"",IFERROR(LEFT(core[[#This Row],[Type]],FIND("(",core[[#This Row],[Type]])-1),core[[#This Row],[Type]]))</f>
        <v>xs:nonNegativeInteger</v>
      </c>
      <c r="I1459" t="str">
        <f>IF(core[[#This Row],[Base type]]="xs:string",LEFT(core[[#This Row],[Type]],11)="xs:string(""","")</f>
        <v/>
      </c>
      <c r="J1459" t="str">
        <f>IF(core[[#This Row],[Base type]]="xs:string",NOT(ISERROR(FIND(" or xs:string(xs:pattern=other:\w{2,})",core[[#This Row],[Type]]))),"")</f>
        <v/>
      </c>
      <c r="K1459" t="str">
        <f>IFERROR(MID(core[[#This Row],[Type]],LEN(core[[#This Row],[Base type]])+2,FIND(")",core[[#This Row],[Type]],LEN(core[[#This Row],[Base type]])+2)-LEN(core[[#This Row],[Base type]])-2)&amp;IF(core[[#This Row],[Other]]=TRUE,", ""other:*""",""),"")</f>
        <v/>
      </c>
      <c r="L1459" t="str">
        <f t="array" ref="L1459">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460" spans="2:12" hidden="1" x14ac:dyDescent="0.25">
      <c r="B1460" t="s">
        <v>2991</v>
      </c>
      <c r="C1460" t="s">
        <v>551</v>
      </c>
      <c r="D1460" t="s">
        <v>123</v>
      </c>
      <c r="E1460" t="s">
        <v>1489</v>
      </c>
      <c r="F1460" t="s">
        <v>29</v>
      </c>
      <c r="G1460" t="s">
        <v>1302</v>
      </c>
      <c r="H1460" t="str">
        <f>IF(ISBLANK(core[[#This Row],[Type]]),"",IFERROR(LEFT(core[[#This Row],[Type]],FIND("(",core[[#This Row],[Type]])-1),core[[#This Row],[Type]]))</f>
        <v>xs:string</v>
      </c>
      <c r="I1460" t="b">
        <f>IF(core[[#This Row],[Base type]]="xs:string",LEFT(core[[#This Row],[Type]],11)="xs:string(""","")</f>
        <v>0</v>
      </c>
      <c r="J1460" t="b">
        <f>IF(core[[#This Row],[Base type]]="xs:string",NOT(ISERROR(FIND(" or xs:string(xs:pattern=other:\w{2,})",core[[#This Row],[Type]]))),"")</f>
        <v>0</v>
      </c>
      <c r="K1460" t="str">
        <f>IFERROR(MID(core[[#This Row],[Type]],LEN(core[[#This Row],[Base type]])+2,FIND(")",core[[#This Row],[Type]],LEN(core[[#This Row],[Base type]])+2)-LEN(core[[#This Row],[Base type]])-2)&amp;IF(core[[#This Row],[Other]]=TRUE,", ""other:*""",""),"")</f>
        <v/>
      </c>
      <c r="L1460" t="str">
        <f t="array" ref="L146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61" spans="2:12" hidden="1" x14ac:dyDescent="0.25">
      <c r="B1461" t="s">
        <v>2992</v>
      </c>
      <c r="C1461" t="s">
        <v>551</v>
      </c>
      <c r="D1461" t="s">
        <v>123</v>
      </c>
      <c r="E1461" t="s">
        <v>1307</v>
      </c>
      <c r="F1461" t="s">
        <v>29</v>
      </c>
      <c r="H1461" t="str">
        <f>IF(ISBLANK(core[[#This Row],[Type]]),"",IFERROR(LEFT(core[[#This Row],[Type]],FIND("(",core[[#This Row],[Type]])-1),core[[#This Row],[Type]]))</f>
        <v/>
      </c>
      <c r="I1461" t="str">
        <f>IF(core[[#This Row],[Base type]]="xs:string",LEFT(core[[#This Row],[Type]],11)="xs:string(""","")</f>
        <v/>
      </c>
      <c r="J1461" t="str">
        <f>IF(core[[#This Row],[Base type]]="xs:string",NOT(ISERROR(FIND(" or xs:string(xs:pattern=other:\w{2,})",core[[#This Row],[Type]]))),"")</f>
        <v/>
      </c>
      <c r="K1461" t="str">
        <f>IFERROR(MID(core[[#This Row],[Type]],LEN(core[[#This Row],[Base type]])+2,FIND(")",core[[#This Row],[Type]],LEN(core[[#This Row],[Base type]])+2)-LEN(core[[#This Row],[Base type]])-2)&amp;IF(core[[#This Row],[Other]]=TRUE,", ""other:*""",""),"")</f>
        <v/>
      </c>
      <c r="L1461" t="str">
        <f t="array" ref="L146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62" spans="2:12" hidden="1" x14ac:dyDescent="0.25">
      <c r="B1462" t="s">
        <v>2993</v>
      </c>
      <c r="C1462" t="s">
        <v>476</v>
      </c>
      <c r="D1462" t="s">
        <v>477</v>
      </c>
      <c r="E1462" t="s">
        <v>482</v>
      </c>
      <c r="F1462" t="s">
        <v>29</v>
      </c>
      <c r="G1462" t="s">
        <v>1798</v>
      </c>
      <c r="H1462" t="str">
        <f>IF(ISBLANK(core[[#This Row],[Type]]),"",IFERROR(LEFT(core[[#This Row],[Type]],FIND("(",core[[#This Row],[Type]])-1),core[[#This Row],[Type]]))</f>
        <v>xs:string</v>
      </c>
      <c r="I1462" t="b">
        <f>IF(core[[#This Row],[Base type]]="xs:string",LEFT(core[[#This Row],[Type]],11)="xs:string(""","")</f>
        <v>1</v>
      </c>
      <c r="J1462" t="b">
        <f>IF(core[[#This Row],[Base type]]="xs:string",NOT(ISERROR(FIND(" or xs:string(xs:pattern=other:\w{2,})",core[[#This Row],[Type]]))),"")</f>
        <v>0</v>
      </c>
      <c r="K1462" t="str">
        <f>IFERROR(MID(core[[#This Row],[Type]],LEN(core[[#This Row],[Base type]])+2,FIND(")",core[[#This Row],[Type]],LEN(core[[#This Row],[Base type]])+2)-LEN(core[[#This Row],[Base type]])-2)&amp;IF(core[[#This Row],[Other]]=TRUE,", ""other:*""",""),"")</f>
        <v>"up", "down", "unknown", "none", "both"</v>
      </c>
      <c r="L1462" t="str">
        <f t="array" ref="L146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63" spans="2:12" hidden="1" x14ac:dyDescent="0.25">
      <c r="B1463" t="s">
        <v>2994</v>
      </c>
      <c r="C1463" t="s">
        <v>476</v>
      </c>
      <c r="D1463" t="s">
        <v>477</v>
      </c>
      <c r="E1463" t="s">
        <v>2995</v>
      </c>
      <c r="F1463" t="s">
        <v>29</v>
      </c>
      <c r="G1463" t="s">
        <v>2996</v>
      </c>
      <c r="H1463" t="str">
        <f>IF(ISBLANK(core[[#This Row],[Type]]),"",IFERROR(LEFT(core[[#This Row],[Type]],FIND("(",core[[#This Row],[Type]])-1),core[[#This Row],[Type]]))</f>
        <v>xs:integer</v>
      </c>
      <c r="I1463" t="str">
        <f>IF(core[[#This Row],[Base type]]="xs:string",LEFT(core[[#This Row],[Type]],11)="xs:string(""","")</f>
        <v/>
      </c>
      <c r="J1463" t="str">
        <f>IF(core[[#This Row],[Base type]]="xs:string",NOT(ISERROR(FIND(" or xs:string(xs:pattern=other:\w{2,})",core[[#This Row],[Type]]))),"")</f>
        <v/>
      </c>
      <c r="K1463" t="str">
        <f>IFERROR(MID(core[[#This Row],[Type]],LEN(core[[#This Row],[Base type]])+2,FIND(")",core[[#This Row],[Type]],LEN(core[[#This Row],[Base type]])+2)-LEN(core[[#This Row],[Base type]])-2)&amp;IF(core[[#This Row],[Other]]=TRUE,", ""other:*""",""),"")</f>
        <v>xs:minInclusive=0, xs:maxInclusive=1023</v>
      </c>
      <c r="L1463" t="str">
        <f t="array" ref="L146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464" spans="2:12" hidden="1" x14ac:dyDescent="0.25">
      <c r="B1464" t="s">
        <v>2997</v>
      </c>
      <c r="C1464" t="s">
        <v>476</v>
      </c>
      <c r="D1464" t="s">
        <v>477</v>
      </c>
      <c r="E1464" t="s">
        <v>2998</v>
      </c>
      <c r="F1464" t="s">
        <v>29</v>
      </c>
      <c r="G1464" t="s">
        <v>2999</v>
      </c>
      <c r="H1464" t="str">
        <f>IF(ISBLANK(core[[#This Row],[Type]]),"",IFERROR(LEFT(core[[#This Row],[Type]],FIND("(",core[[#This Row],[Type]])-1),core[[#This Row],[Type]]))</f>
        <v>xs:integer</v>
      </c>
      <c r="I1464" t="str">
        <f>IF(core[[#This Row],[Base type]]="xs:string",LEFT(core[[#This Row],[Type]],11)="xs:string(""","")</f>
        <v/>
      </c>
      <c r="J1464" t="str">
        <f>IF(core[[#This Row],[Base type]]="xs:string",NOT(ISERROR(FIND(" or xs:string(xs:pattern=other:\w{2,})",core[[#This Row],[Type]]))),"")</f>
        <v/>
      </c>
      <c r="K1464" t="str">
        <f>IFERROR(MID(core[[#This Row],[Type]],LEN(core[[#This Row],[Base type]])+2,FIND(")",core[[#This Row],[Type]],LEN(core[[#This Row],[Base type]])+2)-LEN(core[[#This Row],[Base type]])-2)&amp;IF(core[[#This Row],[Other]]=TRUE,", ""other:*""",""),"")</f>
        <v>xs:minInclusive=0, xs:maxInclusive=16383</v>
      </c>
      <c r="L1464" t="str">
        <f t="array" ref="L1464">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465" spans="2:12" hidden="1" x14ac:dyDescent="0.25">
      <c r="B1465" t="s">
        <v>3000</v>
      </c>
      <c r="C1465" t="s">
        <v>476</v>
      </c>
      <c r="D1465" t="s">
        <v>477</v>
      </c>
      <c r="E1465" t="s">
        <v>3001</v>
      </c>
      <c r="F1465" t="s">
        <v>29</v>
      </c>
      <c r="G1465" t="s">
        <v>3002</v>
      </c>
      <c r="H1465" t="str">
        <f>IF(ISBLANK(core[[#This Row],[Type]]),"",IFERROR(LEFT(core[[#This Row],[Type]],FIND("(",core[[#This Row],[Type]])-1),core[[#This Row],[Type]]))</f>
        <v>xs:integer</v>
      </c>
      <c r="I1465" t="str">
        <f>IF(core[[#This Row],[Base type]]="xs:string",LEFT(core[[#This Row],[Type]],11)="xs:string(""","")</f>
        <v/>
      </c>
      <c r="J1465" t="str">
        <f>IF(core[[#This Row],[Base type]]="xs:string",NOT(ISERROR(FIND(" or xs:string(xs:pattern=other:\w{2,})",core[[#This Row],[Type]]))),"")</f>
        <v/>
      </c>
      <c r="K1465" t="str">
        <f>IFERROR(MID(core[[#This Row],[Type]],LEN(core[[#This Row],[Base type]])+2,FIND(")",core[[#This Row],[Type]],LEN(core[[#This Row],[Base type]])+2)-LEN(core[[#This Row],[Base type]])-2)&amp;IF(core[[#This Row],[Other]]=TRUE,", ""other:*""",""),"")</f>
        <v>xs:minInclusive=-63, xs:maxInclusive=63</v>
      </c>
      <c r="L1465" t="str">
        <f t="array" ref="L146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466" spans="2:12" hidden="1" x14ac:dyDescent="0.25">
      <c r="B1466" t="s">
        <v>3003</v>
      </c>
      <c r="C1466" t="s">
        <v>476</v>
      </c>
      <c r="D1466" t="s">
        <v>477</v>
      </c>
      <c r="E1466" t="s">
        <v>3004</v>
      </c>
      <c r="F1466" t="s">
        <v>29</v>
      </c>
      <c r="G1466" t="s">
        <v>3005</v>
      </c>
      <c r="H1466" t="str">
        <f>IF(ISBLANK(core[[#This Row],[Type]]),"",IFERROR(LEFT(core[[#This Row],[Type]],FIND("(",core[[#This Row],[Type]])-1),core[[#This Row],[Type]]))</f>
        <v>xs:string</v>
      </c>
      <c r="I1466" t="b">
        <f>IF(core[[#This Row],[Base type]]="xs:string",LEFT(core[[#This Row],[Type]],11)="xs:string(""","")</f>
        <v>1</v>
      </c>
      <c r="J1466" t="b">
        <f>IF(core[[#This Row],[Base type]]="xs:string",NOT(ISERROR(FIND(" or xs:string(xs:pattern=other:\w{2,})",core[[#This Row],[Type]]))),"")</f>
        <v>0</v>
      </c>
      <c r="K1466" t="str">
        <f>IFERROR(MID(core[[#This Row],[Type]],LEN(core[[#This Row],[Base type]])+2,FIND(")",core[[#This Row],[Type]],LEN(core[[#This Row],[Base type]])+2)-LEN(core[[#This Row],[Base type]])-2)&amp;IF(core[[#This Row],[Other]]=TRUE,", ""other:*""",""),"")</f>
        <v>"trainTrip", "applyServiceBrake", "noReaction"</v>
      </c>
      <c r="L1466" t="str">
        <f t="array" ref="L146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67" spans="2:12" hidden="1" x14ac:dyDescent="0.25">
      <c r="B1467" t="s">
        <v>3006</v>
      </c>
      <c r="C1467" t="s">
        <v>476</v>
      </c>
      <c r="D1467" t="s">
        <v>477</v>
      </c>
      <c r="E1467" t="s">
        <v>3007</v>
      </c>
      <c r="F1467" t="s">
        <v>29</v>
      </c>
      <c r="G1467" t="s">
        <v>3005</v>
      </c>
      <c r="H1467" t="str">
        <f>IF(ISBLANK(core[[#This Row],[Type]]),"",IFERROR(LEFT(core[[#This Row],[Type]],FIND("(",core[[#This Row],[Type]])-1),core[[#This Row],[Type]]))</f>
        <v>xs:string</v>
      </c>
      <c r="I1467" t="b">
        <f>IF(core[[#This Row],[Base type]]="xs:string",LEFT(core[[#This Row],[Type]],11)="xs:string(""","")</f>
        <v>1</v>
      </c>
      <c r="J1467" t="b">
        <f>IF(core[[#This Row],[Base type]]="xs:string",NOT(ISERROR(FIND(" or xs:string(xs:pattern=other:\w{2,})",core[[#This Row],[Type]]))),"")</f>
        <v>0</v>
      </c>
      <c r="K1467" t="str">
        <f>IFERROR(MID(core[[#This Row],[Type]],LEN(core[[#This Row],[Base type]])+2,FIND(")",core[[#This Row],[Type]],LEN(core[[#This Row],[Base type]])+2)-LEN(core[[#This Row],[Base type]])-2)&amp;IF(core[[#This Row],[Other]]=TRUE,", ""other:*""",""),"")</f>
        <v>"trainTrip", "applyServiceBrake", "noReaction"</v>
      </c>
      <c r="L1467" t="str">
        <f t="array" ref="L146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68" spans="2:12" hidden="1" x14ac:dyDescent="0.25">
      <c r="B1468" t="s">
        <v>3008</v>
      </c>
      <c r="C1468" t="s">
        <v>476</v>
      </c>
      <c r="D1468" t="s">
        <v>477</v>
      </c>
      <c r="E1468" t="s">
        <v>3009</v>
      </c>
      <c r="F1468" t="s">
        <v>29</v>
      </c>
      <c r="G1468" t="s">
        <v>3010</v>
      </c>
      <c r="H1468" t="str">
        <f>IF(ISBLANK(core[[#This Row],[Type]]),"",IFERROR(LEFT(core[[#This Row],[Type]],FIND("(",core[[#This Row],[Type]])-1),core[[#This Row],[Type]]))</f>
        <v>xs:string</v>
      </c>
      <c r="I1468" t="b">
        <f>IF(core[[#This Row],[Base type]]="xs:string",LEFT(core[[#This Row],[Type]],11)="xs:string(""","")</f>
        <v>0</v>
      </c>
      <c r="J1468" t="b">
        <f>IF(core[[#This Row],[Base type]]="xs:string",NOT(ISERROR(FIND(" or xs:string(xs:pattern=other:\w{2,})",core[[#This Row],[Type]]))),"")</f>
        <v>0</v>
      </c>
      <c r="K1468" t="str">
        <f>IFERROR(MID(core[[#This Row],[Type]],LEN(core[[#This Row],[Base type]])+2,FIND(")",core[[#This Row],[Type]],LEN(core[[#This Row],[Base type]])+2)-LEN(core[[#This Row],[Base type]])-2)&amp;IF(core[[#This Row],[Other]]=TRUE,", ""other:*""",""),"")</f>
        <v>xs:pattern=[0-9a-fA-F]*</v>
      </c>
      <c r="L1468" t="str">
        <f t="array" ref="L146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69" spans="2:12" hidden="1" x14ac:dyDescent="0.25">
      <c r="B1469" t="s">
        <v>3011</v>
      </c>
      <c r="C1469" t="s">
        <v>476</v>
      </c>
      <c r="D1469" t="s">
        <v>477</v>
      </c>
      <c r="E1469" t="s">
        <v>3012</v>
      </c>
      <c r="F1469" t="s">
        <v>29</v>
      </c>
      <c r="G1469" t="s">
        <v>3013</v>
      </c>
      <c r="H1469" t="str">
        <f>IF(ISBLANK(core[[#This Row],[Type]]),"",IFERROR(LEFT(core[[#This Row],[Type]],FIND("(",core[[#This Row],[Type]])-1),core[[#This Row],[Type]]))</f>
        <v>xs:integer</v>
      </c>
      <c r="I1469" t="str">
        <f>IF(core[[#This Row],[Base type]]="xs:string",LEFT(core[[#This Row],[Type]],11)="xs:string(""","")</f>
        <v/>
      </c>
      <c r="J1469" t="str">
        <f>IF(core[[#This Row],[Base type]]="xs:string",NOT(ISERROR(FIND(" or xs:string(xs:pattern=other:\w{2,})",core[[#This Row],[Type]]))),"")</f>
        <v/>
      </c>
      <c r="K1469" t="str">
        <f>IFERROR(MID(core[[#This Row],[Type]],LEN(core[[#This Row],[Base type]])+2,FIND(")",core[[#This Row],[Type]],LEN(core[[#This Row],[Base type]])+2)-LEN(core[[#This Row],[Base type]])-2)&amp;IF(core[[#This Row],[Other]]=TRUE,", ""other:*""",""),"")</f>
        <v>xs:minInclusive=0, xs:maxInclusive=7</v>
      </c>
      <c r="L1469" t="str">
        <f t="array" ref="L1469">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470" spans="2:12" hidden="1" x14ac:dyDescent="0.25">
      <c r="B1470" t="s">
        <v>3014</v>
      </c>
      <c r="C1470" t="s">
        <v>476</v>
      </c>
      <c r="D1470" t="s">
        <v>497</v>
      </c>
      <c r="E1470" t="s">
        <v>1299</v>
      </c>
      <c r="F1470" t="s">
        <v>29</v>
      </c>
      <c r="H1470" t="str">
        <f>IF(ISBLANK(core[[#This Row],[Type]]),"",IFERROR(LEFT(core[[#This Row],[Type]],FIND("(",core[[#This Row],[Type]])-1),core[[#This Row],[Type]]))</f>
        <v/>
      </c>
      <c r="I1470" t="str">
        <f>IF(core[[#This Row],[Base type]]="xs:string",LEFT(core[[#This Row],[Type]],11)="xs:string(""","")</f>
        <v/>
      </c>
      <c r="J1470" t="str">
        <f>IF(core[[#This Row],[Base type]]="xs:string",NOT(ISERROR(FIND(" or xs:string(xs:pattern=other:\w{2,})",core[[#This Row],[Type]]))),"")</f>
        <v/>
      </c>
      <c r="K1470" t="str">
        <f>IFERROR(MID(core[[#This Row],[Type]],LEN(core[[#This Row],[Base type]])+2,FIND(")",core[[#This Row],[Type]],LEN(core[[#This Row],[Base type]])+2)-LEN(core[[#This Row],[Base type]])-2)&amp;IF(core[[#This Row],[Other]]=TRUE,", ""other:*""",""),"")</f>
        <v/>
      </c>
      <c r="L1470" t="str">
        <f t="array" ref="L14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71" spans="2:12" hidden="1" x14ac:dyDescent="0.25">
      <c r="B1471" t="s">
        <v>3015</v>
      </c>
      <c r="C1471" t="s">
        <v>552</v>
      </c>
      <c r="D1471" t="s">
        <v>423</v>
      </c>
      <c r="E1471" t="s">
        <v>1299</v>
      </c>
      <c r="F1471" t="s">
        <v>29</v>
      </c>
      <c r="H1471" t="str">
        <f>IF(ISBLANK(core[[#This Row],[Type]]),"",IFERROR(LEFT(core[[#This Row],[Type]],FIND("(",core[[#This Row],[Type]])-1),core[[#This Row],[Type]]))</f>
        <v/>
      </c>
      <c r="I1471" t="str">
        <f>IF(core[[#This Row],[Base type]]="xs:string",LEFT(core[[#This Row],[Type]],11)="xs:string(""","")</f>
        <v/>
      </c>
      <c r="J1471" t="str">
        <f>IF(core[[#This Row],[Base type]]="xs:string",NOT(ISERROR(FIND(" or xs:string(xs:pattern=other:\w{2,})",core[[#This Row],[Type]]))),"")</f>
        <v/>
      </c>
      <c r="K1471" t="str">
        <f>IFERROR(MID(core[[#This Row],[Type]],LEN(core[[#This Row],[Base type]])+2,FIND(")",core[[#This Row],[Type]],LEN(core[[#This Row],[Base type]])+2)-LEN(core[[#This Row],[Base type]])-2)&amp;IF(core[[#This Row],[Other]]=TRUE,", ""other:*""",""),"")</f>
        <v/>
      </c>
      <c r="L1471" t="str">
        <f t="array" ref="L147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72" spans="2:12" hidden="1" x14ac:dyDescent="0.25">
      <c r="B1472" t="s">
        <v>3016</v>
      </c>
      <c r="C1472" t="s">
        <v>552</v>
      </c>
      <c r="D1472" t="s">
        <v>423</v>
      </c>
      <c r="E1472" t="s">
        <v>34</v>
      </c>
      <c r="F1472" t="s">
        <v>29</v>
      </c>
      <c r="G1472" t="s">
        <v>1302</v>
      </c>
      <c r="H1472" t="str">
        <f>IF(ISBLANK(core[[#This Row],[Type]]),"",IFERROR(LEFT(core[[#This Row],[Type]],FIND("(",core[[#This Row],[Type]])-1),core[[#This Row],[Type]]))</f>
        <v>xs:string</v>
      </c>
      <c r="I1472" t="b">
        <f>IF(core[[#This Row],[Base type]]="xs:string",LEFT(core[[#This Row],[Type]],11)="xs:string(""","")</f>
        <v>0</v>
      </c>
      <c r="J1472" t="b">
        <f>IF(core[[#This Row],[Base type]]="xs:string",NOT(ISERROR(FIND(" or xs:string(xs:pattern=other:\w{2,})",core[[#This Row],[Type]]))),"")</f>
        <v>0</v>
      </c>
      <c r="K1472" t="str">
        <f>IFERROR(MID(core[[#This Row],[Type]],LEN(core[[#This Row],[Base type]])+2,FIND(")",core[[#This Row],[Type]],LEN(core[[#This Row],[Base type]])+2)-LEN(core[[#This Row],[Base type]])-2)&amp;IF(core[[#This Row],[Other]]=TRUE,", ""other:*""",""),"")</f>
        <v/>
      </c>
      <c r="L1472" t="str">
        <f t="array" ref="L147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73" spans="2:12" hidden="1" x14ac:dyDescent="0.25">
      <c r="B1473" t="s">
        <v>3017</v>
      </c>
      <c r="C1473" t="s">
        <v>552</v>
      </c>
      <c r="D1473" t="s">
        <v>423</v>
      </c>
      <c r="E1473" t="s">
        <v>28</v>
      </c>
      <c r="F1473" t="s">
        <v>29</v>
      </c>
      <c r="G1473" t="s">
        <v>1302</v>
      </c>
      <c r="H1473" t="str">
        <f>IF(ISBLANK(core[[#This Row],[Type]]),"",IFERROR(LEFT(core[[#This Row],[Type]],FIND("(",core[[#This Row],[Type]])-1),core[[#This Row],[Type]]))</f>
        <v>xs:string</v>
      </c>
      <c r="I1473" t="b">
        <f>IF(core[[#This Row],[Base type]]="xs:string",LEFT(core[[#This Row],[Type]],11)="xs:string(""","")</f>
        <v>0</v>
      </c>
      <c r="J1473" t="b">
        <f>IF(core[[#This Row],[Base type]]="xs:string",NOT(ISERROR(FIND(" or xs:string(xs:pattern=other:\w{2,})",core[[#This Row],[Type]]))),"")</f>
        <v>0</v>
      </c>
      <c r="K1473" t="str">
        <f>IFERROR(MID(core[[#This Row],[Type]],LEN(core[[#This Row],[Base type]])+2,FIND(")",core[[#This Row],[Type]],LEN(core[[#This Row],[Base type]])+2)-LEN(core[[#This Row],[Base type]])-2)&amp;IF(core[[#This Row],[Other]]=TRUE,", ""other:*""",""),"")</f>
        <v/>
      </c>
      <c r="L1473" t="str">
        <f t="array" ref="L147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74" spans="2:12" hidden="1" x14ac:dyDescent="0.25">
      <c r="B1474" t="s">
        <v>3018</v>
      </c>
      <c r="C1474" t="s">
        <v>552</v>
      </c>
      <c r="D1474" t="s">
        <v>423</v>
      </c>
      <c r="E1474" t="s">
        <v>1305</v>
      </c>
      <c r="F1474" t="s">
        <v>29</v>
      </c>
      <c r="H1474" t="str">
        <f>IF(ISBLANK(core[[#This Row],[Type]]),"",IFERROR(LEFT(core[[#This Row],[Type]],FIND("(",core[[#This Row],[Type]])-1),core[[#This Row],[Type]]))</f>
        <v/>
      </c>
      <c r="I1474" t="str">
        <f>IF(core[[#This Row],[Base type]]="xs:string",LEFT(core[[#This Row],[Type]],11)="xs:string(""","")</f>
        <v/>
      </c>
      <c r="J1474" t="str">
        <f>IF(core[[#This Row],[Base type]]="xs:string",NOT(ISERROR(FIND(" or xs:string(xs:pattern=other:\w{2,})",core[[#This Row],[Type]]))),"")</f>
        <v/>
      </c>
      <c r="K1474" t="str">
        <f>IFERROR(MID(core[[#This Row],[Type]],LEN(core[[#This Row],[Base type]])+2,FIND(")",core[[#This Row],[Type]],LEN(core[[#This Row],[Base type]])+2)-LEN(core[[#This Row],[Base type]])-2)&amp;IF(core[[#This Row],[Other]]=TRUE,", ""other:*""",""),"")</f>
        <v/>
      </c>
      <c r="L1474" t="str">
        <f t="array" ref="L14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75" spans="2:12" hidden="1" x14ac:dyDescent="0.25">
      <c r="B1475" t="s">
        <v>3019</v>
      </c>
      <c r="C1475" t="s">
        <v>552</v>
      </c>
      <c r="D1475" t="s">
        <v>423</v>
      </c>
      <c r="E1475" t="s">
        <v>1307</v>
      </c>
      <c r="F1475" t="s">
        <v>29</v>
      </c>
      <c r="H1475" t="str">
        <f>IF(ISBLANK(core[[#This Row],[Type]]),"",IFERROR(LEFT(core[[#This Row],[Type]],FIND("(",core[[#This Row],[Type]])-1),core[[#This Row],[Type]]))</f>
        <v/>
      </c>
      <c r="I1475" t="str">
        <f>IF(core[[#This Row],[Base type]]="xs:string",LEFT(core[[#This Row],[Type]],11)="xs:string(""","")</f>
        <v/>
      </c>
      <c r="J1475" t="str">
        <f>IF(core[[#This Row],[Base type]]="xs:string",NOT(ISERROR(FIND(" or xs:string(xs:pattern=other:\w{2,})",core[[#This Row],[Type]]))),"")</f>
        <v/>
      </c>
      <c r="K1475" t="str">
        <f>IFERROR(MID(core[[#This Row],[Type]],LEN(core[[#This Row],[Base type]])+2,FIND(")",core[[#This Row],[Type]],LEN(core[[#This Row],[Base type]])+2)-LEN(core[[#This Row],[Base type]])-2)&amp;IF(core[[#This Row],[Other]]=TRUE,", ""other:*""",""),"")</f>
        <v/>
      </c>
      <c r="L1475" t="str">
        <f t="array" ref="L14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76" spans="2:12" hidden="1" x14ac:dyDescent="0.25">
      <c r="B1476" t="s">
        <v>3020</v>
      </c>
      <c r="C1476" t="s">
        <v>552</v>
      </c>
      <c r="D1476" t="s">
        <v>1309</v>
      </c>
      <c r="E1476" t="s">
        <v>1299</v>
      </c>
      <c r="F1476" t="s">
        <v>29</v>
      </c>
      <c r="H1476" t="str">
        <f>IF(ISBLANK(core[[#This Row],[Type]]),"",IFERROR(LEFT(core[[#This Row],[Type]],FIND("(",core[[#This Row],[Type]])-1),core[[#This Row],[Type]]))</f>
        <v/>
      </c>
      <c r="I1476" t="str">
        <f>IF(core[[#This Row],[Base type]]="xs:string",LEFT(core[[#This Row],[Type]],11)="xs:string(""","")</f>
        <v/>
      </c>
      <c r="J1476" t="str">
        <f>IF(core[[#This Row],[Base type]]="xs:string",NOT(ISERROR(FIND(" or xs:string(xs:pattern=other:\w{2,})",core[[#This Row],[Type]]))),"")</f>
        <v/>
      </c>
      <c r="K1476" t="str">
        <f>IFERROR(MID(core[[#This Row],[Type]],LEN(core[[#This Row],[Base type]])+2,FIND(")",core[[#This Row],[Type]],LEN(core[[#This Row],[Base type]])+2)-LEN(core[[#This Row],[Base type]])-2)&amp;IF(core[[#This Row],[Other]]=TRUE,", ""other:*""",""),"")</f>
        <v/>
      </c>
      <c r="L1476" t="str">
        <f t="array" ref="L14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77" spans="2:12" hidden="1" x14ac:dyDescent="0.25">
      <c r="B1477" t="s">
        <v>3021</v>
      </c>
      <c r="C1477" t="s">
        <v>476</v>
      </c>
      <c r="D1477" t="s">
        <v>497</v>
      </c>
      <c r="E1477" t="s">
        <v>32</v>
      </c>
      <c r="F1477" t="s">
        <v>23</v>
      </c>
      <c r="G1477" t="s">
        <v>1311</v>
      </c>
      <c r="H1477" t="str">
        <f>IF(ISBLANK(core[[#This Row],[Type]]),"",IFERROR(LEFT(core[[#This Row],[Type]],FIND("(",core[[#This Row],[Type]])-1),core[[#This Row],[Type]]))</f>
        <v>xs:ID</v>
      </c>
      <c r="I1477" t="str">
        <f>IF(core[[#This Row],[Base type]]="xs:string",LEFT(core[[#This Row],[Type]],11)="xs:string(""","")</f>
        <v/>
      </c>
      <c r="J1477" t="str">
        <f>IF(core[[#This Row],[Base type]]="xs:string",NOT(ISERROR(FIND(" or xs:string(xs:pattern=other:\w{2,})",core[[#This Row],[Type]]))),"")</f>
        <v/>
      </c>
      <c r="K1477" t="str">
        <f>IFERROR(MID(core[[#This Row],[Type]],LEN(core[[#This Row],[Base type]])+2,FIND(")",core[[#This Row],[Type]],LEN(core[[#This Row],[Base type]])+2)-LEN(core[[#This Row],[Base type]])-2)&amp;IF(core[[#This Row],[Other]]=TRUE,", ""other:*""",""),"")</f>
        <v/>
      </c>
      <c r="L1477" t="str">
        <f t="array" ref="L147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78" spans="2:12" hidden="1" x14ac:dyDescent="0.25">
      <c r="B1478" t="s">
        <v>3022</v>
      </c>
      <c r="C1478" t="s">
        <v>476</v>
      </c>
      <c r="D1478" t="s">
        <v>497</v>
      </c>
      <c r="E1478" t="s">
        <v>24</v>
      </c>
      <c r="F1478" t="s">
        <v>29</v>
      </c>
      <c r="G1478" t="s">
        <v>1302</v>
      </c>
      <c r="H1478" t="str">
        <f>IF(ISBLANK(core[[#This Row],[Type]]),"",IFERROR(LEFT(core[[#This Row],[Type]],FIND("(",core[[#This Row],[Type]])-1),core[[#This Row],[Type]]))</f>
        <v>xs:string</v>
      </c>
      <c r="I1478" t="b">
        <f>IF(core[[#This Row],[Base type]]="xs:string",LEFT(core[[#This Row],[Type]],11)="xs:string(""","")</f>
        <v>0</v>
      </c>
      <c r="J1478" t="b">
        <f>IF(core[[#This Row],[Base type]]="xs:string",NOT(ISERROR(FIND(" or xs:string(xs:pattern=other:\w{2,})",core[[#This Row],[Type]]))),"")</f>
        <v>0</v>
      </c>
      <c r="K1478" t="str">
        <f>IFERROR(MID(core[[#This Row],[Type]],LEN(core[[#This Row],[Base type]])+2,FIND(")",core[[#This Row],[Type]],LEN(core[[#This Row],[Base type]])+2)-LEN(core[[#This Row],[Base type]])-2)&amp;IF(core[[#This Row],[Other]]=TRUE,", ""other:*""",""),"")</f>
        <v/>
      </c>
      <c r="L1478" t="str">
        <f t="array" ref="L147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79" spans="2:12" hidden="1" x14ac:dyDescent="0.25">
      <c r="B1479" t="s">
        <v>3023</v>
      </c>
      <c r="C1479" t="s">
        <v>476</v>
      </c>
      <c r="D1479" t="s">
        <v>497</v>
      </c>
      <c r="E1479" t="s">
        <v>34</v>
      </c>
      <c r="F1479" t="s">
        <v>29</v>
      </c>
      <c r="G1479" t="s">
        <v>1302</v>
      </c>
      <c r="H1479" t="str">
        <f>IF(ISBLANK(core[[#This Row],[Type]]),"",IFERROR(LEFT(core[[#This Row],[Type]],FIND("(",core[[#This Row],[Type]])-1),core[[#This Row],[Type]]))</f>
        <v>xs:string</v>
      </c>
      <c r="I1479" t="b">
        <f>IF(core[[#This Row],[Base type]]="xs:string",LEFT(core[[#This Row],[Type]],11)="xs:string(""","")</f>
        <v>0</v>
      </c>
      <c r="J1479" t="b">
        <f>IF(core[[#This Row],[Base type]]="xs:string",NOT(ISERROR(FIND(" or xs:string(xs:pattern=other:\w{2,})",core[[#This Row],[Type]]))),"")</f>
        <v>0</v>
      </c>
      <c r="K1479" t="str">
        <f>IFERROR(MID(core[[#This Row],[Type]],LEN(core[[#This Row],[Base type]])+2,FIND(")",core[[#This Row],[Type]],LEN(core[[#This Row],[Base type]])+2)-LEN(core[[#This Row],[Base type]])-2)&amp;IF(core[[#This Row],[Other]]=TRUE,", ""other:*""",""),"")</f>
        <v/>
      </c>
      <c r="L1479" t="str">
        <f t="array" ref="L147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80" spans="2:12" hidden="1" x14ac:dyDescent="0.25">
      <c r="B1480" t="s">
        <v>3024</v>
      </c>
      <c r="C1480" t="s">
        <v>476</v>
      </c>
      <c r="D1480" t="s">
        <v>497</v>
      </c>
      <c r="E1480" t="s">
        <v>28</v>
      </c>
      <c r="F1480" t="s">
        <v>29</v>
      </c>
      <c r="G1480" t="s">
        <v>1302</v>
      </c>
      <c r="H1480" t="str">
        <f>IF(ISBLANK(core[[#This Row],[Type]]),"",IFERROR(LEFT(core[[#This Row],[Type]],FIND("(",core[[#This Row],[Type]])-1),core[[#This Row],[Type]]))</f>
        <v>xs:string</v>
      </c>
      <c r="I1480" t="b">
        <f>IF(core[[#This Row],[Base type]]="xs:string",LEFT(core[[#This Row],[Type]],11)="xs:string(""","")</f>
        <v>0</v>
      </c>
      <c r="J1480" t="b">
        <f>IF(core[[#This Row],[Base type]]="xs:string",NOT(ISERROR(FIND(" or xs:string(xs:pattern=other:\w{2,})",core[[#This Row],[Type]]))),"")</f>
        <v>0</v>
      </c>
      <c r="K1480" t="str">
        <f>IFERROR(MID(core[[#This Row],[Type]],LEN(core[[#This Row],[Base type]])+2,FIND(")",core[[#This Row],[Type]],LEN(core[[#This Row],[Base type]])+2)-LEN(core[[#This Row],[Base type]])-2)&amp;IF(core[[#This Row],[Other]]=TRUE,", ""other:*""",""),"")</f>
        <v/>
      </c>
      <c r="L1480" t="str">
        <f t="array" ref="L148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81" spans="2:12" hidden="1" x14ac:dyDescent="0.25">
      <c r="B1481" t="s">
        <v>3025</v>
      </c>
      <c r="C1481" t="s">
        <v>476</v>
      </c>
      <c r="D1481" t="s">
        <v>497</v>
      </c>
      <c r="E1481" t="s">
        <v>1305</v>
      </c>
      <c r="F1481" t="s">
        <v>29</v>
      </c>
      <c r="H1481" t="str">
        <f>IF(ISBLANK(core[[#This Row],[Type]]),"",IFERROR(LEFT(core[[#This Row],[Type]],FIND("(",core[[#This Row],[Type]])-1),core[[#This Row],[Type]]))</f>
        <v/>
      </c>
      <c r="I1481" t="str">
        <f>IF(core[[#This Row],[Base type]]="xs:string",LEFT(core[[#This Row],[Type]],11)="xs:string(""","")</f>
        <v/>
      </c>
      <c r="J1481" t="str">
        <f>IF(core[[#This Row],[Base type]]="xs:string",NOT(ISERROR(FIND(" or xs:string(xs:pattern=other:\w{2,})",core[[#This Row],[Type]]))),"")</f>
        <v/>
      </c>
      <c r="K1481" t="str">
        <f>IFERROR(MID(core[[#This Row],[Type]],LEN(core[[#This Row],[Base type]])+2,FIND(")",core[[#This Row],[Type]],LEN(core[[#This Row],[Base type]])+2)-LEN(core[[#This Row],[Base type]])-2)&amp;IF(core[[#This Row],[Other]]=TRUE,", ""other:*""",""),"")</f>
        <v/>
      </c>
      <c r="L1481" t="str">
        <f t="array" ref="L148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82" spans="2:12" hidden="1" x14ac:dyDescent="0.25">
      <c r="B1482" t="s">
        <v>3026</v>
      </c>
      <c r="C1482" t="s">
        <v>476</v>
      </c>
      <c r="D1482" t="s">
        <v>497</v>
      </c>
      <c r="E1482" t="s">
        <v>1307</v>
      </c>
      <c r="F1482" t="s">
        <v>29</v>
      </c>
      <c r="H1482" t="str">
        <f>IF(ISBLANK(core[[#This Row],[Type]]),"",IFERROR(LEFT(core[[#This Row],[Type]],FIND("(",core[[#This Row],[Type]])-1),core[[#This Row],[Type]]))</f>
        <v/>
      </c>
      <c r="I1482" t="str">
        <f>IF(core[[#This Row],[Base type]]="xs:string",LEFT(core[[#This Row],[Type]],11)="xs:string(""","")</f>
        <v/>
      </c>
      <c r="J1482" t="str">
        <f>IF(core[[#This Row],[Base type]]="xs:string",NOT(ISERROR(FIND(" or xs:string(xs:pattern=other:\w{2,})",core[[#This Row],[Type]]))),"")</f>
        <v/>
      </c>
      <c r="K1482" t="str">
        <f>IFERROR(MID(core[[#This Row],[Type]],LEN(core[[#This Row],[Base type]])+2,FIND(")",core[[#This Row],[Type]],LEN(core[[#This Row],[Base type]])+2)-LEN(core[[#This Row],[Base type]])-2)&amp;IF(core[[#This Row],[Other]]=TRUE,", ""other:*""",""),"")</f>
        <v/>
      </c>
      <c r="L1482" t="str">
        <f t="array" ref="L148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83" spans="2:12" hidden="1" x14ac:dyDescent="0.25">
      <c r="B1483" t="s">
        <v>3027</v>
      </c>
      <c r="C1483" t="s">
        <v>552</v>
      </c>
      <c r="D1483" t="s">
        <v>553</v>
      </c>
      <c r="E1483" t="s">
        <v>1299</v>
      </c>
      <c r="F1483" t="s">
        <v>23</v>
      </c>
      <c r="H1483" t="str">
        <f>IF(ISBLANK(core[[#This Row],[Type]]),"",IFERROR(LEFT(core[[#This Row],[Type]],FIND("(",core[[#This Row],[Type]])-1),core[[#This Row],[Type]]))</f>
        <v/>
      </c>
      <c r="I1483" t="str">
        <f>IF(core[[#This Row],[Base type]]="xs:string",LEFT(core[[#This Row],[Type]],11)="xs:string(""","")</f>
        <v/>
      </c>
      <c r="J1483" t="str">
        <f>IF(core[[#This Row],[Base type]]="xs:string",NOT(ISERROR(FIND(" or xs:string(xs:pattern=other:\w{2,})",core[[#This Row],[Type]]))),"")</f>
        <v/>
      </c>
      <c r="K1483" t="str">
        <f>IFERROR(MID(core[[#This Row],[Type]],LEN(core[[#This Row],[Base type]])+2,FIND(")",core[[#This Row],[Type]],LEN(core[[#This Row],[Base type]])+2)-LEN(core[[#This Row],[Base type]])-2)&amp;IF(core[[#This Row],[Other]]=TRUE,", ""other:*""",""),"")</f>
        <v/>
      </c>
      <c r="L1483" t="str">
        <f t="array" ref="L148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84" spans="2:12" hidden="1" x14ac:dyDescent="0.25">
      <c r="B1484" t="s">
        <v>3028</v>
      </c>
      <c r="C1484" t="s">
        <v>552</v>
      </c>
      <c r="D1484" t="s">
        <v>553</v>
      </c>
      <c r="E1484" t="s">
        <v>120</v>
      </c>
      <c r="F1484" t="s">
        <v>23</v>
      </c>
      <c r="G1484" t="s">
        <v>1325</v>
      </c>
      <c r="H1484" t="str">
        <f>IF(ISBLANK(core[[#This Row],[Type]]),"",IFERROR(LEFT(core[[#This Row],[Type]],FIND("(",core[[#This Row],[Type]])-1),core[[#This Row],[Type]]))</f>
        <v>xs:IDREF</v>
      </c>
      <c r="I1484" t="str">
        <f>IF(core[[#This Row],[Base type]]="xs:string",LEFT(core[[#This Row],[Type]],11)="xs:string(""","")</f>
        <v/>
      </c>
      <c r="J1484" t="str">
        <f>IF(core[[#This Row],[Base type]]="xs:string",NOT(ISERROR(FIND(" or xs:string(xs:pattern=other:\w{2,})",core[[#This Row],[Type]]))),"")</f>
        <v/>
      </c>
      <c r="K1484" t="str">
        <f>IFERROR(MID(core[[#This Row],[Type]],LEN(core[[#This Row],[Base type]])+2,FIND(")",core[[#This Row],[Type]],LEN(core[[#This Row],[Base type]])+2)-LEN(core[[#This Row],[Base type]])-2)&amp;IF(core[[#This Row],[Other]]=TRUE,", ""other:*""",""),"")</f>
        <v/>
      </c>
      <c r="L1484" t="str">
        <f t="array" ref="L148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485" spans="2:12" hidden="1" x14ac:dyDescent="0.25">
      <c r="B1485" t="s">
        <v>3029</v>
      </c>
      <c r="C1485" t="s">
        <v>552</v>
      </c>
      <c r="D1485" t="s">
        <v>553</v>
      </c>
      <c r="E1485" t="s">
        <v>1307</v>
      </c>
      <c r="F1485" t="s">
        <v>29</v>
      </c>
      <c r="H1485" t="str">
        <f>IF(ISBLANK(core[[#This Row],[Type]]),"",IFERROR(LEFT(core[[#This Row],[Type]],FIND("(",core[[#This Row],[Type]])-1),core[[#This Row],[Type]]))</f>
        <v/>
      </c>
      <c r="I1485" t="str">
        <f>IF(core[[#This Row],[Base type]]="xs:string",LEFT(core[[#This Row],[Type]],11)="xs:string(""","")</f>
        <v/>
      </c>
      <c r="J1485" t="str">
        <f>IF(core[[#This Row],[Base type]]="xs:string",NOT(ISERROR(FIND(" or xs:string(xs:pattern=other:\w{2,})",core[[#This Row],[Type]]))),"")</f>
        <v/>
      </c>
      <c r="K1485" t="str">
        <f>IFERROR(MID(core[[#This Row],[Type]],LEN(core[[#This Row],[Base type]])+2,FIND(")",core[[#This Row],[Type]],LEN(core[[#This Row],[Base type]])+2)-LEN(core[[#This Row],[Base type]])-2)&amp;IF(core[[#This Row],[Other]]=TRUE,", ""other:*""",""),"")</f>
        <v/>
      </c>
      <c r="L1485" t="str">
        <f t="array" ref="L14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86" spans="2:12" hidden="1" x14ac:dyDescent="0.25">
      <c r="B1486" t="s">
        <v>3030</v>
      </c>
      <c r="C1486" t="s">
        <v>552</v>
      </c>
      <c r="D1486" t="s">
        <v>553</v>
      </c>
      <c r="E1486" t="s">
        <v>389</v>
      </c>
      <c r="F1486" t="s">
        <v>29</v>
      </c>
      <c r="G1486" t="s">
        <v>1346</v>
      </c>
      <c r="H1486" t="str">
        <f>IF(ISBLANK(core[[#This Row],[Type]]),"",IFERROR(LEFT(core[[#This Row],[Type]],FIND("(",core[[#This Row],[Type]])-1),core[[#This Row],[Type]]))</f>
        <v>xs:positiveInteger</v>
      </c>
      <c r="I1486" t="str">
        <f>IF(core[[#This Row],[Base type]]="xs:string",LEFT(core[[#This Row],[Type]],11)="xs:string(""","")</f>
        <v/>
      </c>
      <c r="J1486" t="str">
        <f>IF(core[[#This Row],[Base type]]="xs:string",NOT(ISERROR(FIND(" or xs:string(xs:pattern=other:\w{2,})",core[[#This Row],[Type]]))),"")</f>
        <v/>
      </c>
      <c r="K1486" t="str">
        <f>IFERROR(MID(core[[#This Row],[Type]],LEN(core[[#This Row],[Base type]])+2,FIND(")",core[[#This Row],[Type]],LEN(core[[#This Row],[Base type]])+2)-LEN(core[[#This Row],[Base type]])-2)&amp;IF(core[[#This Row],[Other]]=TRUE,", ""other:*""",""),"")</f>
        <v/>
      </c>
      <c r="L1486" t="str">
        <f t="array" ref="L1486">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487" spans="2:12" hidden="1" x14ac:dyDescent="0.25">
      <c r="B1487" t="s">
        <v>3031</v>
      </c>
      <c r="C1487" t="s">
        <v>476</v>
      </c>
      <c r="D1487" t="s">
        <v>497</v>
      </c>
      <c r="E1487" t="s">
        <v>17</v>
      </c>
      <c r="F1487" t="s">
        <v>29</v>
      </c>
      <c r="G1487" t="s">
        <v>3032</v>
      </c>
      <c r="H1487" t="str">
        <f>IF(ISBLANK(core[[#This Row],[Type]]),"",IFERROR(LEFT(core[[#This Row],[Type]],FIND("(",core[[#This Row],[Type]])-1),core[[#This Row],[Type]]))</f>
        <v>xs:string</v>
      </c>
      <c r="I1487" t="b">
        <f>IF(core[[#This Row],[Base type]]="xs:string",LEFT(core[[#This Row],[Type]],11)="xs:string(""","")</f>
        <v>1</v>
      </c>
      <c r="J1487" t="b">
        <f>IF(core[[#This Row],[Base type]]="xs:string",NOT(ISERROR(FIND(" or xs:string(xs:pattern=other:\w{2,})",core[[#This Row],[Type]]))),"")</f>
        <v>1</v>
      </c>
      <c r="K1487" t="str">
        <f>IFERROR(MID(core[[#This Row],[Type]],LEN(core[[#This Row],[Base type]])+2,FIND(")",core[[#This Row],[Type]],LEN(core[[#This Row],[Base type]])+2)-LEN(core[[#This Row],[Base type]])-2)&amp;IF(core[[#This Row],[Other]]=TRUE,", ""other:*""",""),"")</f>
        <v>"infill", "signal", "fixed", "other:*"</v>
      </c>
      <c r="L1487" t="str">
        <f t="array" ref="L148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488" spans="2:12" hidden="1" x14ac:dyDescent="0.25">
      <c r="B1488" t="s">
        <v>3033</v>
      </c>
      <c r="C1488" t="s">
        <v>462</v>
      </c>
      <c r="D1488" t="s">
        <v>3034</v>
      </c>
      <c r="E1488" t="s">
        <v>1299</v>
      </c>
      <c r="F1488" t="s">
        <v>29</v>
      </c>
      <c r="H1488" t="str">
        <f>IF(ISBLANK(core[[#This Row],[Type]]),"",IFERROR(LEFT(core[[#This Row],[Type]],FIND("(",core[[#This Row],[Type]])-1),core[[#This Row],[Type]]))</f>
        <v/>
      </c>
      <c r="I1488" t="str">
        <f>IF(core[[#This Row],[Base type]]="xs:string",LEFT(core[[#This Row],[Type]],11)="xs:string(""","")</f>
        <v/>
      </c>
      <c r="J1488" t="str">
        <f>IF(core[[#This Row],[Base type]]="xs:string",NOT(ISERROR(FIND(" or xs:string(xs:pattern=other:\w{2,})",core[[#This Row],[Type]]))),"")</f>
        <v/>
      </c>
      <c r="K1488" t="str">
        <f>IFERROR(MID(core[[#This Row],[Type]],LEN(core[[#This Row],[Base type]])+2,FIND(")",core[[#This Row],[Type]],LEN(core[[#This Row],[Base type]])+2)-LEN(core[[#This Row],[Base type]])-2)&amp;IF(core[[#This Row],[Other]]=TRUE,", ""other:*""",""),"")</f>
        <v/>
      </c>
      <c r="L1488" t="str">
        <f t="array" ref="L148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89" spans="2:12" hidden="1" x14ac:dyDescent="0.25">
      <c r="B1489" t="s">
        <v>3035</v>
      </c>
      <c r="C1489" t="s">
        <v>3036</v>
      </c>
      <c r="D1489" t="s">
        <v>3037</v>
      </c>
      <c r="E1489" t="s">
        <v>1299</v>
      </c>
      <c r="F1489" t="s">
        <v>29</v>
      </c>
      <c r="H1489" t="str">
        <f>IF(ISBLANK(core[[#This Row],[Type]]),"",IFERROR(LEFT(core[[#This Row],[Type]],FIND("(",core[[#This Row],[Type]])-1),core[[#This Row],[Type]]))</f>
        <v/>
      </c>
      <c r="I1489" t="str">
        <f>IF(core[[#This Row],[Base type]]="xs:string",LEFT(core[[#This Row],[Type]],11)="xs:string(""","")</f>
        <v/>
      </c>
      <c r="J1489" t="str">
        <f>IF(core[[#This Row],[Base type]]="xs:string",NOT(ISERROR(FIND(" or xs:string(xs:pattern=other:\w{2,})",core[[#This Row],[Type]]))),"")</f>
        <v/>
      </c>
      <c r="K1489" t="str">
        <f>IFERROR(MID(core[[#This Row],[Type]],LEN(core[[#This Row],[Base type]])+2,FIND(")",core[[#This Row],[Type]],LEN(core[[#This Row],[Base type]])+2)-LEN(core[[#This Row],[Base type]])-2)&amp;IF(core[[#This Row],[Other]]=TRUE,", ""other:*""",""),"")</f>
        <v/>
      </c>
      <c r="L1489" t="str">
        <f t="array" ref="L14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90" spans="2:12" hidden="1" x14ac:dyDescent="0.25">
      <c r="B1490" t="s">
        <v>3038</v>
      </c>
      <c r="C1490" t="s">
        <v>3039</v>
      </c>
      <c r="D1490" t="s">
        <v>423</v>
      </c>
      <c r="E1490" t="s">
        <v>1299</v>
      </c>
      <c r="F1490" t="s">
        <v>29</v>
      </c>
      <c r="H1490" t="str">
        <f>IF(ISBLANK(core[[#This Row],[Type]]),"",IFERROR(LEFT(core[[#This Row],[Type]],FIND("(",core[[#This Row],[Type]])-1),core[[#This Row],[Type]]))</f>
        <v/>
      </c>
      <c r="I1490" t="str">
        <f>IF(core[[#This Row],[Base type]]="xs:string",LEFT(core[[#This Row],[Type]],11)="xs:string(""","")</f>
        <v/>
      </c>
      <c r="J1490" t="str">
        <f>IF(core[[#This Row],[Base type]]="xs:string",NOT(ISERROR(FIND(" or xs:string(xs:pattern=other:\w{2,})",core[[#This Row],[Type]]))),"")</f>
        <v/>
      </c>
      <c r="K1490" t="str">
        <f>IFERROR(MID(core[[#This Row],[Type]],LEN(core[[#This Row],[Base type]])+2,FIND(")",core[[#This Row],[Type]],LEN(core[[#This Row],[Base type]])+2)-LEN(core[[#This Row],[Base type]])-2)&amp;IF(core[[#This Row],[Other]]=TRUE,", ""other:*""",""),"")</f>
        <v/>
      </c>
      <c r="L1490" t="str">
        <f t="array" ref="L14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91" spans="2:12" hidden="1" x14ac:dyDescent="0.25">
      <c r="B1491" t="s">
        <v>3040</v>
      </c>
      <c r="C1491" t="s">
        <v>3039</v>
      </c>
      <c r="D1491" t="s">
        <v>423</v>
      </c>
      <c r="E1491" t="s">
        <v>34</v>
      </c>
      <c r="F1491" t="s">
        <v>29</v>
      </c>
      <c r="G1491" t="s">
        <v>1302</v>
      </c>
      <c r="H1491" t="str">
        <f>IF(ISBLANK(core[[#This Row],[Type]]),"",IFERROR(LEFT(core[[#This Row],[Type]],FIND("(",core[[#This Row],[Type]])-1),core[[#This Row],[Type]]))</f>
        <v>xs:string</v>
      </c>
      <c r="I1491" t="b">
        <f>IF(core[[#This Row],[Base type]]="xs:string",LEFT(core[[#This Row],[Type]],11)="xs:string(""","")</f>
        <v>0</v>
      </c>
      <c r="J1491" t="b">
        <f>IF(core[[#This Row],[Base type]]="xs:string",NOT(ISERROR(FIND(" or xs:string(xs:pattern=other:\w{2,})",core[[#This Row],[Type]]))),"")</f>
        <v>0</v>
      </c>
      <c r="K1491" t="str">
        <f>IFERROR(MID(core[[#This Row],[Type]],LEN(core[[#This Row],[Base type]])+2,FIND(")",core[[#This Row],[Type]],LEN(core[[#This Row],[Base type]])+2)-LEN(core[[#This Row],[Base type]])-2)&amp;IF(core[[#This Row],[Other]]=TRUE,", ""other:*""",""),"")</f>
        <v/>
      </c>
      <c r="L1491" t="str">
        <f t="array" ref="L149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92" spans="2:12" hidden="1" x14ac:dyDescent="0.25">
      <c r="B1492" t="s">
        <v>3041</v>
      </c>
      <c r="C1492" t="s">
        <v>3039</v>
      </c>
      <c r="D1492" t="s">
        <v>423</v>
      </c>
      <c r="E1492" t="s">
        <v>28</v>
      </c>
      <c r="F1492" t="s">
        <v>29</v>
      </c>
      <c r="G1492" t="s">
        <v>1302</v>
      </c>
      <c r="H1492" t="str">
        <f>IF(ISBLANK(core[[#This Row],[Type]]),"",IFERROR(LEFT(core[[#This Row],[Type]],FIND("(",core[[#This Row],[Type]])-1),core[[#This Row],[Type]]))</f>
        <v>xs:string</v>
      </c>
      <c r="I1492" t="b">
        <f>IF(core[[#This Row],[Base type]]="xs:string",LEFT(core[[#This Row],[Type]],11)="xs:string(""","")</f>
        <v>0</v>
      </c>
      <c r="J1492" t="b">
        <f>IF(core[[#This Row],[Base type]]="xs:string",NOT(ISERROR(FIND(" or xs:string(xs:pattern=other:\w{2,})",core[[#This Row],[Type]]))),"")</f>
        <v>0</v>
      </c>
      <c r="K1492" t="str">
        <f>IFERROR(MID(core[[#This Row],[Type]],LEN(core[[#This Row],[Base type]])+2,FIND(")",core[[#This Row],[Type]],LEN(core[[#This Row],[Base type]])+2)-LEN(core[[#This Row],[Base type]])-2)&amp;IF(core[[#This Row],[Other]]=TRUE,", ""other:*""",""),"")</f>
        <v/>
      </c>
      <c r="L1492" t="str">
        <f t="array" ref="L149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93" spans="2:12" hidden="1" x14ac:dyDescent="0.25">
      <c r="B1493" t="s">
        <v>3042</v>
      </c>
      <c r="C1493" t="s">
        <v>3039</v>
      </c>
      <c r="D1493" t="s">
        <v>423</v>
      </c>
      <c r="E1493" t="s">
        <v>1305</v>
      </c>
      <c r="F1493" t="s">
        <v>29</v>
      </c>
      <c r="H1493" t="str">
        <f>IF(ISBLANK(core[[#This Row],[Type]]),"",IFERROR(LEFT(core[[#This Row],[Type]],FIND("(",core[[#This Row],[Type]])-1),core[[#This Row],[Type]]))</f>
        <v/>
      </c>
      <c r="I1493" t="str">
        <f>IF(core[[#This Row],[Base type]]="xs:string",LEFT(core[[#This Row],[Type]],11)="xs:string(""","")</f>
        <v/>
      </c>
      <c r="J1493" t="str">
        <f>IF(core[[#This Row],[Base type]]="xs:string",NOT(ISERROR(FIND(" or xs:string(xs:pattern=other:\w{2,})",core[[#This Row],[Type]]))),"")</f>
        <v/>
      </c>
      <c r="K1493" t="str">
        <f>IFERROR(MID(core[[#This Row],[Type]],LEN(core[[#This Row],[Base type]])+2,FIND(")",core[[#This Row],[Type]],LEN(core[[#This Row],[Base type]])+2)-LEN(core[[#This Row],[Base type]])-2)&amp;IF(core[[#This Row],[Other]]=TRUE,", ""other:*""",""),"")</f>
        <v/>
      </c>
      <c r="L1493" t="str">
        <f t="array" ref="L14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94" spans="2:12" hidden="1" x14ac:dyDescent="0.25">
      <c r="B1494" t="s">
        <v>3043</v>
      </c>
      <c r="C1494" t="s">
        <v>3039</v>
      </c>
      <c r="D1494" t="s">
        <v>423</v>
      </c>
      <c r="E1494" t="s">
        <v>1307</v>
      </c>
      <c r="F1494" t="s">
        <v>29</v>
      </c>
      <c r="H1494" t="str">
        <f>IF(ISBLANK(core[[#This Row],[Type]]),"",IFERROR(LEFT(core[[#This Row],[Type]],FIND("(",core[[#This Row],[Type]])-1),core[[#This Row],[Type]]))</f>
        <v/>
      </c>
      <c r="I1494" t="str">
        <f>IF(core[[#This Row],[Base type]]="xs:string",LEFT(core[[#This Row],[Type]],11)="xs:string(""","")</f>
        <v/>
      </c>
      <c r="J1494" t="str">
        <f>IF(core[[#This Row],[Base type]]="xs:string",NOT(ISERROR(FIND(" or xs:string(xs:pattern=other:\w{2,})",core[[#This Row],[Type]]))),"")</f>
        <v/>
      </c>
      <c r="K1494" t="str">
        <f>IFERROR(MID(core[[#This Row],[Type]],LEN(core[[#This Row],[Base type]])+2,FIND(")",core[[#This Row],[Type]],LEN(core[[#This Row],[Base type]])+2)-LEN(core[[#This Row],[Base type]])-2)&amp;IF(core[[#This Row],[Other]]=TRUE,", ""other:*""",""),"")</f>
        <v/>
      </c>
      <c r="L1494" t="str">
        <f t="array" ref="L14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95" spans="2:12" hidden="1" x14ac:dyDescent="0.25">
      <c r="B1495" t="s">
        <v>3044</v>
      </c>
      <c r="C1495" t="s">
        <v>3039</v>
      </c>
      <c r="D1495" t="s">
        <v>1309</v>
      </c>
      <c r="E1495" t="s">
        <v>1299</v>
      </c>
      <c r="F1495" t="s">
        <v>29</v>
      </c>
      <c r="H1495" t="str">
        <f>IF(ISBLANK(core[[#This Row],[Type]]),"",IFERROR(LEFT(core[[#This Row],[Type]],FIND("(",core[[#This Row],[Type]])-1),core[[#This Row],[Type]]))</f>
        <v/>
      </c>
      <c r="I1495" t="str">
        <f>IF(core[[#This Row],[Base type]]="xs:string",LEFT(core[[#This Row],[Type]],11)="xs:string(""","")</f>
        <v/>
      </c>
      <c r="J1495" t="str">
        <f>IF(core[[#This Row],[Base type]]="xs:string",NOT(ISERROR(FIND(" or xs:string(xs:pattern=other:\w{2,})",core[[#This Row],[Type]]))),"")</f>
        <v/>
      </c>
      <c r="K1495" t="str">
        <f>IFERROR(MID(core[[#This Row],[Type]],LEN(core[[#This Row],[Base type]])+2,FIND(")",core[[#This Row],[Type]],LEN(core[[#This Row],[Base type]])+2)-LEN(core[[#This Row],[Base type]])-2)&amp;IF(core[[#This Row],[Other]]=TRUE,", ""other:*""",""),"")</f>
        <v/>
      </c>
      <c r="L1495" t="str">
        <f t="array" ref="L14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496" spans="2:12" hidden="1" x14ac:dyDescent="0.25">
      <c r="B1496" t="s">
        <v>3045</v>
      </c>
      <c r="C1496" t="s">
        <v>3036</v>
      </c>
      <c r="D1496" t="s">
        <v>3037</v>
      </c>
      <c r="E1496" t="s">
        <v>32</v>
      </c>
      <c r="F1496" t="s">
        <v>23</v>
      </c>
      <c r="G1496" t="s">
        <v>1311</v>
      </c>
      <c r="H1496" t="str">
        <f>IF(ISBLANK(core[[#This Row],[Type]]),"",IFERROR(LEFT(core[[#This Row],[Type]],FIND("(",core[[#This Row],[Type]])-1),core[[#This Row],[Type]]))</f>
        <v>xs:ID</v>
      </c>
      <c r="I1496" t="str">
        <f>IF(core[[#This Row],[Base type]]="xs:string",LEFT(core[[#This Row],[Type]],11)="xs:string(""","")</f>
        <v/>
      </c>
      <c r="J1496" t="str">
        <f>IF(core[[#This Row],[Base type]]="xs:string",NOT(ISERROR(FIND(" or xs:string(xs:pattern=other:\w{2,})",core[[#This Row],[Type]]))),"")</f>
        <v/>
      </c>
      <c r="K1496" t="str">
        <f>IFERROR(MID(core[[#This Row],[Type]],LEN(core[[#This Row],[Base type]])+2,FIND(")",core[[#This Row],[Type]],LEN(core[[#This Row],[Base type]])+2)-LEN(core[[#This Row],[Base type]])-2)&amp;IF(core[[#This Row],[Other]]=TRUE,", ""other:*""",""),"")</f>
        <v/>
      </c>
      <c r="L1496" t="str">
        <f t="array" ref="L149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97" spans="2:12" hidden="1" x14ac:dyDescent="0.25">
      <c r="B1497" t="s">
        <v>3046</v>
      </c>
      <c r="C1497" t="s">
        <v>3036</v>
      </c>
      <c r="D1497" t="s">
        <v>3037</v>
      </c>
      <c r="E1497" t="s">
        <v>24</v>
      </c>
      <c r="F1497" t="s">
        <v>29</v>
      </c>
      <c r="G1497" t="s">
        <v>1302</v>
      </c>
      <c r="H1497" t="str">
        <f>IF(ISBLANK(core[[#This Row],[Type]]),"",IFERROR(LEFT(core[[#This Row],[Type]],FIND("(",core[[#This Row],[Type]])-1),core[[#This Row],[Type]]))</f>
        <v>xs:string</v>
      </c>
      <c r="I1497" t="b">
        <f>IF(core[[#This Row],[Base type]]="xs:string",LEFT(core[[#This Row],[Type]],11)="xs:string(""","")</f>
        <v>0</v>
      </c>
      <c r="J1497" t="b">
        <f>IF(core[[#This Row],[Base type]]="xs:string",NOT(ISERROR(FIND(" or xs:string(xs:pattern=other:\w{2,})",core[[#This Row],[Type]]))),"")</f>
        <v>0</v>
      </c>
      <c r="K1497" t="str">
        <f>IFERROR(MID(core[[#This Row],[Type]],LEN(core[[#This Row],[Base type]])+2,FIND(")",core[[#This Row],[Type]],LEN(core[[#This Row],[Base type]])+2)-LEN(core[[#This Row],[Base type]])-2)&amp;IF(core[[#This Row],[Other]]=TRUE,", ""other:*""",""),"")</f>
        <v/>
      </c>
      <c r="L1497" t="str">
        <f t="array" ref="L149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98" spans="2:12" hidden="1" x14ac:dyDescent="0.25">
      <c r="B1498" t="s">
        <v>3047</v>
      </c>
      <c r="C1498" t="s">
        <v>3036</v>
      </c>
      <c r="D1498" t="s">
        <v>3037</v>
      </c>
      <c r="E1498" t="s">
        <v>34</v>
      </c>
      <c r="F1498" t="s">
        <v>29</v>
      </c>
      <c r="G1498" t="s">
        <v>1302</v>
      </c>
      <c r="H1498" t="str">
        <f>IF(ISBLANK(core[[#This Row],[Type]]),"",IFERROR(LEFT(core[[#This Row],[Type]],FIND("(",core[[#This Row],[Type]])-1),core[[#This Row],[Type]]))</f>
        <v>xs:string</v>
      </c>
      <c r="I1498" t="b">
        <f>IF(core[[#This Row],[Base type]]="xs:string",LEFT(core[[#This Row],[Type]],11)="xs:string(""","")</f>
        <v>0</v>
      </c>
      <c r="J1498" t="b">
        <f>IF(core[[#This Row],[Base type]]="xs:string",NOT(ISERROR(FIND(" or xs:string(xs:pattern=other:\w{2,})",core[[#This Row],[Type]]))),"")</f>
        <v>0</v>
      </c>
      <c r="K1498" t="str">
        <f>IFERROR(MID(core[[#This Row],[Type]],LEN(core[[#This Row],[Base type]])+2,FIND(")",core[[#This Row],[Type]],LEN(core[[#This Row],[Base type]])+2)-LEN(core[[#This Row],[Base type]])-2)&amp;IF(core[[#This Row],[Other]]=TRUE,", ""other:*""",""),"")</f>
        <v/>
      </c>
      <c r="L1498" t="str">
        <f t="array" ref="L149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499" spans="2:12" hidden="1" x14ac:dyDescent="0.25">
      <c r="B1499" t="s">
        <v>3048</v>
      </c>
      <c r="C1499" t="s">
        <v>3036</v>
      </c>
      <c r="D1499" t="s">
        <v>3037</v>
      </c>
      <c r="E1499" t="s">
        <v>28</v>
      </c>
      <c r="F1499" t="s">
        <v>29</v>
      </c>
      <c r="G1499" t="s">
        <v>1302</v>
      </c>
      <c r="H1499" t="str">
        <f>IF(ISBLANK(core[[#This Row],[Type]]),"",IFERROR(LEFT(core[[#This Row],[Type]],FIND("(",core[[#This Row],[Type]])-1),core[[#This Row],[Type]]))</f>
        <v>xs:string</v>
      </c>
      <c r="I1499" t="b">
        <f>IF(core[[#This Row],[Base type]]="xs:string",LEFT(core[[#This Row],[Type]],11)="xs:string(""","")</f>
        <v>0</v>
      </c>
      <c r="J1499" t="b">
        <f>IF(core[[#This Row],[Base type]]="xs:string",NOT(ISERROR(FIND(" or xs:string(xs:pattern=other:\w{2,})",core[[#This Row],[Type]]))),"")</f>
        <v>0</v>
      </c>
      <c r="K1499" t="str">
        <f>IFERROR(MID(core[[#This Row],[Type]],LEN(core[[#This Row],[Base type]])+2,FIND(")",core[[#This Row],[Type]],LEN(core[[#This Row],[Base type]])+2)-LEN(core[[#This Row],[Base type]])-2)&amp;IF(core[[#This Row],[Other]]=TRUE,", ""other:*""",""),"")</f>
        <v/>
      </c>
      <c r="L1499" t="str">
        <f t="array" ref="L149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00" spans="2:12" hidden="1" x14ac:dyDescent="0.25">
      <c r="B1500" t="s">
        <v>3049</v>
      </c>
      <c r="C1500" t="s">
        <v>3036</v>
      </c>
      <c r="D1500" t="s">
        <v>3037</v>
      </c>
      <c r="E1500" t="s">
        <v>1305</v>
      </c>
      <c r="F1500" t="s">
        <v>29</v>
      </c>
      <c r="H1500" t="str">
        <f>IF(ISBLANK(core[[#This Row],[Type]]),"",IFERROR(LEFT(core[[#This Row],[Type]],FIND("(",core[[#This Row],[Type]])-1),core[[#This Row],[Type]]))</f>
        <v/>
      </c>
      <c r="I1500" t="str">
        <f>IF(core[[#This Row],[Base type]]="xs:string",LEFT(core[[#This Row],[Type]],11)="xs:string(""","")</f>
        <v/>
      </c>
      <c r="J1500" t="str">
        <f>IF(core[[#This Row],[Base type]]="xs:string",NOT(ISERROR(FIND(" or xs:string(xs:pattern=other:\w{2,})",core[[#This Row],[Type]]))),"")</f>
        <v/>
      </c>
      <c r="K1500" t="str">
        <f>IFERROR(MID(core[[#This Row],[Type]],LEN(core[[#This Row],[Base type]])+2,FIND(")",core[[#This Row],[Type]],LEN(core[[#This Row],[Base type]])+2)-LEN(core[[#This Row],[Base type]])-2)&amp;IF(core[[#This Row],[Other]]=TRUE,", ""other:*""",""),"")</f>
        <v/>
      </c>
      <c r="L1500" t="str">
        <f t="array" ref="L15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01" spans="2:12" hidden="1" x14ac:dyDescent="0.25">
      <c r="B1501" t="s">
        <v>3050</v>
      </c>
      <c r="C1501" t="s">
        <v>3036</v>
      </c>
      <c r="D1501" t="s">
        <v>3037</v>
      </c>
      <c r="E1501" t="s">
        <v>1307</v>
      </c>
      <c r="F1501" t="s">
        <v>29</v>
      </c>
      <c r="H1501" t="str">
        <f>IF(ISBLANK(core[[#This Row],[Type]]),"",IFERROR(LEFT(core[[#This Row],[Type]],FIND("(",core[[#This Row],[Type]])-1),core[[#This Row],[Type]]))</f>
        <v/>
      </c>
      <c r="I1501" t="str">
        <f>IF(core[[#This Row],[Base type]]="xs:string",LEFT(core[[#This Row],[Type]],11)="xs:string(""","")</f>
        <v/>
      </c>
      <c r="J1501" t="str">
        <f>IF(core[[#This Row],[Base type]]="xs:string",NOT(ISERROR(FIND(" or xs:string(xs:pattern=other:\w{2,})",core[[#This Row],[Type]]))),"")</f>
        <v/>
      </c>
      <c r="K1501" t="str">
        <f>IFERROR(MID(core[[#This Row],[Type]],LEN(core[[#This Row],[Base type]])+2,FIND(")",core[[#This Row],[Type]],LEN(core[[#This Row],[Base type]])+2)-LEN(core[[#This Row],[Base type]])-2)&amp;IF(core[[#This Row],[Other]]=TRUE,", ""other:*""",""),"")</f>
        <v/>
      </c>
      <c r="L1501" t="str">
        <f t="array" ref="L150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02" spans="2:12" hidden="1" x14ac:dyDescent="0.25">
      <c r="B1502" t="s">
        <v>3051</v>
      </c>
      <c r="C1502" t="s">
        <v>3039</v>
      </c>
      <c r="D1502" t="s">
        <v>300</v>
      </c>
      <c r="E1502" t="s">
        <v>1299</v>
      </c>
      <c r="F1502" t="s">
        <v>29</v>
      </c>
      <c r="H1502" t="str">
        <f>IF(ISBLANK(core[[#This Row],[Type]]),"",IFERROR(LEFT(core[[#This Row],[Type]],FIND("(",core[[#This Row],[Type]])-1),core[[#This Row],[Type]]))</f>
        <v/>
      </c>
      <c r="I1502" t="str">
        <f>IF(core[[#This Row],[Base type]]="xs:string",LEFT(core[[#This Row],[Type]],11)="xs:string(""","")</f>
        <v/>
      </c>
      <c r="J1502" t="str">
        <f>IF(core[[#This Row],[Base type]]="xs:string",NOT(ISERROR(FIND(" or xs:string(xs:pattern=other:\w{2,})",core[[#This Row],[Type]]))),"")</f>
        <v/>
      </c>
      <c r="K1502" t="str">
        <f>IFERROR(MID(core[[#This Row],[Type]],LEN(core[[#This Row],[Base type]])+2,FIND(")",core[[#This Row],[Type]],LEN(core[[#This Row],[Base type]])+2)-LEN(core[[#This Row],[Base type]])-2)&amp;IF(core[[#This Row],[Other]]=TRUE,", ""other:*""",""),"")</f>
        <v/>
      </c>
      <c r="L1502" t="str">
        <f t="array" ref="L150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03" spans="2:12" hidden="1" x14ac:dyDescent="0.25">
      <c r="B1503" t="s">
        <v>3052</v>
      </c>
      <c r="C1503" t="s">
        <v>3039</v>
      </c>
      <c r="D1503" t="s">
        <v>300</v>
      </c>
      <c r="E1503" t="s">
        <v>301</v>
      </c>
      <c r="F1503" t="s">
        <v>23</v>
      </c>
      <c r="G1503" t="s">
        <v>1495</v>
      </c>
      <c r="H1503" t="str">
        <f>IF(ISBLANK(core[[#This Row],[Type]]),"",IFERROR(LEFT(core[[#This Row],[Type]],FIND("(",core[[#This Row],[Type]])-1),core[[#This Row],[Type]]))</f>
        <v>xs:list</v>
      </c>
      <c r="I1503" t="str">
        <f>IF(core[[#This Row],[Base type]]="xs:string",LEFT(core[[#This Row],[Type]],11)="xs:string(""","")</f>
        <v/>
      </c>
      <c r="J1503" t="str">
        <f>IF(core[[#This Row],[Base type]]="xs:string",NOT(ISERROR(FIND(" or xs:string(xs:pattern=other:\w{2,})",core[[#This Row],[Type]]))),"")</f>
        <v/>
      </c>
      <c r="K1503" t="str">
        <f>IFERROR(MID(core[[#This Row],[Type]],LEN(core[[#This Row],[Base type]])+2,FIND(")",core[[#This Row],[Type]],LEN(core[[#This Row],[Base type]])+2)-LEN(core[[#This Row],[Base type]])-2)&amp;IF(core[[#This Row],[Other]]=TRUE,", ""other:*""",""),"")</f>
        <v>xs:double</v>
      </c>
      <c r="L1503" t="str">
        <f t="array" ref="L1503">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504" spans="2:12" hidden="1" x14ac:dyDescent="0.25">
      <c r="B1504" t="s">
        <v>3053</v>
      </c>
      <c r="C1504" t="s">
        <v>3039</v>
      </c>
      <c r="D1504" t="s">
        <v>300</v>
      </c>
      <c r="E1504" t="s">
        <v>1425</v>
      </c>
      <c r="F1504" t="s">
        <v>29</v>
      </c>
      <c r="G1504" t="s">
        <v>1497</v>
      </c>
      <c r="H1504" t="str">
        <f>IF(ISBLANK(core[[#This Row],[Type]]),"",IFERROR(LEFT(core[[#This Row],[Type]],FIND("(",core[[#This Row],[Type]])-1),core[[#This Row],[Type]]))</f>
        <v>xs:double</v>
      </c>
      <c r="I1504" t="str">
        <f>IF(core[[#This Row],[Base type]]="xs:string",LEFT(core[[#This Row],[Type]],11)="xs:string(""","")</f>
        <v/>
      </c>
      <c r="J1504" t="str">
        <f>IF(core[[#This Row],[Base type]]="xs:string",NOT(ISERROR(FIND(" or xs:string(xs:pattern=other:\w{2,})",core[[#This Row],[Type]]))),"")</f>
        <v/>
      </c>
      <c r="K1504" t="str">
        <f>IFERROR(MID(core[[#This Row],[Type]],LEN(core[[#This Row],[Base type]])+2,FIND(")",core[[#This Row],[Type]],LEN(core[[#This Row],[Base type]])+2)-LEN(core[[#This Row],[Base type]])-2)&amp;IF(core[[#This Row],[Other]]=TRUE,", ""other:*""",""),"")</f>
        <v/>
      </c>
      <c r="L1504" t="str">
        <f t="array" ref="L1504">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505" spans="2:12" hidden="1" x14ac:dyDescent="0.25">
      <c r="B1505" t="s">
        <v>3054</v>
      </c>
      <c r="C1505" t="s">
        <v>3039</v>
      </c>
      <c r="D1505" t="s">
        <v>300</v>
      </c>
      <c r="E1505" t="s">
        <v>1420</v>
      </c>
      <c r="F1505" t="s">
        <v>29</v>
      </c>
      <c r="G1505" t="s">
        <v>1423</v>
      </c>
      <c r="H1505" t="str">
        <f>IF(ISBLANK(core[[#This Row],[Type]]),"",IFERROR(LEFT(core[[#This Row],[Type]],FIND("(",core[[#This Row],[Type]])-1),core[[#This Row],[Type]]))</f>
        <v>xs:anyURI</v>
      </c>
      <c r="I1505" t="str">
        <f>IF(core[[#This Row],[Base type]]="xs:string",LEFT(core[[#This Row],[Type]],11)="xs:string(""","")</f>
        <v/>
      </c>
      <c r="J1505" t="str">
        <f>IF(core[[#This Row],[Base type]]="xs:string",NOT(ISERROR(FIND(" or xs:string(xs:pattern=other:\w{2,})",core[[#This Row],[Type]]))),"")</f>
        <v/>
      </c>
      <c r="K1505" t="str">
        <f>IFERROR(MID(core[[#This Row],[Type]],LEN(core[[#This Row],[Base type]])+2,FIND(")",core[[#This Row],[Type]],LEN(core[[#This Row],[Base type]])+2)-LEN(core[[#This Row],[Base type]])-2)&amp;IF(core[[#This Row],[Other]]=TRUE,", ""other:*""",""),"")</f>
        <v/>
      </c>
      <c r="L1505" t="str">
        <f t="array" ref="L1505">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506" spans="2:12" hidden="1" x14ac:dyDescent="0.25">
      <c r="B1506" t="s">
        <v>3055</v>
      </c>
      <c r="C1506" t="s">
        <v>3039</v>
      </c>
      <c r="D1506" t="s">
        <v>300</v>
      </c>
      <c r="E1506" t="s">
        <v>1500</v>
      </c>
      <c r="F1506" t="s">
        <v>29</v>
      </c>
      <c r="G1506" t="s">
        <v>1423</v>
      </c>
      <c r="H1506" t="str">
        <f>IF(ISBLANK(core[[#This Row],[Type]]),"",IFERROR(LEFT(core[[#This Row],[Type]],FIND("(",core[[#This Row],[Type]])-1),core[[#This Row],[Type]]))</f>
        <v>xs:anyURI</v>
      </c>
      <c r="I1506" t="str">
        <f>IF(core[[#This Row],[Base type]]="xs:string",LEFT(core[[#This Row],[Type]],11)="xs:string(""","")</f>
        <v/>
      </c>
      <c r="J1506" t="str">
        <f>IF(core[[#This Row],[Base type]]="xs:string",NOT(ISERROR(FIND(" or xs:string(xs:pattern=other:\w{2,})",core[[#This Row],[Type]]))),"")</f>
        <v/>
      </c>
      <c r="K1506" t="str">
        <f>IFERROR(MID(core[[#This Row],[Type]],LEN(core[[#This Row],[Base type]])+2,FIND(")",core[[#This Row],[Type]],LEN(core[[#This Row],[Base type]])+2)-LEN(core[[#This Row],[Base type]])-2)&amp;IF(core[[#This Row],[Other]]=TRUE,", ""other:*""",""),"")</f>
        <v/>
      </c>
      <c r="L1506" t="str">
        <f t="array" ref="L150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507" spans="2:12" hidden="1" x14ac:dyDescent="0.25">
      <c r="B1507" t="s">
        <v>3056</v>
      </c>
      <c r="C1507" t="s">
        <v>3036</v>
      </c>
      <c r="D1507" t="s">
        <v>3037</v>
      </c>
      <c r="E1507" t="s">
        <v>494</v>
      </c>
      <c r="F1507" t="s">
        <v>23</v>
      </c>
      <c r="G1507" t="s">
        <v>1403</v>
      </c>
      <c r="H1507" t="str">
        <f>IF(ISBLANK(core[[#This Row],[Type]]),"",IFERROR(LEFT(core[[#This Row],[Type]],FIND("(",core[[#This Row],[Type]])-1),core[[#This Row],[Type]]))</f>
        <v>xs:decimal</v>
      </c>
      <c r="I1507" t="str">
        <f>IF(core[[#This Row],[Base type]]="xs:string",LEFT(core[[#This Row],[Type]],11)="xs:string(""","")</f>
        <v/>
      </c>
      <c r="J1507" t="str">
        <f>IF(core[[#This Row],[Base type]]="xs:string",NOT(ISERROR(FIND(" or xs:string(xs:pattern=other:\w{2,})",core[[#This Row],[Type]]))),"")</f>
        <v/>
      </c>
      <c r="K1507" t="str">
        <f>IFERROR(MID(core[[#This Row],[Type]],LEN(core[[#This Row],[Base type]])+2,FIND(")",core[[#This Row],[Type]],LEN(core[[#This Row],[Base type]])+2)-LEN(core[[#This Row],[Base type]])-2)&amp;IF(core[[#This Row],[Other]]=TRUE,", ""other:*""",""),"")</f>
        <v>xs:fractionDigits=6</v>
      </c>
      <c r="L1507" t="str">
        <f t="array" ref="L150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508" spans="2:12" hidden="1" x14ac:dyDescent="0.25">
      <c r="B1508" t="s">
        <v>3057</v>
      </c>
      <c r="C1508" t="s">
        <v>3036</v>
      </c>
      <c r="D1508" t="s">
        <v>3037</v>
      </c>
      <c r="E1508" t="s">
        <v>478</v>
      </c>
      <c r="F1508" t="s">
        <v>29</v>
      </c>
      <c r="G1508" t="s">
        <v>1403</v>
      </c>
      <c r="H1508" t="str">
        <f>IF(ISBLANK(core[[#This Row],[Type]]),"",IFERROR(LEFT(core[[#This Row],[Type]],FIND("(",core[[#This Row],[Type]])-1),core[[#This Row],[Type]]))</f>
        <v>xs:decimal</v>
      </c>
      <c r="I1508" t="str">
        <f>IF(core[[#This Row],[Base type]]="xs:string",LEFT(core[[#This Row],[Type]],11)="xs:string(""","")</f>
        <v/>
      </c>
      <c r="J1508" t="str">
        <f>IF(core[[#This Row],[Base type]]="xs:string",NOT(ISERROR(FIND(" or xs:string(xs:pattern=other:\w{2,})",core[[#This Row],[Type]]))),"")</f>
        <v/>
      </c>
      <c r="K1508" t="str">
        <f>IFERROR(MID(core[[#This Row],[Type]],LEN(core[[#This Row],[Base type]])+2,FIND(")",core[[#This Row],[Type]],LEN(core[[#This Row],[Base type]])+2)-LEN(core[[#This Row],[Base type]])-2)&amp;IF(core[[#This Row],[Other]]=TRUE,", ""other:*""",""),"")</f>
        <v>xs:fractionDigits=6</v>
      </c>
      <c r="L1508" t="str">
        <f t="array" ref="L150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509" spans="2:12" hidden="1" x14ac:dyDescent="0.25">
      <c r="B1509" t="s">
        <v>3058</v>
      </c>
      <c r="C1509" t="s">
        <v>3036</v>
      </c>
      <c r="D1509" t="s">
        <v>3037</v>
      </c>
      <c r="E1509" t="s">
        <v>1505</v>
      </c>
      <c r="F1509" t="s">
        <v>29</v>
      </c>
      <c r="G1509" t="s">
        <v>1403</v>
      </c>
      <c r="H1509" t="str">
        <f>IF(ISBLANK(core[[#This Row],[Type]]),"",IFERROR(LEFT(core[[#This Row],[Type]],FIND("(",core[[#This Row],[Type]])-1),core[[#This Row],[Type]]))</f>
        <v>xs:decimal</v>
      </c>
      <c r="I1509" t="str">
        <f>IF(core[[#This Row],[Base type]]="xs:string",LEFT(core[[#This Row],[Type]],11)="xs:string(""","")</f>
        <v/>
      </c>
      <c r="J1509" t="str">
        <f>IF(core[[#This Row],[Base type]]="xs:string",NOT(ISERROR(FIND(" or xs:string(xs:pattern=other:\w{2,})",core[[#This Row],[Type]]))),"")</f>
        <v/>
      </c>
      <c r="K1509" t="str">
        <f>IFERROR(MID(core[[#This Row],[Type]],LEN(core[[#This Row],[Base type]])+2,FIND(")",core[[#This Row],[Type]],LEN(core[[#This Row],[Base type]])+2)-LEN(core[[#This Row],[Base type]])-2)&amp;IF(core[[#This Row],[Other]]=TRUE,", ""other:*""",""),"")</f>
        <v>xs:fractionDigits=6</v>
      </c>
      <c r="L1509" t="str">
        <f t="array" ref="L150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510" spans="2:12" hidden="1" x14ac:dyDescent="0.25">
      <c r="B1510" t="s">
        <v>3059</v>
      </c>
      <c r="C1510" t="s">
        <v>3039</v>
      </c>
      <c r="D1510" t="s">
        <v>65</v>
      </c>
      <c r="E1510" t="s">
        <v>1299</v>
      </c>
      <c r="F1510" t="s">
        <v>29</v>
      </c>
      <c r="H1510" t="str">
        <f>IF(ISBLANK(core[[#This Row],[Type]]),"",IFERROR(LEFT(core[[#This Row],[Type]],FIND("(",core[[#This Row],[Type]])-1),core[[#This Row],[Type]]))</f>
        <v/>
      </c>
      <c r="I1510" t="str">
        <f>IF(core[[#This Row],[Base type]]="xs:string",LEFT(core[[#This Row],[Type]],11)="xs:string(""","")</f>
        <v/>
      </c>
      <c r="J1510" t="str">
        <f>IF(core[[#This Row],[Base type]]="xs:string",NOT(ISERROR(FIND(" or xs:string(xs:pattern=other:\w{2,})",core[[#This Row],[Type]]))),"")</f>
        <v/>
      </c>
      <c r="K1510" t="str">
        <f>IFERROR(MID(core[[#This Row],[Type]],LEN(core[[#This Row],[Base type]])+2,FIND(")",core[[#This Row],[Type]],LEN(core[[#This Row],[Base type]])+2)-LEN(core[[#This Row],[Base type]])-2)&amp;IF(core[[#This Row],[Other]]=TRUE,", ""other:*""",""),"")</f>
        <v/>
      </c>
      <c r="L1510" t="str">
        <f t="array" ref="L151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11" spans="2:12" hidden="1" x14ac:dyDescent="0.25">
      <c r="B1511" t="s">
        <v>3060</v>
      </c>
      <c r="C1511" t="s">
        <v>3061</v>
      </c>
      <c r="D1511" t="s">
        <v>123</v>
      </c>
      <c r="E1511" t="s">
        <v>1299</v>
      </c>
      <c r="F1511" t="s">
        <v>23</v>
      </c>
      <c r="H1511" t="str">
        <f>IF(ISBLANK(core[[#This Row],[Type]]),"",IFERROR(LEFT(core[[#This Row],[Type]],FIND("(",core[[#This Row],[Type]])-1),core[[#This Row],[Type]]))</f>
        <v/>
      </c>
      <c r="I1511" t="str">
        <f>IF(core[[#This Row],[Base type]]="xs:string",LEFT(core[[#This Row],[Type]],11)="xs:string(""","")</f>
        <v/>
      </c>
      <c r="J1511" t="str">
        <f>IF(core[[#This Row],[Base type]]="xs:string",NOT(ISERROR(FIND(" or xs:string(xs:pattern=other:\w{2,})",core[[#This Row],[Type]]))),"")</f>
        <v/>
      </c>
      <c r="K1511" t="str">
        <f>IFERROR(MID(core[[#This Row],[Type]],LEN(core[[#This Row],[Base type]])+2,FIND(")",core[[#This Row],[Type]],LEN(core[[#This Row],[Base type]])+2)-LEN(core[[#This Row],[Base type]])-2)&amp;IF(core[[#This Row],[Other]]=TRUE,", ""other:*""",""),"")</f>
        <v/>
      </c>
      <c r="L1511" t="str">
        <f t="array" ref="L15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12" spans="2:12" hidden="1" x14ac:dyDescent="0.25">
      <c r="B1512" t="s">
        <v>3062</v>
      </c>
      <c r="C1512" t="s">
        <v>3063</v>
      </c>
      <c r="D1512" t="s">
        <v>1309</v>
      </c>
      <c r="E1512" t="s">
        <v>1299</v>
      </c>
      <c r="F1512" t="s">
        <v>29</v>
      </c>
      <c r="H1512" t="str">
        <f>IF(ISBLANK(core[[#This Row],[Type]]),"",IFERROR(LEFT(core[[#This Row],[Type]],FIND("(",core[[#This Row],[Type]])-1),core[[#This Row],[Type]]))</f>
        <v/>
      </c>
      <c r="I1512" t="str">
        <f>IF(core[[#This Row],[Base type]]="xs:string",LEFT(core[[#This Row],[Type]],11)="xs:string(""","")</f>
        <v/>
      </c>
      <c r="J1512" t="str">
        <f>IF(core[[#This Row],[Base type]]="xs:string",NOT(ISERROR(FIND(" or xs:string(xs:pattern=other:\w{2,})",core[[#This Row],[Type]]))),"")</f>
        <v/>
      </c>
      <c r="K1512" t="str">
        <f>IFERROR(MID(core[[#This Row],[Type]],LEN(core[[#This Row],[Base type]])+2,FIND(")",core[[#This Row],[Type]],LEN(core[[#This Row],[Base type]])+2)-LEN(core[[#This Row],[Base type]])-2)&amp;IF(core[[#This Row],[Other]]=TRUE,", ""other:*""",""),"")</f>
        <v/>
      </c>
      <c r="L1512" t="str">
        <f t="array" ref="L151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13" spans="2:12" hidden="1" x14ac:dyDescent="0.25">
      <c r="B1513" t="s">
        <v>3064</v>
      </c>
      <c r="C1513" t="s">
        <v>3061</v>
      </c>
      <c r="D1513" t="s">
        <v>123</v>
      </c>
      <c r="E1513" t="s">
        <v>124</v>
      </c>
      <c r="F1513" t="s">
        <v>23</v>
      </c>
      <c r="G1513" t="s">
        <v>1436</v>
      </c>
      <c r="H1513" t="str">
        <f>IF(ISBLANK(core[[#This Row],[Type]]),"",IFERROR(LEFT(core[[#This Row],[Type]],FIND("(",core[[#This Row],[Type]])-1),core[[#This Row],[Type]]))</f>
        <v>xs:boolean</v>
      </c>
      <c r="I1513" t="str">
        <f>IF(core[[#This Row],[Base type]]="xs:string",LEFT(core[[#This Row],[Type]],11)="xs:string(""","")</f>
        <v/>
      </c>
      <c r="J1513" t="str">
        <f>IF(core[[#This Row],[Base type]]="xs:string",NOT(ISERROR(FIND(" or xs:string(xs:pattern=other:\w{2,})",core[[#This Row],[Type]]))),"")</f>
        <v/>
      </c>
      <c r="K1513" t="str">
        <f>IFERROR(MID(core[[#This Row],[Type]],LEN(core[[#This Row],[Base type]])+2,FIND(")",core[[#This Row],[Type]],LEN(core[[#This Row],[Base type]])+2)-LEN(core[[#This Row],[Base type]])-2)&amp;IF(core[[#This Row],[Other]]=TRUE,", ""other:*""",""),"")</f>
        <v/>
      </c>
      <c r="L1513" t="str">
        <f t="array" ref="L1513">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514" spans="2:12" hidden="1" x14ac:dyDescent="0.25">
      <c r="B1514" t="s">
        <v>3065</v>
      </c>
      <c r="C1514" t="s">
        <v>3061</v>
      </c>
      <c r="D1514" t="s">
        <v>123</v>
      </c>
      <c r="E1514" t="s">
        <v>135</v>
      </c>
      <c r="F1514" t="s">
        <v>29</v>
      </c>
      <c r="G1514" t="s">
        <v>1478</v>
      </c>
      <c r="H1514" t="str">
        <f>IF(ISBLANK(core[[#This Row],[Type]]),"",IFERROR(LEFT(core[[#This Row],[Type]],FIND("(",core[[#This Row],[Type]])-1),core[[#This Row],[Type]]))</f>
        <v>xs:string</v>
      </c>
      <c r="I1514" t="b">
        <f>IF(core[[#This Row],[Base type]]="xs:string",LEFT(core[[#This Row],[Type]],11)="xs:string(""","")</f>
        <v>1</v>
      </c>
      <c r="J1514" t="b">
        <f>IF(core[[#This Row],[Base type]]="xs:string",NOT(ISERROR(FIND(" or xs:string(xs:pattern=other:\w{2,})",core[[#This Row],[Type]]))),"")</f>
        <v>1</v>
      </c>
      <c r="K1514" t="str">
        <f>IFERROR(MID(core[[#This Row],[Type]],LEN(core[[#This Row],[Base type]])+2,FIND(")",core[[#This Row],[Type]],LEN(core[[#This Row],[Base type]])+2)-LEN(core[[#This Row],[Base type]])-2)&amp;IF(core[[#This Row],[Other]]=TRUE,", ""other:*""",""),"")</f>
        <v>"conceptual", "planned", "operational", "disabled", "closed", "other:*"</v>
      </c>
      <c r="L1514" t="str">
        <f t="array" ref="L151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515" spans="2:12" hidden="1" x14ac:dyDescent="0.25">
      <c r="B1515" t="s">
        <v>3066</v>
      </c>
      <c r="C1515" t="s">
        <v>3061</v>
      </c>
      <c r="D1515" t="s">
        <v>123</v>
      </c>
      <c r="E1515" t="s">
        <v>133</v>
      </c>
      <c r="F1515" t="s">
        <v>29</v>
      </c>
      <c r="G1515" t="s">
        <v>1325</v>
      </c>
      <c r="H1515" t="str">
        <f>IF(ISBLANK(core[[#This Row],[Type]]),"",IFERROR(LEFT(core[[#This Row],[Type]],FIND("(",core[[#This Row],[Type]])-1),core[[#This Row],[Type]]))</f>
        <v>xs:IDREF</v>
      </c>
      <c r="I1515" t="str">
        <f>IF(core[[#This Row],[Base type]]="xs:string",LEFT(core[[#This Row],[Type]],11)="xs:string(""","")</f>
        <v/>
      </c>
      <c r="J1515" t="str">
        <f>IF(core[[#This Row],[Base type]]="xs:string",NOT(ISERROR(FIND(" or xs:string(xs:pattern=other:\w{2,})",core[[#This Row],[Type]]))),"")</f>
        <v/>
      </c>
      <c r="K1515" t="str">
        <f>IFERROR(MID(core[[#This Row],[Type]],LEN(core[[#This Row],[Base type]])+2,FIND(")",core[[#This Row],[Type]],LEN(core[[#This Row],[Base type]])+2)-LEN(core[[#This Row],[Base type]])-2)&amp;IF(core[[#This Row],[Other]]=TRUE,", ""other:*""",""),"")</f>
        <v/>
      </c>
      <c r="L1515" t="str">
        <f t="array" ref="L151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516" spans="2:12" hidden="1" x14ac:dyDescent="0.25">
      <c r="B1516" t="s">
        <v>3067</v>
      </c>
      <c r="C1516" t="s">
        <v>3061</v>
      </c>
      <c r="D1516" t="s">
        <v>123</v>
      </c>
      <c r="E1516" t="s">
        <v>1481</v>
      </c>
      <c r="F1516" t="s">
        <v>29</v>
      </c>
      <c r="G1516" t="s">
        <v>1482</v>
      </c>
      <c r="H1516" t="str">
        <f>IF(ISBLANK(core[[#This Row],[Type]]),"",IFERROR(LEFT(core[[#This Row],[Type]],FIND("(",core[[#This Row],[Type]])-1),core[[#This Row],[Type]]))</f>
        <v>xs:time</v>
      </c>
      <c r="I1516" t="str">
        <f>IF(core[[#This Row],[Base type]]="xs:string",LEFT(core[[#This Row],[Type]],11)="xs:string(""","")</f>
        <v/>
      </c>
      <c r="J1516" t="str">
        <f>IF(core[[#This Row],[Base type]]="xs:string",NOT(ISERROR(FIND(" or xs:string(xs:pattern=other:\w{2,})",core[[#This Row],[Type]]))),"")</f>
        <v/>
      </c>
      <c r="K1516" t="str">
        <f>IFERROR(MID(core[[#This Row],[Type]],LEN(core[[#This Row],[Base type]])+2,FIND(")",core[[#This Row],[Type]],LEN(core[[#This Row],[Base type]])+2)-LEN(core[[#This Row],[Base type]])-2)&amp;IF(core[[#This Row],[Other]]=TRUE,", ""other:*""",""),"")</f>
        <v/>
      </c>
      <c r="L1516" t="str">
        <f t="array" ref="L1516">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517" spans="2:12" hidden="1" x14ac:dyDescent="0.25">
      <c r="B1517" t="s">
        <v>3068</v>
      </c>
      <c r="C1517" t="s">
        <v>3061</v>
      </c>
      <c r="D1517" t="s">
        <v>123</v>
      </c>
      <c r="E1517" t="s">
        <v>1484</v>
      </c>
      <c r="F1517" t="s">
        <v>29</v>
      </c>
      <c r="G1517" t="s">
        <v>1482</v>
      </c>
      <c r="H1517" t="str">
        <f>IF(ISBLANK(core[[#This Row],[Type]]),"",IFERROR(LEFT(core[[#This Row],[Type]],FIND("(",core[[#This Row],[Type]])-1),core[[#This Row],[Type]]))</f>
        <v>xs:time</v>
      </c>
      <c r="I1517" t="str">
        <f>IF(core[[#This Row],[Base type]]="xs:string",LEFT(core[[#This Row],[Type]],11)="xs:string(""","")</f>
        <v/>
      </c>
      <c r="J1517" t="str">
        <f>IF(core[[#This Row],[Base type]]="xs:string",NOT(ISERROR(FIND(" or xs:string(xs:pattern=other:\w{2,})",core[[#This Row],[Type]]))),"")</f>
        <v/>
      </c>
      <c r="K1517" t="str">
        <f>IFERROR(MID(core[[#This Row],[Type]],LEN(core[[#This Row],[Base type]])+2,FIND(")",core[[#This Row],[Type]],LEN(core[[#This Row],[Base type]])+2)-LEN(core[[#This Row],[Base type]])-2)&amp;IF(core[[#This Row],[Other]]=TRUE,", ""other:*""",""),"")</f>
        <v/>
      </c>
      <c r="L1517" t="str">
        <f t="array" ref="L1517">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518" spans="2:12" hidden="1" x14ac:dyDescent="0.25">
      <c r="B1518" t="s">
        <v>3069</v>
      </c>
      <c r="C1518" t="s">
        <v>3061</v>
      </c>
      <c r="D1518" t="s">
        <v>123</v>
      </c>
      <c r="E1518" t="s">
        <v>1486</v>
      </c>
      <c r="F1518" t="s">
        <v>29</v>
      </c>
      <c r="G1518" t="s">
        <v>1487</v>
      </c>
      <c r="H1518" t="str">
        <f>IF(ISBLANK(core[[#This Row],[Type]]),"",IFERROR(LEFT(core[[#This Row],[Type]],FIND("(",core[[#This Row],[Type]])-1),core[[#This Row],[Type]]))</f>
        <v>xs:nonNegativeInteger</v>
      </c>
      <c r="I1518" t="str">
        <f>IF(core[[#This Row],[Base type]]="xs:string",LEFT(core[[#This Row],[Type]],11)="xs:string(""","")</f>
        <v/>
      </c>
      <c r="J1518" t="str">
        <f>IF(core[[#This Row],[Base type]]="xs:string",NOT(ISERROR(FIND(" or xs:string(xs:pattern=other:\w{2,})",core[[#This Row],[Type]]))),"")</f>
        <v/>
      </c>
      <c r="K1518" t="str">
        <f>IFERROR(MID(core[[#This Row],[Type]],LEN(core[[#This Row],[Base type]])+2,FIND(")",core[[#This Row],[Type]],LEN(core[[#This Row],[Base type]])+2)-LEN(core[[#This Row],[Base type]])-2)&amp;IF(core[[#This Row],[Other]]=TRUE,", ""other:*""",""),"")</f>
        <v/>
      </c>
      <c r="L1518" t="str">
        <f t="array" ref="L1518">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519" spans="2:12" hidden="1" x14ac:dyDescent="0.25">
      <c r="B1519" t="s">
        <v>3070</v>
      </c>
      <c r="C1519" t="s">
        <v>3061</v>
      </c>
      <c r="D1519" t="s">
        <v>123</v>
      </c>
      <c r="E1519" t="s">
        <v>1489</v>
      </c>
      <c r="F1519" t="s">
        <v>29</v>
      </c>
      <c r="G1519" t="s">
        <v>1302</v>
      </c>
      <c r="H1519" t="str">
        <f>IF(ISBLANK(core[[#This Row],[Type]]),"",IFERROR(LEFT(core[[#This Row],[Type]],FIND("(",core[[#This Row],[Type]])-1),core[[#This Row],[Type]]))</f>
        <v>xs:string</v>
      </c>
      <c r="I1519" t="b">
        <f>IF(core[[#This Row],[Base type]]="xs:string",LEFT(core[[#This Row],[Type]],11)="xs:string(""","")</f>
        <v>0</v>
      </c>
      <c r="J1519" t="b">
        <f>IF(core[[#This Row],[Base type]]="xs:string",NOT(ISERROR(FIND(" or xs:string(xs:pattern=other:\w{2,})",core[[#This Row],[Type]]))),"")</f>
        <v>0</v>
      </c>
      <c r="K1519" t="str">
        <f>IFERROR(MID(core[[#This Row],[Type]],LEN(core[[#This Row],[Base type]])+2,FIND(")",core[[#This Row],[Type]],LEN(core[[#This Row],[Base type]])+2)-LEN(core[[#This Row],[Base type]])-2)&amp;IF(core[[#This Row],[Other]]=TRUE,", ""other:*""",""),"")</f>
        <v/>
      </c>
      <c r="L1519" t="str">
        <f t="array" ref="L151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20" spans="2:12" hidden="1" x14ac:dyDescent="0.25">
      <c r="B1520" t="s">
        <v>3071</v>
      </c>
      <c r="C1520" t="s">
        <v>3061</v>
      </c>
      <c r="D1520" t="s">
        <v>123</v>
      </c>
      <c r="E1520" t="s">
        <v>1307</v>
      </c>
      <c r="F1520" t="s">
        <v>29</v>
      </c>
      <c r="H1520" t="str">
        <f>IF(ISBLANK(core[[#This Row],[Type]]),"",IFERROR(LEFT(core[[#This Row],[Type]],FIND("(",core[[#This Row],[Type]])-1),core[[#This Row],[Type]]))</f>
        <v/>
      </c>
      <c r="I1520" t="str">
        <f>IF(core[[#This Row],[Base type]]="xs:string",LEFT(core[[#This Row],[Type]],11)="xs:string(""","")</f>
        <v/>
      </c>
      <c r="J1520" t="str">
        <f>IF(core[[#This Row],[Base type]]="xs:string",NOT(ISERROR(FIND(" or xs:string(xs:pattern=other:\w{2,})",core[[#This Row],[Type]]))),"")</f>
        <v/>
      </c>
      <c r="K1520" t="str">
        <f>IFERROR(MID(core[[#This Row],[Type]],LEN(core[[#This Row],[Base type]])+2,FIND(")",core[[#This Row],[Type]],LEN(core[[#This Row],[Base type]])+2)-LEN(core[[#This Row],[Base type]])-2)&amp;IF(core[[#This Row],[Other]]=TRUE,", ""other:*""",""),"")</f>
        <v/>
      </c>
      <c r="L1520" t="str">
        <f t="array" ref="L152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21" spans="2:12" hidden="1" x14ac:dyDescent="0.25">
      <c r="B1521" t="s">
        <v>3072</v>
      </c>
      <c r="C1521" t="s">
        <v>3036</v>
      </c>
      <c r="D1521" t="s">
        <v>3037</v>
      </c>
      <c r="E1521" t="s">
        <v>482</v>
      </c>
      <c r="F1521" t="s">
        <v>29</v>
      </c>
      <c r="G1521" t="s">
        <v>1798</v>
      </c>
      <c r="H1521" t="str">
        <f>IF(ISBLANK(core[[#This Row],[Type]]),"",IFERROR(LEFT(core[[#This Row],[Type]],FIND("(",core[[#This Row],[Type]])-1),core[[#This Row],[Type]]))</f>
        <v>xs:string</v>
      </c>
      <c r="I1521" t="b">
        <f>IF(core[[#This Row],[Base type]]="xs:string",LEFT(core[[#This Row],[Type]],11)="xs:string(""","")</f>
        <v>1</v>
      </c>
      <c r="J1521" t="b">
        <f>IF(core[[#This Row],[Base type]]="xs:string",NOT(ISERROR(FIND(" or xs:string(xs:pattern=other:\w{2,})",core[[#This Row],[Type]]))),"")</f>
        <v>0</v>
      </c>
      <c r="K1521" t="str">
        <f>IFERROR(MID(core[[#This Row],[Type]],LEN(core[[#This Row],[Base type]])+2,FIND(")",core[[#This Row],[Type]],LEN(core[[#This Row],[Base type]])+2)-LEN(core[[#This Row],[Base type]])-2)&amp;IF(core[[#This Row],[Other]]=TRUE,", ""other:*""",""),"")</f>
        <v>"up", "down", "unknown", "none", "both"</v>
      </c>
      <c r="L1521" t="str">
        <f t="array" ref="L1521">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522" spans="2:12" hidden="1" x14ac:dyDescent="0.25">
      <c r="B1522" t="s">
        <v>3073</v>
      </c>
      <c r="C1522" t="s">
        <v>3036</v>
      </c>
      <c r="D1522" t="s">
        <v>3037</v>
      </c>
      <c r="E1522" t="s">
        <v>1364</v>
      </c>
      <c r="F1522" t="s">
        <v>29</v>
      </c>
      <c r="G1522" t="s">
        <v>1365</v>
      </c>
      <c r="H1522" t="str">
        <f>IF(ISBLANK(core[[#This Row],[Type]]),"",IFERROR(LEFT(core[[#This Row],[Type]],FIND("(",core[[#This Row],[Type]])-1),core[[#This Row],[Type]]))</f>
        <v>xs:string</v>
      </c>
      <c r="I1522" t="b">
        <f>IF(core[[#This Row],[Base type]]="xs:string",LEFT(core[[#This Row],[Type]],11)="xs:string(""","")</f>
        <v>1</v>
      </c>
      <c r="J1522" t="b">
        <f>IF(core[[#This Row],[Base type]]="xs:string",NOT(ISERROR(FIND(" or xs:string(xs:pattern=other:\w{2,})",core[[#This Row],[Type]]))),"")</f>
        <v>0</v>
      </c>
      <c r="K1522" t="str">
        <f>IFERROR(MID(core[[#This Row],[Type]],LEN(core[[#This Row],[Base type]])+2,FIND(")",core[[#This Row],[Type]],LEN(core[[#This Row],[Base type]])+2)-LEN(core[[#This Row],[Base type]])-2)&amp;IF(core[[#This Row],[Other]]=TRUE,", ""other:*""",""),"")</f>
        <v>"none", "mechanical", "electric", "inductive", "magnetic", "optical", "radio", "rail", "cable"</v>
      </c>
      <c r="L1522" t="str">
        <f t="array" ref="L152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523" spans="2:12" hidden="1" x14ac:dyDescent="0.25">
      <c r="B1523" t="s">
        <v>3074</v>
      </c>
      <c r="C1523" t="s">
        <v>3036</v>
      </c>
      <c r="D1523" t="s">
        <v>3037</v>
      </c>
      <c r="E1523" t="s">
        <v>3075</v>
      </c>
      <c r="F1523" t="s">
        <v>29</v>
      </c>
      <c r="G1523" t="s">
        <v>1302</v>
      </c>
      <c r="H1523" t="str">
        <f>IF(ISBLANK(core[[#This Row],[Type]]),"",IFERROR(LEFT(core[[#This Row],[Type]],FIND("(",core[[#This Row],[Type]])-1),core[[#This Row],[Type]]))</f>
        <v>xs:string</v>
      </c>
      <c r="I1523" t="b">
        <f>IF(core[[#This Row],[Base type]]="xs:string",LEFT(core[[#This Row],[Type]],11)="xs:string(""","")</f>
        <v>0</v>
      </c>
      <c r="J1523" t="b">
        <f>IF(core[[#This Row],[Base type]]="xs:string",NOT(ISERROR(FIND(" or xs:string(xs:pattern=other:\w{2,})",core[[#This Row],[Type]]))),"")</f>
        <v>0</v>
      </c>
      <c r="K1523" t="str">
        <f>IFERROR(MID(core[[#This Row],[Type]],LEN(core[[#This Row],[Base type]])+2,FIND(")",core[[#This Row],[Type]],LEN(core[[#This Row],[Base type]])+2)-LEN(core[[#This Row],[Base type]])-2)&amp;IF(core[[#This Row],[Other]]=TRUE,", ""other:*""",""),"")</f>
        <v/>
      </c>
      <c r="L1523" t="str">
        <f t="array" ref="L152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24" spans="2:12" hidden="1" x14ac:dyDescent="0.25">
      <c r="B1524" t="s">
        <v>3076</v>
      </c>
      <c r="C1524" t="s">
        <v>3036</v>
      </c>
      <c r="D1524" t="s">
        <v>3037</v>
      </c>
      <c r="E1524" t="s">
        <v>3077</v>
      </c>
      <c r="F1524" t="s">
        <v>29</v>
      </c>
      <c r="G1524" t="s">
        <v>1302</v>
      </c>
      <c r="H1524" t="str">
        <f>IF(ISBLANK(core[[#This Row],[Type]]),"",IFERROR(LEFT(core[[#This Row],[Type]],FIND("(",core[[#This Row],[Type]])-1),core[[#This Row],[Type]]))</f>
        <v>xs:string</v>
      </c>
      <c r="I1524" t="b">
        <f>IF(core[[#This Row],[Base type]]="xs:string",LEFT(core[[#This Row],[Type]],11)="xs:string(""","")</f>
        <v>0</v>
      </c>
      <c r="J1524" t="b">
        <f>IF(core[[#This Row],[Base type]]="xs:string",NOT(ISERROR(FIND(" or xs:string(xs:pattern=other:\w{2,})",core[[#This Row],[Type]]))),"")</f>
        <v>0</v>
      </c>
      <c r="K1524" t="str">
        <f>IFERROR(MID(core[[#This Row],[Type]],LEN(core[[#This Row],[Base type]])+2,FIND(")",core[[#This Row],[Type]],LEN(core[[#This Row],[Base type]])+2)-LEN(core[[#This Row],[Base type]])-2)&amp;IF(core[[#This Row],[Other]]=TRUE,", ""other:*""",""),"")</f>
        <v/>
      </c>
      <c r="L1524" t="str">
        <f t="array" ref="L152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25" spans="2:12" hidden="1" x14ac:dyDescent="0.25">
      <c r="B1525" t="s">
        <v>3078</v>
      </c>
      <c r="C1525" t="s">
        <v>3036</v>
      </c>
      <c r="D1525" t="s">
        <v>3037</v>
      </c>
      <c r="E1525" t="s">
        <v>75</v>
      </c>
      <c r="F1525" t="s">
        <v>29</v>
      </c>
      <c r="G1525" t="s">
        <v>1302</v>
      </c>
      <c r="H1525" t="str">
        <f>IF(ISBLANK(core[[#This Row],[Type]]),"",IFERROR(LEFT(core[[#This Row],[Type]],FIND("(",core[[#This Row],[Type]])-1),core[[#This Row],[Type]]))</f>
        <v>xs:string</v>
      </c>
      <c r="I1525" t="b">
        <f>IF(core[[#This Row],[Base type]]="xs:string",LEFT(core[[#This Row],[Type]],11)="xs:string(""","")</f>
        <v>0</v>
      </c>
      <c r="J1525" t="b">
        <f>IF(core[[#This Row],[Base type]]="xs:string",NOT(ISERROR(FIND(" or xs:string(xs:pattern=other:\w{2,})",core[[#This Row],[Type]]))),"")</f>
        <v>0</v>
      </c>
      <c r="K1525" t="str">
        <f>IFERROR(MID(core[[#This Row],[Type]],LEN(core[[#This Row],[Base type]])+2,FIND(")",core[[#This Row],[Type]],LEN(core[[#This Row],[Base type]])+2)-LEN(core[[#This Row],[Base type]])-2)&amp;IF(core[[#This Row],[Other]]=TRUE,", ""other:*""",""),"")</f>
        <v/>
      </c>
      <c r="L1525" t="str">
        <f t="array" ref="L152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26" spans="2:12" hidden="1" x14ac:dyDescent="0.25">
      <c r="B1526" t="s">
        <v>3079</v>
      </c>
      <c r="C1526" t="s">
        <v>3036</v>
      </c>
      <c r="D1526" t="s">
        <v>3080</v>
      </c>
      <c r="E1526" t="s">
        <v>1299</v>
      </c>
      <c r="F1526" t="s">
        <v>29</v>
      </c>
      <c r="H1526" t="str">
        <f>IF(ISBLANK(core[[#This Row],[Type]]),"",IFERROR(LEFT(core[[#This Row],[Type]],FIND("(",core[[#This Row],[Type]])-1),core[[#This Row],[Type]]))</f>
        <v/>
      </c>
      <c r="I1526" t="str">
        <f>IF(core[[#This Row],[Base type]]="xs:string",LEFT(core[[#This Row],[Type]],11)="xs:string(""","")</f>
        <v/>
      </c>
      <c r="J1526" t="str">
        <f>IF(core[[#This Row],[Base type]]="xs:string",NOT(ISERROR(FIND(" or xs:string(xs:pattern=other:\w{2,})",core[[#This Row],[Type]]))),"")</f>
        <v/>
      </c>
      <c r="K1526" t="str">
        <f>IFERROR(MID(core[[#This Row],[Type]],LEN(core[[#This Row],[Base type]])+2,FIND(")",core[[#This Row],[Type]],LEN(core[[#This Row],[Base type]])+2)-LEN(core[[#This Row],[Base type]])-2)&amp;IF(core[[#This Row],[Other]]=TRUE,", ""other:*""",""),"")</f>
        <v/>
      </c>
      <c r="L1526" t="str">
        <f t="array" ref="L152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27" spans="2:12" hidden="1" x14ac:dyDescent="0.25">
      <c r="B1527" t="s">
        <v>3081</v>
      </c>
      <c r="C1527" t="s">
        <v>3082</v>
      </c>
      <c r="D1527" t="s">
        <v>423</v>
      </c>
      <c r="E1527" t="s">
        <v>1299</v>
      </c>
      <c r="F1527" t="s">
        <v>29</v>
      </c>
      <c r="H1527" t="str">
        <f>IF(ISBLANK(core[[#This Row],[Type]]),"",IFERROR(LEFT(core[[#This Row],[Type]],FIND("(",core[[#This Row],[Type]])-1),core[[#This Row],[Type]]))</f>
        <v/>
      </c>
      <c r="I1527" t="str">
        <f>IF(core[[#This Row],[Base type]]="xs:string",LEFT(core[[#This Row],[Type]],11)="xs:string(""","")</f>
        <v/>
      </c>
      <c r="J1527" t="str">
        <f>IF(core[[#This Row],[Base type]]="xs:string",NOT(ISERROR(FIND(" or xs:string(xs:pattern=other:\w{2,})",core[[#This Row],[Type]]))),"")</f>
        <v/>
      </c>
      <c r="K1527" t="str">
        <f>IFERROR(MID(core[[#This Row],[Type]],LEN(core[[#This Row],[Base type]])+2,FIND(")",core[[#This Row],[Type]],LEN(core[[#This Row],[Base type]])+2)-LEN(core[[#This Row],[Base type]])-2)&amp;IF(core[[#This Row],[Other]]=TRUE,", ""other:*""",""),"")</f>
        <v/>
      </c>
      <c r="L1527" t="str">
        <f t="array" ref="L15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28" spans="2:12" hidden="1" x14ac:dyDescent="0.25">
      <c r="B1528" t="s">
        <v>3083</v>
      </c>
      <c r="C1528" t="s">
        <v>3082</v>
      </c>
      <c r="D1528" t="s">
        <v>423</v>
      </c>
      <c r="E1528" t="s">
        <v>34</v>
      </c>
      <c r="F1528" t="s">
        <v>29</v>
      </c>
      <c r="G1528" t="s">
        <v>1302</v>
      </c>
      <c r="H1528" t="str">
        <f>IF(ISBLANK(core[[#This Row],[Type]]),"",IFERROR(LEFT(core[[#This Row],[Type]],FIND("(",core[[#This Row],[Type]])-1),core[[#This Row],[Type]]))</f>
        <v>xs:string</v>
      </c>
      <c r="I1528" t="b">
        <f>IF(core[[#This Row],[Base type]]="xs:string",LEFT(core[[#This Row],[Type]],11)="xs:string(""","")</f>
        <v>0</v>
      </c>
      <c r="J1528" t="b">
        <f>IF(core[[#This Row],[Base type]]="xs:string",NOT(ISERROR(FIND(" or xs:string(xs:pattern=other:\w{2,})",core[[#This Row],[Type]]))),"")</f>
        <v>0</v>
      </c>
      <c r="K1528" t="str">
        <f>IFERROR(MID(core[[#This Row],[Type]],LEN(core[[#This Row],[Base type]])+2,FIND(")",core[[#This Row],[Type]],LEN(core[[#This Row],[Base type]])+2)-LEN(core[[#This Row],[Base type]])-2)&amp;IF(core[[#This Row],[Other]]=TRUE,", ""other:*""",""),"")</f>
        <v/>
      </c>
      <c r="L1528" t="str">
        <f t="array" ref="L152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29" spans="2:12" hidden="1" x14ac:dyDescent="0.25">
      <c r="B1529" t="s">
        <v>3084</v>
      </c>
      <c r="C1529" t="s">
        <v>3082</v>
      </c>
      <c r="D1529" t="s">
        <v>423</v>
      </c>
      <c r="E1529" t="s">
        <v>28</v>
      </c>
      <c r="F1529" t="s">
        <v>29</v>
      </c>
      <c r="G1529" t="s">
        <v>1302</v>
      </c>
      <c r="H1529" t="str">
        <f>IF(ISBLANK(core[[#This Row],[Type]]),"",IFERROR(LEFT(core[[#This Row],[Type]],FIND("(",core[[#This Row],[Type]])-1),core[[#This Row],[Type]]))</f>
        <v>xs:string</v>
      </c>
      <c r="I1529" t="b">
        <f>IF(core[[#This Row],[Base type]]="xs:string",LEFT(core[[#This Row],[Type]],11)="xs:string(""","")</f>
        <v>0</v>
      </c>
      <c r="J1529" t="b">
        <f>IF(core[[#This Row],[Base type]]="xs:string",NOT(ISERROR(FIND(" or xs:string(xs:pattern=other:\w{2,})",core[[#This Row],[Type]]))),"")</f>
        <v>0</v>
      </c>
      <c r="K1529" t="str">
        <f>IFERROR(MID(core[[#This Row],[Type]],LEN(core[[#This Row],[Base type]])+2,FIND(")",core[[#This Row],[Type]],LEN(core[[#This Row],[Base type]])+2)-LEN(core[[#This Row],[Base type]])-2)&amp;IF(core[[#This Row],[Other]]=TRUE,", ""other:*""",""),"")</f>
        <v/>
      </c>
      <c r="L1529" t="str">
        <f t="array" ref="L152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30" spans="2:12" hidden="1" x14ac:dyDescent="0.25">
      <c r="B1530" t="s">
        <v>3085</v>
      </c>
      <c r="C1530" t="s">
        <v>3082</v>
      </c>
      <c r="D1530" t="s">
        <v>423</v>
      </c>
      <c r="E1530" t="s">
        <v>1305</v>
      </c>
      <c r="F1530" t="s">
        <v>29</v>
      </c>
      <c r="H1530" t="str">
        <f>IF(ISBLANK(core[[#This Row],[Type]]),"",IFERROR(LEFT(core[[#This Row],[Type]],FIND("(",core[[#This Row],[Type]])-1),core[[#This Row],[Type]]))</f>
        <v/>
      </c>
      <c r="I1530" t="str">
        <f>IF(core[[#This Row],[Base type]]="xs:string",LEFT(core[[#This Row],[Type]],11)="xs:string(""","")</f>
        <v/>
      </c>
      <c r="J1530" t="str">
        <f>IF(core[[#This Row],[Base type]]="xs:string",NOT(ISERROR(FIND(" or xs:string(xs:pattern=other:\w{2,})",core[[#This Row],[Type]]))),"")</f>
        <v/>
      </c>
      <c r="K1530" t="str">
        <f>IFERROR(MID(core[[#This Row],[Type]],LEN(core[[#This Row],[Base type]])+2,FIND(")",core[[#This Row],[Type]],LEN(core[[#This Row],[Base type]])+2)-LEN(core[[#This Row],[Base type]])-2)&amp;IF(core[[#This Row],[Other]]=TRUE,", ""other:*""",""),"")</f>
        <v/>
      </c>
      <c r="L1530" t="str">
        <f t="array" ref="L153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31" spans="2:12" hidden="1" x14ac:dyDescent="0.25">
      <c r="B1531" t="s">
        <v>3086</v>
      </c>
      <c r="C1531" t="s">
        <v>3082</v>
      </c>
      <c r="D1531" t="s">
        <v>423</v>
      </c>
      <c r="E1531" t="s">
        <v>1307</v>
      </c>
      <c r="F1531" t="s">
        <v>29</v>
      </c>
      <c r="H1531" t="str">
        <f>IF(ISBLANK(core[[#This Row],[Type]]),"",IFERROR(LEFT(core[[#This Row],[Type]],FIND("(",core[[#This Row],[Type]])-1),core[[#This Row],[Type]]))</f>
        <v/>
      </c>
      <c r="I1531" t="str">
        <f>IF(core[[#This Row],[Base type]]="xs:string",LEFT(core[[#This Row],[Type]],11)="xs:string(""","")</f>
        <v/>
      </c>
      <c r="J1531" t="str">
        <f>IF(core[[#This Row],[Base type]]="xs:string",NOT(ISERROR(FIND(" or xs:string(xs:pattern=other:\w{2,})",core[[#This Row],[Type]]))),"")</f>
        <v/>
      </c>
      <c r="K1531" t="str">
        <f>IFERROR(MID(core[[#This Row],[Type]],LEN(core[[#This Row],[Base type]])+2,FIND(")",core[[#This Row],[Type]],LEN(core[[#This Row],[Base type]])+2)-LEN(core[[#This Row],[Base type]])-2)&amp;IF(core[[#This Row],[Other]]=TRUE,", ""other:*""",""),"")</f>
        <v/>
      </c>
      <c r="L1531" t="str">
        <f t="array" ref="L15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32" spans="2:12" hidden="1" x14ac:dyDescent="0.25">
      <c r="B1532" t="s">
        <v>3087</v>
      </c>
      <c r="C1532" t="s">
        <v>3082</v>
      </c>
      <c r="D1532" t="s">
        <v>1309</v>
      </c>
      <c r="E1532" t="s">
        <v>1299</v>
      </c>
      <c r="F1532" t="s">
        <v>29</v>
      </c>
      <c r="H1532" t="str">
        <f>IF(ISBLANK(core[[#This Row],[Type]]),"",IFERROR(LEFT(core[[#This Row],[Type]],FIND("(",core[[#This Row],[Type]])-1),core[[#This Row],[Type]]))</f>
        <v/>
      </c>
      <c r="I1532" t="str">
        <f>IF(core[[#This Row],[Base type]]="xs:string",LEFT(core[[#This Row],[Type]],11)="xs:string(""","")</f>
        <v/>
      </c>
      <c r="J1532" t="str">
        <f>IF(core[[#This Row],[Base type]]="xs:string",NOT(ISERROR(FIND(" or xs:string(xs:pattern=other:\w{2,})",core[[#This Row],[Type]]))),"")</f>
        <v/>
      </c>
      <c r="K1532" t="str">
        <f>IFERROR(MID(core[[#This Row],[Type]],LEN(core[[#This Row],[Base type]])+2,FIND(")",core[[#This Row],[Type]],LEN(core[[#This Row],[Base type]])+2)-LEN(core[[#This Row],[Base type]])-2)&amp;IF(core[[#This Row],[Other]]=TRUE,", ""other:*""",""),"")</f>
        <v/>
      </c>
      <c r="L1532" t="str">
        <f t="array" ref="L15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33" spans="2:12" hidden="1" x14ac:dyDescent="0.25">
      <c r="B1533" t="s">
        <v>3088</v>
      </c>
      <c r="C1533" t="s">
        <v>3036</v>
      </c>
      <c r="D1533" t="s">
        <v>3080</v>
      </c>
      <c r="E1533" t="s">
        <v>32</v>
      </c>
      <c r="F1533" t="s">
        <v>23</v>
      </c>
      <c r="G1533" t="s">
        <v>1311</v>
      </c>
      <c r="H1533" t="str">
        <f>IF(ISBLANK(core[[#This Row],[Type]]),"",IFERROR(LEFT(core[[#This Row],[Type]],FIND("(",core[[#This Row],[Type]])-1),core[[#This Row],[Type]]))</f>
        <v>xs:ID</v>
      </c>
      <c r="I1533" t="str">
        <f>IF(core[[#This Row],[Base type]]="xs:string",LEFT(core[[#This Row],[Type]],11)="xs:string(""","")</f>
        <v/>
      </c>
      <c r="J1533" t="str">
        <f>IF(core[[#This Row],[Base type]]="xs:string",NOT(ISERROR(FIND(" or xs:string(xs:pattern=other:\w{2,})",core[[#This Row],[Type]]))),"")</f>
        <v/>
      </c>
      <c r="K1533" t="str">
        <f>IFERROR(MID(core[[#This Row],[Type]],LEN(core[[#This Row],[Base type]])+2,FIND(")",core[[#This Row],[Type]],LEN(core[[#This Row],[Base type]])+2)-LEN(core[[#This Row],[Base type]])-2)&amp;IF(core[[#This Row],[Other]]=TRUE,", ""other:*""",""),"")</f>
        <v/>
      </c>
      <c r="L1533" t="str">
        <f t="array" ref="L153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34" spans="2:12" hidden="1" x14ac:dyDescent="0.25">
      <c r="B1534" t="s">
        <v>3089</v>
      </c>
      <c r="C1534" t="s">
        <v>3036</v>
      </c>
      <c r="D1534" t="s">
        <v>3080</v>
      </c>
      <c r="E1534" t="s">
        <v>24</v>
      </c>
      <c r="F1534" t="s">
        <v>29</v>
      </c>
      <c r="G1534" t="s">
        <v>1302</v>
      </c>
      <c r="H1534" t="str">
        <f>IF(ISBLANK(core[[#This Row],[Type]]),"",IFERROR(LEFT(core[[#This Row],[Type]],FIND("(",core[[#This Row],[Type]])-1),core[[#This Row],[Type]]))</f>
        <v>xs:string</v>
      </c>
      <c r="I1534" t="b">
        <f>IF(core[[#This Row],[Base type]]="xs:string",LEFT(core[[#This Row],[Type]],11)="xs:string(""","")</f>
        <v>0</v>
      </c>
      <c r="J1534" t="b">
        <f>IF(core[[#This Row],[Base type]]="xs:string",NOT(ISERROR(FIND(" or xs:string(xs:pattern=other:\w{2,})",core[[#This Row],[Type]]))),"")</f>
        <v>0</v>
      </c>
      <c r="K1534" t="str">
        <f>IFERROR(MID(core[[#This Row],[Type]],LEN(core[[#This Row],[Base type]])+2,FIND(")",core[[#This Row],[Type]],LEN(core[[#This Row],[Base type]])+2)-LEN(core[[#This Row],[Base type]])-2)&amp;IF(core[[#This Row],[Other]]=TRUE,", ""other:*""",""),"")</f>
        <v/>
      </c>
      <c r="L1534" t="str">
        <f t="array" ref="L153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35" spans="2:12" hidden="1" x14ac:dyDescent="0.25">
      <c r="B1535" t="s">
        <v>3090</v>
      </c>
      <c r="C1535" t="s">
        <v>3036</v>
      </c>
      <c r="D1535" t="s">
        <v>3080</v>
      </c>
      <c r="E1535" t="s">
        <v>34</v>
      </c>
      <c r="F1535" t="s">
        <v>29</v>
      </c>
      <c r="G1535" t="s">
        <v>1302</v>
      </c>
      <c r="H1535" t="str">
        <f>IF(ISBLANK(core[[#This Row],[Type]]),"",IFERROR(LEFT(core[[#This Row],[Type]],FIND("(",core[[#This Row],[Type]])-1),core[[#This Row],[Type]]))</f>
        <v>xs:string</v>
      </c>
      <c r="I1535" t="b">
        <f>IF(core[[#This Row],[Base type]]="xs:string",LEFT(core[[#This Row],[Type]],11)="xs:string(""","")</f>
        <v>0</v>
      </c>
      <c r="J1535" t="b">
        <f>IF(core[[#This Row],[Base type]]="xs:string",NOT(ISERROR(FIND(" or xs:string(xs:pattern=other:\w{2,})",core[[#This Row],[Type]]))),"")</f>
        <v>0</v>
      </c>
      <c r="K1535" t="str">
        <f>IFERROR(MID(core[[#This Row],[Type]],LEN(core[[#This Row],[Base type]])+2,FIND(")",core[[#This Row],[Type]],LEN(core[[#This Row],[Base type]])+2)-LEN(core[[#This Row],[Base type]])-2)&amp;IF(core[[#This Row],[Other]]=TRUE,", ""other:*""",""),"")</f>
        <v/>
      </c>
      <c r="L1535" t="str">
        <f t="array" ref="L153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36" spans="2:12" hidden="1" x14ac:dyDescent="0.25">
      <c r="B1536" t="s">
        <v>3091</v>
      </c>
      <c r="C1536" t="s">
        <v>3036</v>
      </c>
      <c r="D1536" t="s">
        <v>3080</v>
      </c>
      <c r="E1536" t="s">
        <v>28</v>
      </c>
      <c r="F1536" t="s">
        <v>29</v>
      </c>
      <c r="G1536" t="s">
        <v>1302</v>
      </c>
      <c r="H1536" t="str">
        <f>IF(ISBLANK(core[[#This Row],[Type]]),"",IFERROR(LEFT(core[[#This Row],[Type]],FIND("(",core[[#This Row],[Type]])-1),core[[#This Row],[Type]]))</f>
        <v>xs:string</v>
      </c>
      <c r="I1536" t="b">
        <f>IF(core[[#This Row],[Base type]]="xs:string",LEFT(core[[#This Row],[Type]],11)="xs:string(""","")</f>
        <v>0</v>
      </c>
      <c r="J1536" t="b">
        <f>IF(core[[#This Row],[Base type]]="xs:string",NOT(ISERROR(FIND(" or xs:string(xs:pattern=other:\w{2,})",core[[#This Row],[Type]]))),"")</f>
        <v>0</v>
      </c>
      <c r="K1536" t="str">
        <f>IFERROR(MID(core[[#This Row],[Type]],LEN(core[[#This Row],[Base type]])+2,FIND(")",core[[#This Row],[Type]],LEN(core[[#This Row],[Base type]])+2)-LEN(core[[#This Row],[Base type]])-2)&amp;IF(core[[#This Row],[Other]]=TRUE,", ""other:*""",""),"")</f>
        <v/>
      </c>
      <c r="L1536" t="str">
        <f t="array" ref="L153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37" spans="2:12" hidden="1" x14ac:dyDescent="0.25">
      <c r="B1537" t="s">
        <v>3092</v>
      </c>
      <c r="C1537" t="s">
        <v>3036</v>
      </c>
      <c r="D1537" t="s">
        <v>3080</v>
      </c>
      <c r="E1537" t="s">
        <v>1305</v>
      </c>
      <c r="F1537" t="s">
        <v>29</v>
      </c>
      <c r="H1537" t="str">
        <f>IF(ISBLANK(core[[#This Row],[Type]]),"",IFERROR(LEFT(core[[#This Row],[Type]],FIND("(",core[[#This Row],[Type]])-1),core[[#This Row],[Type]]))</f>
        <v/>
      </c>
      <c r="I1537" t="str">
        <f>IF(core[[#This Row],[Base type]]="xs:string",LEFT(core[[#This Row],[Type]],11)="xs:string(""","")</f>
        <v/>
      </c>
      <c r="J1537" t="str">
        <f>IF(core[[#This Row],[Base type]]="xs:string",NOT(ISERROR(FIND(" or xs:string(xs:pattern=other:\w{2,})",core[[#This Row],[Type]]))),"")</f>
        <v/>
      </c>
      <c r="K1537" t="str">
        <f>IFERROR(MID(core[[#This Row],[Type]],LEN(core[[#This Row],[Base type]])+2,FIND(")",core[[#This Row],[Type]],LEN(core[[#This Row],[Base type]])+2)-LEN(core[[#This Row],[Base type]])-2)&amp;IF(core[[#This Row],[Other]]=TRUE,", ""other:*""",""),"")</f>
        <v/>
      </c>
      <c r="L1537" t="str">
        <f t="array" ref="L15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38" spans="2:12" hidden="1" x14ac:dyDescent="0.25">
      <c r="B1538" t="s">
        <v>3093</v>
      </c>
      <c r="C1538" t="s">
        <v>3036</v>
      </c>
      <c r="D1538" t="s">
        <v>3080</v>
      </c>
      <c r="E1538" t="s">
        <v>1307</v>
      </c>
      <c r="F1538" t="s">
        <v>29</v>
      </c>
      <c r="H1538" t="str">
        <f>IF(ISBLANK(core[[#This Row],[Type]]),"",IFERROR(LEFT(core[[#This Row],[Type]],FIND("(",core[[#This Row],[Type]])-1),core[[#This Row],[Type]]))</f>
        <v/>
      </c>
      <c r="I1538" t="str">
        <f>IF(core[[#This Row],[Base type]]="xs:string",LEFT(core[[#This Row],[Type]],11)="xs:string(""","")</f>
        <v/>
      </c>
      <c r="J1538" t="str">
        <f>IF(core[[#This Row],[Base type]]="xs:string",NOT(ISERROR(FIND(" or xs:string(xs:pattern=other:\w{2,})",core[[#This Row],[Type]]))),"")</f>
        <v/>
      </c>
      <c r="K1538" t="str">
        <f>IFERROR(MID(core[[#This Row],[Type]],LEN(core[[#This Row],[Base type]])+2,FIND(")",core[[#This Row],[Type]],LEN(core[[#This Row],[Base type]])+2)-LEN(core[[#This Row],[Base type]])-2)&amp;IF(core[[#This Row],[Other]]=TRUE,", ""other:*""",""),"")</f>
        <v/>
      </c>
      <c r="L1538" t="str">
        <f t="array" ref="L153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39" spans="2:12" hidden="1" x14ac:dyDescent="0.25">
      <c r="B1539" t="s">
        <v>3094</v>
      </c>
      <c r="C1539" t="s">
        <v>3082</v>
      </c>
      <c r="D1539" t="s">
        <v>3095</v>
      </c>
      <c r="E1539" t="s">
        <v>1299</v>
      </c>
      <c r="F1539" t="s">
        <v>23</v>
      </c>
      <c r="H1539" t="str">
        <f>IF(ISBLANK(core[[#This Row],[Type]]),"",IFERROR(LEFT(core[[#This Row],[Type]],FIND("(",core[[#This Row],[Type]])-1),core[[#This Row],[Type]]))</f>
        <v/>
      </c>
      <c r="I1539" t="str">
        <f>IF(core[[#This Row],[Base type]]="xs:string",LEFT(core[[#This Row],[Type]],11)="xs:string(""","")</f>
        <v/>
      </c>
      <c r="J1539" t="str">
        <f>IF(core[[#This Row],[Base type]]="xs:string",NOT(ISERROR(FIND(" or xs:string(xs:pattern=other:\w{2,})",core[[#This Row],[Type]]))),"")</f>
        <v/>
      </c>
      <c r="K1539" t="str">
        <f>IFERROR(MID(core[[#This Row],[Type]],LEN(core[[#This Row],[Base type]])+2,FIND(")",core[[#This Row],[Type]],LEN(core[[#This Row],[Base type]])+2)-LEN(core[[#This Row],[Base type]])-2)&amp;IF(core[[#This Row],[Other]]=TRUE,", ""other:*""",""),"")</f>
        <v/>
      </c>
      <c r="L1539" t="str">
        <f t="array" ref="L153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40" spans="2:12" hidden="1" x14ac:dyDescent="0.25">
      <c r="B1540" t="s">
        <v>3096</v>
      </c>
      <c r="C1540" t="s">
        <v>3082</v>
      </c>
      <c r="D1540" t="s">
        <v>3095</v>
      </c>
      <c r="E1540" t="s">
        <v>120</v>
      </c>
      <c r="F1540" t="s">
        <v>23</v>
      </c>
      <c r="G1540" t="s">
        <v>1325</v>
      </c>
      <c r="H1540" t="str">
        <f>IF(ISBLANK(core[[#This Row],[Type]]),"",IFERROR(LEFT(core[[#This Row],[Type]],FIND("(",core[[#This Row],[Type]])-1),core[[#This Row],[Type]]))</f>
        <v>xs:IDREF</v>
      </c>
      <c r="I1540" t="str">
        <f>IF(core[[#This Row],[Base type]]="xs:string",LEFT(core[[#This Row],[Type]],11)="xs:string(""","")</f>
        <v/>
      </c>
      <c r="J1540" t="str">
        <f>IF(core[[#This Row],[Base type]]="xs:string",NOT(ISERROR(FIND(" or xs:string(xs:pattern=other:\w{2,})",core[[#This Row],[Type]]))),"")</f>
        <v/>
      </c>
      <c r="K1540" t="str">
        <f>IFERROR(MID(core[[#This Row],[Type]],LEN(core[[#This Row],[Base type]])+2,FIND(")",core[[#This Row],[Type]],LEN(core[[#This Row],[Base type]])+2)-LEN(core[[#This Row],[Base type]])-2)&amp;IF(core[[#This Row],[Other]]=TRUE,", ""other:*""",""),"")</f>
        <v/>
      </c>
      <c r="L1540" t="str">
        <f t="array" ref="L154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541" spans="2:12" hidden="1" x14ac:dyDescent="0.25">
      <c r="B1541" t="s">
        <v>3097</v>
      </c>
      <c r="C1541" t="s">
        <v>3082</v>
      </c>
      <c r="D1541" t="s">
        <v>3095</v>
      </c>
      <c r="E1541" t="s">
        <v>1307</v>
      </c>
      <c r="F1541" t="s">
        <v>29</v>
      </c>
      <c r="H1541" t="str">
        <f>IF(ISBLANK(core[[#This Row],[Type]]),"",IFERROR(LEFT(core[[#This Row],[Type]],FIND("(",core[[#This Row],[Type]])-1),core[[#This Row],[Type]]))</f>
        <v/>
      </c>
      <c r="I1541" t="str">
        <f>IF(core[[#This Row],[Base type]]="xs:string",LEFT(core[[#This Row],[Type]],11)="xs:string(""","")</f>
        <v/>
      </c>
      <c r="J1541" t="str">
        <f>IF(core[[#This Row],[Base type]]="xs:string",NOT(ISERROR(FIND(" or xs:string(xs:pattern=other:\w{2,})",core[[#This Row],[Type]]))),"")</f>
        <v/>
      </c>
      <c r="K1541" t="str">
        <f>IFERROR(MID(core[[#This Row],[Type]],LEN(core[[#This Row],[Base type]])+2,FIND(")",core[[#This Row],[Type]],LEN(core[[#This Row],[Base type]])+2)-LEN(core[[#This Row],[Base type]])-2)&amp;IF(core[[#This Row],[Other]]=TRUE,", ""other:*""",""),"")</f>
        <v/>
      </c>
      <c r="L1541" t="str">
        <f t="array" ref="L15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42" spans="2:12" hidden="1" x14ac:dyDescent="0.25">
      <c r="B1542" t="s">
        <v>3098</v>
      </c>
      <c r="C1542" t="s">
        <v>462</v>
      </c>
      <c r="D1542" t="s">
        <v>472</v>
      </c>
      <c r="E1542" t="s">
        <v>1299</v>
      </c>
      <c r="F1542" t="s">
        <v>29</v>
      </c>
      <c r="H1542" t="str">
        <f>IF(ISBLANK(core[[#This Row],[Type]]),"",IFERROR(LEFT(core[[#This Row],[Type]],FIND("(",core[[#This Row],[Type]])-1),core[[#This Row],[Type]]))</f>
        <v/>
      </c>
      <c r="I1542" t="str">
        <f>IF(core[[#This Row],[Base type]]="xs:string",LEFT(core[[#This Row],[Type]],11)="xs:string(""","")</f>
        <v/>
      </c>
      <c r="J1542" t="str">
        <f>IF(core[[#This Row],[Base type]]="xs:string",NOT(ISERROR(FIND(" or xs:string(xs:pattern=other:\w{2,})",core[[#This Row],[Type]]))),"")</f>
        <v/>
      </c>
      <c r="K1542" t="str">
        <f>IFERROR(MID(core[[#This Row],[Type]],LEN(core[[#This Row],[Base type]])+2,FIND(")",core[[#This Row],[Type]],LEN(core[[#This Row],[Base type]])+2)-LEN(core[[#This Row],[Base type]])-2)&amp;IF(core[[#This Row],[Other]]=TRUE,", ""other:*""",""),"")</f>
        <v/>
      </c>
      <c r="L1542" t="str">
        <f t="array" ref="L154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43" spans="2:12" hidden="1" x14ac:dyDescent="0.25">
      <c r="B1543" t="s">
        <v>3099</v>
      </c>
      <c r="C1543" t="s">
        <v>882</v>
      </c>
      <c r="D1543" t="s">
        <v>883</v>
      </c>
      <c r="E1543" t="s">
        <v>1299</v>
      </c>
      <c r="F1543" t="s">
        <v>29</v>
      </c>
      <c r="H1543" t="str">
        <f>IF(ISBLANK(core[[#This Row],[Type]]),"",IFERROR(LEFT(core[[#This Row],[Type]],FIND("(",core[[#This Row],[Type]])-1),core[[#This Row],[Type]]))</f>
        <v/>
      </c>
      <c r="I1543" t="str">
        <f>IF(core[[#This Row],[Base type]]="xs:string",LEFT(core[[#This Row],[Type]],11)="xs:string(""","")</f>
        <v/>
      </c>
      <c r="J1543" t="str">
        <f>IF(core[[#This Row],[Base type]]="xs:string",NOT(ISERROR(FIND(" or xs:string(xs:pattern=other:\w{2,})",core[[#This Row],[Type]]))),"")</f>
        <v/>
      </c>
      <c r="K1543" t="str">
        <f>IFERROR(MID(core[[#This Row],[Type]],LEN(core[[#This Row],[Base type]])+2,FIND(")",core[[#This Row],[Type]],LEN(core[[#This Row],[Base type]])+2)-LEN(core[[#This Row],[Base type]])-2)&amp;IF(core[[#This Row],[Other]]=TRUE,", ""other:*""",""),"")</f>
        <v/>
      </c>
      <c r="L1543" t="str">
        <f t="array" ref="L15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44" spans="2:12" hidden="1" x14ac:dyDescent="0.25">
      <c r="B1544" t="s">
        <v>3100</v>
      </c>
      <c r="C1544" t="s">
        <v>893</v>
      </c>
      <c r="D1544" t="s">
        <v>423</v>
      </c>
      <c r="E1544" t="s">
        <v>1299</v>
      </c>
      <c r="F1544" t="s">
        <v>29</v>
      </c>
      <c r="H1544" t="str">
        <f>IF(ISBLANK(core[[#This Row],[Type]]),"",IFERROR(LEFT(core[[#This Row],[Type]],FIND("(",core[[#This Row],[Type]])-1),core[[#This Row],[Type]]))</f>
        <v/>
      </c>
      <c r="I1544" t="str">
        <f>IF(core[[#This Row],[Base type]]="xs:string",LEFT(core[[#This Row],[Type]],11)="xs:string(""","")</f>
        <v/>
      </c>
      <c r="J1544" t="str">
        <f>IF(core[[#This Row],[Base type]]="xs:string",NOT(ISERROR(FIND(" or xs:string(xs:pattern=other:\w{2,})",core[[#This Row],[Type]]))),"")</f>
        <v/>
      </c>
      <c r="K1544" t="str">
        <f>IFERROR(MID(core[[#This Row],[Type]],LEN(core[[#This Row],[Base type]])+2,FIND(")",core[[#This Row],[Type]],LEN(core[[#This Row],[Base type]])+2)-LEN(core[[#This Row],[Base type]])-2)&amp;IF(core[[#This Row],[Other]]=TRUE,", ""other:*""",""),"")</f>
        <v/>
      </c>
      <c r="L1544" t="str">
        <f t="array" ref="L154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45" spans="2:12" hidden="1" x14ac:dyDescent="0.25">
      <c r="B1545" t="s">
        <v>3101</v>
      </c>
      <c r="C1545" t="s">
        <v>893</v>
      </c>
      <c r="D1545" t="s">
        <v>423</v>
      </c>
      <c r="E1545" t="s">
        <v>34</v>
      </c>
      <c r="F1545" t="s">
        <v>29</v>
      </c>
      <c r="G1545" t="s">
        <v>1302</v>
      </c>
      <c r="H1545" t="str">
        <f>IF(ISBLANK(core[[#This Row],[Type]]),"",IFERROR(LEFT(core[[#This Row],[Type]],FIND("(",core[[#This Row],[Type]])-1),core[[#This Row],[Type]]))</f>
        <v>xs:string</v>
      </c>
      <c r="I1545" t="b">
        <f>IF(core[[#This Row],[Base type]]="xs:string",LEFT(core[[#This Row],[Type]],11)="xs:string(""","")</f>
        <v>0</v>
      </c>
      <c r="J1545" t="b">
        <f>IF(core[[#This Row],[Base type]]="xs:string",NOT(ISERROR(FIND(" or xs:string(xs:pattern=other:\w{2,})",core[[#This Row],[Type]]))),"")</f>
        <v>0</v>
      </c>
      <c r="K1545" t="str">
        <f>IFERROR(MID(core[[#This Row],[Type]],LEN(core[[#This Row],[Base type]])+2,FIND(")",core[[#This Row],[Type]],LEN(core[[#This Row],[Base type]])+2)-LEN(core[[#This Row],[Base type]])-2)&amp;IF(core[[#This Row],[Other]]=TRUE,", ""other:*""",""),"")</f>
        <v/>
      </c>
      <c r="L1545" t="str">
        <f t="array" ref="L154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46" spans="2:12" hidden="1" x14ac:dyDescent="0.25">
      <c r="B1546" t="s">
        <v>3102</v>
      </c>
      <c r="C1546" t="s">
        <v>893</v>
      </c>
      <c r="D1546" t="s">
        <v>423</v>
      </c>
      <c r="E1546" t="s">
        <v>28</v>
      </c>
      <c r="F1546" t="s">
        <v>29</v>
      </c>
      <c r="G1546" t="s">
        <v>1302</v>
      </c>
      <c r="H1546" t="str">
        <f>IF(ISBLANK(core[[#This Row],[Type]]),"",IFERROR(LEFT(core[[#This Row],[Type]],FIND("(",core[[#This Row],[Type]])-1),core[[#This Row],[Type]]))</f>
        <v>xs:string</v>
      </c>
      <c r="I1546" t="b">
        <f>IF(core[[#This Row],[Base type]]="xs:string",LEFT(core[[#This Row],[Type]],11)="xs:string(""","")</f>
        <v>0</v>
      </c>
      <c r="J1546" t="b">
        <f>IF(core[[#This Row],[Base type]]="xs:string",NOT(ISERROR(FIND(" or xs:string(xs:pattern=other:\w{2,})",core[[#This Row],[Type]]))),"")</f>
        <v>0</v>
      </c>
      <c r="K1546" t="str">
        <f>IFERROR(MID(core[[#This Row],[Type]],LEN(core[[#This Row],[Base type]])+2,FIND(")",core[[#This Row],[Type]],LEN(core[[#This Row],[Base type]])+2)-LEN(core[[#This Row],[Base type]])-2)&amp;IF(core[[#This Row],[Other]]=TRUE,", ""other:*""",""),"")</f>
        <v/>
      </c>
      <c r="L1546" t="str">
        <f t="array" ref="L154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47" spans="2:12" hidden="1" x14ac:dyDescent="0.25">
      <c r="B1547" t="s">
        <v>3103</v>
      </c>
      <c r="C1547" t="s">
        <v>893</v>
      </c>
      <c r="D1547" t="s">
        <v>423</v>
      </c>
      <c r="E1547" t="s">
        <v>1305</v>
      </c>
      <c r="F1547" t="s">
        <v>29</v>
      </c>
      <c r="H1547" t="str">
        <f>IF(ISBLANK(core[[#This Row],[Type]]),"",IFERROR(LEFT(core[[#This Row],[Type]],FIND("(",core[[#This Row],[Type]])-1),core[[#This Row],[Type]]))</f>
        <v/>
      </c>
      <c r="I1547" t="str">
        <f>IF(core[[#This Row],[Base type]]="xs:string",LEFT(core[[#This Row],[Type]],11)="xs:string(""","")</f>
        <v/>
      </c>
      <c r="J1547" t="str">
        <f>IF(core[[#This Row],[Base type]]="xs:string",NOT(ISERROR(FIND(" or xs:string(xs:pattern=other:\w{2,})",core[[#This Row],[Type]]))),"")</f>
        <v/>
      </c>
      <c r="K1547" t="str">
        <f>IFERROR(MID(core[[#This Row],[Type]],LEN(core[[#This Row],[Base type]])+2,FIND(")",core[[#This Row],[Type]],LEN(core[[#This Row],[Base type]])+2)-LEN(core[[#This Row],[Base type]])-2)&amp;IF(core[[#This Row],[Other]]=TRUE,", ""other:*""",""),"")</f>
        <v/>
      </c>
      <c r="L1547" t="str">
        <f t="array" ref="L15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48" spans="2:12" hidden="1" x14ac:dyDescent="0.25">
      <c r="B1548" t="s">
        <v>3104</v>
      </c>
      <c r="C1548" t="s">
        <v>893</v>
      </c>
      <c r="D1548" t="s">
        <v>423</v>
      </c>
      <c r="E1548" t="s">
        <v>1307</v>
      </c>
      <c r="F1548" t="s">
        <v>29</v>
      </c>
      <c r="H1548" t="str">
        <f>IF(ISBLANK(core[[#This Row],[Type]]),"",IFERROR(LEFT(core[[#This Row],[Type]],FIND("(",core[[#This Row],[Type]])-1),core[[#This Row],[Type]]))</f>
        <v/>
      </c>
      <c r="I1548" t="str">
        <f>IF(core[[#This Row],[Base type]]="xs:string",LEFT(core[[#This Row],[Type]],11)="xs:string(""","")</f>
        <v/>
      </c>
      <c r="J1548" t="str">
        <f>IF(core[[#This Row],[Base type]]="xs:string",NOT(ISERROR(FIND(" or xs:string(xs:pattern=other:\w{2,})",core[[#This Row],[Type]]))),"")</f>
        <v/>
      </c>
      <c r="K1548" t="str">
        <f>IFERROR(MID(core[[#This Row],[Type]],LEN(core[[#This Row],[Base type]])+2,FIND(")",core[[#This Row],[Type]],LEN(core[[#This Row],[Base type]])+2)-LEN(core[[#This Row],[Base type]])-2)&amp;IF(core[[#This Row],[Other]]=TRUE,", ""other:*""",""),"")</f>
        <v/>
      </c>
      <c r="L1548" t="str">
        <f t="array" ref="L154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49" spans="2:12" hidden="1" x14ac:dyDescent="0.25">
      <c r="B1549" t="s">
        <v>3105</v>
      </c>
      <c r="C1549" t="s">
        <v>893</v>
      </c>
      <c r="D1549" t="s">
        <v>1309</v>
      </c>
      <c r="E1549" t="s">
        <v>1299</v>
      </c>
      <c r="F1549" t="s">
        <v>29</v>
      </c>
      <c r="H1549" t="str">
        <f>IF(ISBLANK(core[[#This Row],[Type]]),"",IFERROR(LEFT(core[[#This Row],[Type]],FIND("(",core[[#This Row],[Type]])-1),core[[#This Row],[Type]]))</f>
        <v/>
      </c>
      <c r="I1549" t="str">
        <f>IF(core[[#This Row],[Base type]]="xs:string",LEFT(core[[#This Row],[Type]],11)="xs:string(""","")</f>
        <v/>
      </c>
      <c r="J1549" t="str">
        <f>IF(core[[#This Row],[Base type]]="xs:string",NOT(ISERROR(FIND(" or xs:string(xs:pattern=other:\w{2,})",core[[#This Row],[Type]]))),"")</f>
        <v/>
      </c>
      <c r="K1549" t="str">
        <f>IFERROR(MID(core[[#This Row],[Type]],LEN(core[[#This Row],[Base type]])+2,FIND(")",core[[#This Row],[Type]],LEN(core[[#This Row],[Base type]])+2)-LEN(core[[#This Row],[Base type]])-2)&amp;IF(core[[#This Row],[Other]]=TRUE,", ""other:*""",""),"")</f>
        <v/>
      </c>
      <c r="L1549" t="str">
        <f t="array" ref="L154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50" spans="2:12" hidden="1" x14ac:dyDescent="0.25">
      <c r="B1550" t="s">
        <v>3106</v>
      </c>
      <c r="C1550" t="s">
        <v>882</v>
      </c>
      <c r="D1550" t="s">
        <v>883</v>
      </c>
      <c r="E1550" t="s">
        <v>32</v>
      </c>
      <c r="F1550" t="s">
        <v>23</v>
      </c>
      <c r="G1550" t="s">
        <v>1311</v>
      </c>
      <c r="H1550" t="str">
        <f>IF(ISBLANK(core[[#This Row],[Type]]),"",IFERROR(LEFT(core[[#This Row],[Type]],FIND("(",core[[#This Row],[Type]])-1),core[[#This Row],[Type]]))</f>
        <v>xs:ID</v>
      </c>
      <c r="I1550" t="str">
        <f>IF(core[[#This Row],[Base type]]="xs:string",LEFT(core[[#This Row],[Type]],11)="xs:string(""","")</f>
        <v/>
      </c>
      <c r="J1550" t="str">
        <f>IF(core[[#This Row],[Base type]]="xs:string",NOT(ISERROR(FIND(" or xs:string(xs:pattern=other:\w{2,})",core[[#This Row],[Type]]))),"")</f>
        <v/>
      </c>
      <c r="K1550" t="str">
        <f>IFERROR(MID(core[[#This Row],[Type]],LEN(core[[#This Row],[Base type]])+2,FIND(")",core[[#This Row],[Type]],LEN(core[[#This Row],[Base type]])+2)-LEN(core[[#This Row],[Base type]])-2)&amp;IF(core[[#This Row],[Other]]=TRUE,", ""other:*""",""),"")</f>
        <v/>
      </c>
      <c r="L1550" t="str">
        <f t="array" ref="L155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51" spans="2:12" hidden="1" x14ac:dyDescent="0.25">
      <c r="B1551" t="s">
        <v>3107</v>
      </c>
      <c r="C1551" t="s">
        <v>882</v>
      </c>
      <c r="D1551" t="s">
        <v>883</v>
      </c>
      <c r="E1551" t="s">
        <v>24</v>
      </c>
      <c r="F1551" t="s">
        <v>29</v>
      </c>
      <c r="G1551" t="s">
        <v>1302</v>
      </c>
      <c r="H1551" t="str">
        <f>IF(ISBLANK(core[[#This Row],[Type]]),"",IFERROR(LEFT(core[[#This Row],[Type]],FIND("(",core[[#This Row],[Type]])-1),core[[#This Row],[Type]]))</f>
        <v>xs:string</v>
      </c>
      <c r="I1551" t="b">
        <f>IF(core[[#This Row],[Base type]]="xs:string",LEFT(core[[#This Row],[Type]],11)="xs:string(""","")</f>
        <v>0</v>
      </c>
      <c r="J1551" t="b">
        <f>IF(core[[#This Row],[Base type]]="xs:string",NOT(ISERROR(FIND(" or xs:string(xs:pattern=other:\w{2,})",core[[#This Row],[Type]]))),"")</f>
        <v>0</v>
      </c>
      <c r="K1551" t="str">
        <f>IFERROR(MID(core[[#This Row],[Type]],LEN(core[[#This Row],[Base type]])+2,FIND(")",core[[#This Row],[Type]],LEN(core[[#This Row],[Base type]])+2)-LEN(core[[#This Row],[Base type]])-2)&amp;IF(core[[#This Row],[Other]]=TRUE,", ""other:*""",""),"")</f>
        <v/>
      </c>
      <c r="L1551" t="str">
        <f t="array" ref="L155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52" spans="2:12" hidden="1" x14ac:dyDescent="0.25">
      <c r="B1552" t="s">
        <v>3108</v>
      </c>
      <c r="C1552" t="s">
        <v>882</v>
      </c>
      <c r="D1552" t="s">
        <v>883</v>
      </c>
      <c r="E1552" t="s">
        <v>34</v>
      </c>
      <c r="F1552" t="s">
        <v>29</v>
      </c>
      <c r="G1552" t="s">
        <v>1302</v>
      </c>
      <c r="H1552" t="str">
        <f>IF(ISBLANK(core[[#This Row],[Type]]),"",IFERROR(LEFT(core[[#This Row],[Type]],FIND("(",core[[#This Row],[Type]])-1),core[[#This Row],[Type]]))</f>
        <v>xs:string</v>
      </c>
      <c r="I1552" t="b">
        <f>IF(core[[#This Row],[Base type]]="xs:string",LEFT(core[[#This Row],[Type]],11)="xs:string(""","")</f>
        <v>0</v>
      </c>
      <c r="J1552" t="b">
        <f>IF(core[[#This Row],[Base type]]="xs:string",NOT(ISERROR(FIND(" or xs:string(xs:pattern=other:\w{2,})",core[[#This Row],[Type]]))),"")</f>
        <v>0</v>
      </c>
      <c r="K1552" t="str">
        <f>IFERROR(MID(core[[#This Row],[Type]],LEN(core[[#This Row],[Base type]])+2,FIND(")",core[[#This Row],[Type]],LEN(core[[#This Row],[Base type]])+2)-LEN(core[[#This Row],[Base type]])-2)&amp;IF(core[[#This Row],[Other]]=TRUE,", ""other:*""",""),"")</f>
        <v/>
      </c>
      <c r="L1552" t="str">
        <f t="array" ref="L155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53" spans="2:12" hidden="1" x14ac:dyDescent="0.25">
      <c r="B1553" t="s">
        <v>3109</v>
      </c>
      <c r="C1553" t="s">
        <v>882</v>
      </c>
      <c r="D1553" t="s">
        <v>883</v>
      </c>
      <c r="E1553" t="s">
        <v>28</v>
      </c>
      <c r="F1553" t="s">
        <v>29</v>
      </c>
      <c r="G1553" t="s">
        <v>1302</v>
      </c>
      <c r="H1553" t="str">
        <f>IF(ISBLANK(core[[#This Row],[Type]]),"",IFERROR(LEFT(core[[#This Row],[Type]],FIND("(",core[[#This Row],[Type]])-1),core[[#This Row],[Type]]))</f>
        <v>xs:string</v>
      </c>
      <c r="I1553" t="b">
        <f>IF(core[[#This Row],[Base type]]="xs:string",LEFT(core[[#This Row],[Type]],11)="xs:string(""","")</f>
        <v>0</v>
      </c>
      <c r="J1553" t="b">
        <f>IF(core[[#This Row],[Base type]]="xs:string",NOT(ISERROR(FIND(" or xs:string(xs:pattern=other:\w{2,})",core[[#This Row],[Type]]))),"")</f>
        <v>0</v>
      </c>
      <c r="K1553" t="str">
        <f>IFERROR(MID(core[[#This Row],[Type]],LEN(core[[#This Row],[Base type]])+2,FIND(")",core[[#This Row],[Type]],LEN(core[[#This Row],[Base type]])+2)-LEN(core[[#This Row],[Base type]])-2)&amp;IF(core[[#This Row],[Other]]=TRUE,", ""other:*""",""),"")</f>
        <v/>
      </c>
      <c r="L1553" t="str">
        <f t="array" ref="L155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54" spans="2:12" hidden="1" x14ac:dyDescent="0.25">
      <c r="B1554" t="s">
        <v>3110</v>
      </c>
      <c r="C1554" t="s">
        <v>882</v>
      </c>
      <c r="D1554" t="s">
        <v>883</v>
      </c>
      <c r="E1554" t="s">
        <v>1305</v>
      </c>
      <c r="F1554" t="s">
        <v>29</v>
      </c>
      <c r="H1554" t="str">
        <f>IF(ISBLANK(core[[#This Row],[Type]]),"",IFERROR(LEFT(core[[#This Row],[Type]],FIND("(",core[[#This Row],[Type]])-1),core[[#This Row],[Type]]))</f>
        <v/>
      </c>
      <c r="I1554" t="str">
        <f>IF(core[[#This Row],[Base type]]="xs:string",LEFT(core[[#This Row],[Type]],11)="xs:string(""","")</f>
        <v/>
      </c>
      <c r="J1554" t="str">
        <f>IF(core[[#This Row],[Base type]]="xs:string",NOT(ISERROR(FIND(" or xs:string(xs:pattern=other:\w{2,})",core[[#This Row],[Type]]))),"")</f>
        <v/>
      </c>
      <c r="K1554" t="str">
        <f>IFERROR(MID(core[[#This Row],[Type]],LEN(core[[#This Row],[Base type]])+2,FIND(")",core[[#This Row],[Type]],LEN(core[[#This Row],[Base type]])+2)-LEN(core[[#This Row],[Base type]])-2)&amp;IF(core[[#This Row],[Other]]=TRUE,", ""other:*""",""),"")</f>
        <v/>
      </c>
      <c r="L1554" t="str">
        <f t="array" ref="L155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55" spans="2:12" hidden="1" x14ac:dyDescent="0.25">
      <c r="B1555" t="s">
        <v>3111</v>
      </c>
      <c r="C1555" t="s">
        <v>882</v>
      </c>
      <c r="D1555" t="s">
        <v>883</v>
      </c>
      <c r="E1555" t="s">
        <v>1307</v>
      </c>
      <c r="F1555" t="s">
        <v>29</v>
      </c>
      <c r="H1555" t="str">
        <f>IF(ISBLANK(core[[#This Row],[Type]]),"",IFERROR(LEFT(core[[#This Row],[Type]],FIND("(",core[[#This Row],[Type]])-1),core[[#This Row],[Type]]))</f>
        <v/>
      </c>
      <c r="I1555" t="str">
        <f>IF(core[[#This Row],[Base type]]="xs:string",LEFT(core[[#This Row],[Type]],11)="xs:string(""","")</f>
        <v/>
      </c>
      <c r="J1555" t="str">
        <f>IF(core[[#This Row],[Base type]]="xs:string",NOT(ISERROR(FIND(" or xs:string(xs:pattern=other:\w{2,})",core[[#This Row],[Type]]))),"")</f>
        <v/>
      </c>
      <c r="K1555" t="str">
        <f>IFERROR(MID(core[[#This Row],[Type]],LEN(core[[#This Row],[Base type]])+2,FIND(")",core[[#This Row],[Type]],LEN(core[[#This Row],[Base type]])+2)-LEN(core[[#This Row],[Base type]])-2)&amp;IF(core[[#This Row],[Other]]=TRUE,", ""other:*""",""),"")</f>
        <v/>
      </c>
      <c r="L1555" t="str">
        <f t="array" ref="L155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56" spans="2:12" hidden="1" x14ac:dyDescent="0.25">
      <c r="B1556" t="s">
        <v>3112</v>
      </c>
      <c r="C1556" t="s">
        <v>893</v>
      </c>
      <c r="D1556" t="s">
        <v>300</v>
      </c>
      <c r="E1556" t="s">
        <v>1299</v>
      </c>
      <c r="F1556" t="s">
        <v>29</v>
      </c>
      <c r="H1556" t="str">
        <f>IF(ISBLANK(core[[#This Row],[Type]]),"",IFERROR(LEFT(core[[#This Row],[Type]],FIND("(",core[[#This Row],[Type]])-1),core[[#This Row],[Type]]))</f>
        <v/>
      </c>
      <c r="I1556" t="str">
        <f>IF(core[[#This Row],[Base type]]="xs:string",LEFT(core[[#This Row],[Type]],11)="xs:string(""","")</f>
        <v/>
      </c>
      <c r="J1556" t="str">
        <f>IF(core[[#This Row],[Base type]]="xs:string",NOT(ISERROR(FIND(" or xs:string(xs:pattern=other:\w{2,})",core[[#This Row],[Type]]))),"")</f>
        <v/>
      </c>
      <c r="K1556" t="str">
        <f>IFERROR(MID(core[[#This Row],[Type]],LEN(core[[#This Row],[Base type]])+2,FIND(")",core[[#This Row],[Type]],LEN(core[[#This Row],[Base type]])+2)-LEN(core[[#This Row],[Base type]])-2)&amp;IF(core[[#This Row],[Other]]=TRUE,", ""other:*""",""),"")</f>
        <v/>
      </c>
      <c r="L1556" t="str">
        <f t="array" ref="L15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57" spans="2:12" hidden="1" x14ac:dyDescent="0.25">
      <c r="B1557" t="s">
        <v>3113</v>
      </c>
      <c r="C1557" t="s">
        <v>893</v>
      </c>
      <c r="D1557" t="s">
        <v>300</v>
      </c>
      <c r="E1557" t="s">
        <v>301</v>
      </c>
      <c r="F1557" t="s">
        <v>23</v>
      </c>
      <c r="G1557" t="s">
        <v>1495</v>
      </c>
      <c r="H1557" t="str">
        <f>IF(ISBLANK(core[[#This Row],[Type]]),"",IFERROR(LEFT(core[[#This Row],[Type]],FIND("(",core[[#This Row],[Type]])-1),core[[#This Row],[Type]]))</f>
        <v>xs:list</v>
      </c>
      <c r="I1557" t="str">
        <f>IF(core[[#This Row],[Base type]]="xs:string",LEFT(core[[#This Row],[Type]],11)="xs:string(""","")</f>
        <v/>
      </c>
      <c r="J1557" t="str">
        <f>IF(core[[#This Row],[Base type]]="xs:string",NOT(ISERROR(FIND(" or xs:string(xs:pattern=other:\w{2,})",core[[#This Row],[Type]]))),"")</f>
        <v/>
      </c>
      <c r="K1557" t="str">
        <f>IFERROR(MID(core[[#This Row],[Type]],LEN(core[[#This Row],[Base type]])+2,FIND(")",core[[#This Row],[Type]],LEN(core[[#This Row],[Base type]])+2)-LEN(core[[#This Row],[Base type]])-2)&amp;IF(core[[#This Row],[Other]]=TRUE,", ""other:*""",""),"")</f>
        <v>xs:double</v>
      </c>
      <c r="L1557" t="str">
        <f t="array" ref="L1557">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558" spans="2:12" hidden="1" x14ac:dyDescent="0.25">
      <c r="B1558" t="s">
        <v>3114</v>
      </c>
      <c r="C1558" t="s">
        <v>893</v>
      </c>
      <c r="D1558" t="s">
        <v>300</v>
      </c>
      <c r="E1558" t="s">
        <v>1425</v>
      </c>
      <c r="F1558" t="s">
        <v>29</v>
      </c>
      <c r="G1558" t="s">
        <v>1497</v>
      </c>
      <c r="H1558" t="str">
        <f>IF(ISBLANK(core[[#This Row],[Type]]),"",IFERROR(LEFT(core[[#This Row],[Type]],FIND("(",core[[#This Row],[Type]])-1),core[[#This Row],[Type]]))</f>
        <v>xs:double</v>
      </c>
      <c r="I1558" t="str">
        <f>IF(core[[#This Row],[Base type]]="xs:string",LEFT(core[[#This Row],[Type]],11)="xs:string(""","")</f>
        <v/>
      </c>
      <c r="J1558" t="str">
        <f>IF(core[[#This Row],[Base type]]="xs:string",NOT(ISERROR(FIND(" or xs:string(xs:pattern=other:\w{2,})",core[[#This Row],[Type]]))),"")</f>
        <v/>
      </c>
      <c r="K1558" t="str">
        <f>IFERROR(MID(core[[#This Row],[Type]],LEN(core[[#This Row],[Base type]])+2,FIND(")",core[[#This Row],[Type]],LEN(core[[#This Row],[Base type]])+2)-LEN(core[[#This Row],[Base type]])-2)&amp;IF(core[[#This Row],[Other]]=TRUE,", ""other:*""",""),"")</f>
        <v/>
      </c>
      <c r="L1558" t="str">
        <f t="array" ref="L1558">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559" spans="2:12" hidden="1" x14ac:dyDescent="0.25">
      <c r="B1559" t="s">
        <v>3115</v>
      </c>
      <c r="C1559" t="s">
        <v>893</v>
      </c>
      <c r="D1559" t="s">
        <v>300</v>
      </c>
      <c r="E1559" t="s">
        <v>1420</v>
      </c>
      <c r="F1559" t="s">
        <v>29</v>
      </c>
      <c r="G1559" t="s">
        <v>1423</v>
      </c>
      <c r="H1559" t="str">
        <f>IF(ISBLANK(core[[#This Row],[Type]]),"",IFERROR(LEFT(core[[#This Row],[Type]],FIND("(",core[[#This Row],[Type]])-1),core[[#This Row],[Type]]))</f>
        <v>xs:anyURI</v>
      </c>
      <c r="I1559" t="str">
        <f>IF(core[[#This Row],[Base type]]="xs:string",LEFT(core[[#This Row],[Type]],11)="xs:string(""","")</f>
        <v/>
      </c>
      <c r="J1559" t="str">
        <f>IF(core[[#This Row],[Base type]]="xs:string",NOT(ISERROR(FIND(" or xs:string(xs:pattern=other:\w{2,})",core[[#This Row],[Type]]))),"")</f>
        <v/>
      </c>
      <c r="K1559" t="str">
        <f>IFERROR(MID(core[[#This Row],[Type]],LEN(core[[#This Row],[Base type]])+2,FIND(")",core[[#This Row],[Type]],LEN(core[[#This Row],[Base type]])+2)-LEN(core[[#This Row],[Base type]])-2)&amp;IF(core[[#This Row],[Other]]=TRUE,", ""other:*""",""),"")</f>
        <v/>
      </c>
      <c r="L1559" t="str">
        <f t="array" ref="L155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560" spans="2:12" hidden="1" x14ac:dyDescent="0.25">
      <c r="B1560" t="s">
        <v>3116</v>
      </c>
      <c r="C1560" t="s">
        <v>893</v>
      </c>
      <c r="D1560" t="s">
        <v>300</v>
      </c>
      <c r="E1560" t="s">
        <v>1500</v>
      </c>
      <c r="F1560" t="s">
        <v>29</v>
      </c>
      <c r="G1560" t="s">
        <v>1423</v>
      </c>
      <c r="H1560" t="str">
        <f>IF(ISBLANK(core[[#This Row],[Type]]),"",IFERROR(LEFT(core[[#This Row],[Type]],FIND("(",core[[#This Row],[Type]])-1),core[[#This Row],[Type]]))</f>
        <v>xs:anyURI</v>
      </c>
      <c r="I1560" t="str">
        <f>IF(core[[#This Row],[Base type]]="xs:string",LEFT(core[[#This Row],[Type]],11)="xs:string(""","")</f>
        <v/>
      </c>
      <c r="J1560" t="str">
        <f>IF(core[[#This Row],[Base type]]="xs:string",NOT(ISERROR(FIND(" or xs:string(xs:pattern=other:\w{2,})",core[[#This Row],[Type]]))),"")</f>
        <v/>
      </c>
      <c r="K1560" t="str">
        <f>IFERROR(MID(core[[#This Row],[Type]],LEN(core[[#This Row],[Base type]])+2,FIND(")",core[[#This Row],[Type]],LEN(core[[#This Row],[Base type]])+2)-LEN(core[[#This Row],[Base type]])-2)&amp;IF(core[[#This Row],[Other]]=TRUE,", ""other:*""",""),"")</f>
        <v/>
      </c>
      <c r="L1560" t="str">
        <f t="array" ref="L1560">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561" spans="2:12" hidden="1" x14ac:dyDescent="0.25">
      <c r="B1561" t="s">
        <v>3117</v>
      </c>
      <c r="C1561" t="s">
        <v>882</v>
      </c>
      <c r="D1561" t="s">
        <v>883</v>
      </c>
      <c r="E1561" t="s">
        <v>494</v>
      </c>
      <c r="F1561" t="s">
        <v>23</v>
      </c>
      <c r="G1561" t="s">
        <v>1403</v>
      </c>
      <c r="H1561" t="str">
        <f>IF(ISBLANK(core[[#This Row],[Type]]),"",IFERROR(LEFT(core[[#This Row],[Type]],FIND("(",core[[#This Row],[Type]])-1),core[[#This Row],[Type]]))</f>
        <v>xs:decimal</v>
      </c>
      <c r="I1561" t="str">
        <f>IF(core[[#This Row],[Base type]]="xs:string",LEFT(core[[#This Row],[Type]],11)="xs:string(""","")</f>
        <v/>
      </c>
      <c r="J1561" t="str">
        <f>IF(core[[#This Row],[Base type]]="xs:string",NOT(ISERROR(FIND(" or xs:string(xs:pattern=other:\w{2,})",core[[#This Row],[Type]]))),"")</f>
        <v/>
      </c>
      <c r="K1561" t="str">
        <f>IFERROR(MID(core[[#This Row],[Type]],LEN(core[[#This Row],[Base type]])+2,FIND(")",core[[#This Row],[Type]],LEN(core[[#This Row],[Base type]])+2)-LEN(core[[#This Row],[Base type]])-2)&amp;IF(core[[#This Row],[Other]]=TRUE,", ""other:*""",""),"")</f>
        <v>xs:fractionDigits=6</v>
      </c>
      <c r="L1561" t="str">
        <f t="array" ref="L156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562" spans="2:12" hidden="1" x14ac:dyDescent="0.25">
      <c r="B1562" t="s">
        <v>3118</v>
      </c>
      <c r="C1562" t="s">
        <v>882</v>
      </c>
      <c r="D1562" t="s">
        <v>883</v>
      </c>
      <c r="E1562" t="s">
        <v>478</v>
      </c>
      <c r="F1562" t="s">
        <v>29</v>
      </c>
      <c r="G1562" t="s">
        <v>1403</v>
      </c>
      <c r="H1562" t="str">
        <f>IF(ISBLANK(core[[#This Row],[Type]]),"",IFERROR(LEFT(core[[#This Row],[Type]],FIND("(",core[[#This Row],[Type]])-1),core[[#This Row],[Type]]))</f>
        <v>xs:decimal</v>
      </c>
      <c r="I1562" t="str">
        <f>IF(core[[#This Row],[Base type]]="xs:string",LEFT(core[[#This Row],[Type]],11)="xs:string(""","")</f>
        <v/>
      </c>
      <c r="J1562" t="str">
        <f>IF(core[[#This Row],[Base type]]="xs:string",NOT(ISERROR(FIND(" or xs:string(xs:pattern=other:\w{2,})",core[[#This Row],[Type]]))),"")</f>
        <v/>
      </c>
      <c r="K1562" t="str">
        <f>IFERROR(MID(core[[#This Row],[Type]],LEN(core[[#This Row],[Base type]])+2,FIND(")",core[[#This Row],[Type]],LEN(core[[#This Row],[Base type]])+2)-LEN(core[[#This Row],[Base type]])-2)&amp;IF(core[[#This Row],[Other]]=TRUE,", ""other:*""",""),"")</f>
        <v>xs:fractionDigits=6</v>
      </c>
      <c r="L1562" t="str">
        <f t="array" ref="L156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563" spans="2:12" hidden="1" x14ac:dyDescent="0.25">
      <c r="B1563" t="s">
        <v>3119</v>
      </c>
      <c r="C1563" t="s">
        <v>882</v>
      </c>
      <c r="D1563" t="s">
        <v>883</v>
      </c>
      <c r="E1563" t="s">
        <v>1505</v>
      </c>
      <c r="F1563" t="s">
        <v>29</v>
      </c>
      <c r="G1563" t="s">
        <v>1403</v>
      </c>
      <c r="H1563" t="str">
        <f>IF(ISBLANK(core[[#This Row],[Type]]),"",IFERROR(LEFT(core[[#This Row],[Type]],FIND("(",core[[#This Row],[Type]])-1),core[[#This Row],[Type]]))</f>
        <v>xs:decimal</v>
      </c>
      <c r="I1563" t="str">
        <f>IF(core[[#This Row],[Base type]]="xs:string",LEFT(core[[#This Row],[Type]],11)="xs:string(""","")</f>
        <v/>
      </c>
      <c r="J1563" t="str">
        <f>IF(core[[#This Row],[Base type]]="xs:string",NOT(ISERROR(FIND(" or xs:string(xs:pattern=other:\w{2,})",core[[#This Row],[Type]]))),"")</f>
        <v/>
      </c>
      <c r="K1563" t="str">
        <f>IFERROR(MID(core[[#This Row],[Type]],LEN(core[[#This Row],[Base type]])+2,FIND(")",core[[#This Row],[Type]],LEN(core[[#This Row],[Base type]])+2)-LEN(core[[#This Row],[Base type]])-2)&amp;IF(core[[#This Row],[Other]]=TRUE,", ""other:*""",""),"")</f>
        <v>xs:fractionDigits=6</v>
      </c>
      <c r="L1563" t="str">
        <f t="array" ref="L1563">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564" spans="2:12" hidden="1" x14ac:dyDescent="0.25">
      <c r="B1564" t="s">
        <v>3120</v>
      </c>
      <c r="C1564" t="s">
        <v>893</v>
      </c>
      <c r="D1564" t="s">
        <v>65</v>
      </c>
      <c r="E1564" t="s">
        <v>1299</v>
      </c>
      <c r="F1564" t="s">
        <v>29</v>
      </c>
      <c r="H1564" t="str">
        <f>IF(ISBLANK(core[[#This Row],[Type]]),"",IFERROR(LEFT(core[[#This Row],[Type]],FIND("(",core[[#This Row],[Type]])-1),core[[#This Row],[Type]]))</f>
        <v/>
      </c>
      <c r="I1564" t="str">
        <f>IF(core[[#This Row],[Base type]]="xs:string",LEFT(core[[#This Row],[Type]],11)="xs:string(""","")</f>
        <v/>
      </c>
      <c r="J1564" t="str">
        <f>IF(core[[#This Row],[Base type]]="xs:string",NOT(ISERROR(FIND(" or xs:string(xs:pattern=other:\w{2,})",core[[#This Row],[Type]]))),"")</f>
        <v/>
      </c>
      <c r="K1564" t="str">
        <f>IFERROR(MID(core[[#This Row],[Type]],LEN(core[[#This Row],[Base type]])+2,FIND(")",core[[#This Row],[Type]],LEN(core[[#This Row],[Base type]])+2)-LEN(core[[#This Row],[Base type]])-2)&amp;IF(core[[#This Row],[Other]]=TRUE,", ""other:*""",""),"")</f>
        <v/>
      </c>
      <c r="L1564" t="str">
        <f t="array" ref="L15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65" spans="2:12" hidden="1" x14ac:dyDescent="0.25">
      <c r="B1565" t="s">
        <v>3121</v>
      </c>
      <c r="C1565" t="s">
        <v>894</v>
      </c>
      <c r="D1565" t="s">
        <v>123</v>
      </c>
      <c r="E1565" t="s">
        <v>1299</v>
      </c>
      <c r="F1565" t="s">
        <v>23</v>
      </c>
      <c r="H1565" t="str">
        <f>IF(ISBLANK(core[[#This Row],[Type]]),"",IFERROR(LEFT(core[[#This Row],[Type]],FIND("(",core[[#This Row],[Type]])-1),core[[#This Row],[Type]]))</f>
        <v/>
      </c>
      <c r="I1565" t="str">
        <f>IF(core[[#This Row],[Base type]]="xs:string",LEFT(core[[#This Row],[Type]],11)="xs:string(""","")</f>
        <v/>
      </c>
      <c r="J1565" t="str">
        <f>IF(core[[#This Row],[Base type]]="xs:string",NOT(ISERROR(FIND(" or xs:string(xs:pattern=other:\w{2,})",core[[#This Row],[Type]]))),"")</f>
        <v/>
      </c>
      <c r="K1565" t="str">
        <f>IFERROR(MID(core[[#This Row],[Type]],LEN(core[[#This Row],[Base type]])+2,FIND(")",core[[#This Row],[Type]],LEN(core[[#This Row],[Base type]])+2)-LEN(core[[#This Row],[Base type]])-2)&amp;IF(core[[#This Row],[Other]]=TRUE,", ""other:*""",""),"")</f>
        <v/>
      </c>
      <c r="L1565" t="str">
        <f t="array" ref="L156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66" spans="2:12" hidden="1" x14ac:dyDescent="0.25">
      <c r="B1566" t="s">
        <v>3122</v>
      </c>
      <c r="C1566" t="s">
        <v>3123</v>
      </c>
      <c r="D1566" t="s">
        <v>1309</v>
      </c>
      <c r="E1566" t="s">
        <v>1299</v>
      </c>
      <c r="F1566" t="s">
        <v>29</v>
      </c>
      <c r="H1566" t="str">
        <f>IF(ISBLANK(core[[#This Row],[Type]]),"",IFERROR(LEFT(core[[#This Row],[Type]],FIND("(",core[[#This Row],[Type]])-1),core[[#This Row],[Type]]))</f>
        <v/>
      </c>
      <c r="I1566" t="str">
        <f>IF(core[[#This Row],[Base type]]="xs:string",LEFT(core[[#This Row],[Type]],11)="xs:string(""","")</f>
        <v/>
      </c>
      <c r="J1566" t="str">
        <f>IF(core[[#This Row],[Base type]]="xs:string",NOT(ISERROR(FIND(" or xs:string(xs:pattern=other:\w{2,})",core[[#This Row],[Type]]))),"")</f>
        <v/>
      </c>
      <c r="K1566" t="str">
        <f>IFERROR(MID(core[[#This Row],[Type]],LEN(core[[#This Row],[Base type]])+2,FIND(")",core[[#This Row],[Type]],LEN(core[[#This Row],[Base type]])+2)-LEN(core[[#This Row],[Base type]])-2)&amp;IF(core[[#This Row],[Other]]=TRUE,", ""other:*""",""),"")</f>
        <v/>
      </c>
      <c r="L1566" t="str">
        <f t="array" ref="L156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67" spans="2:12" hidden="1" x14ac:dyDescent="0.25">
      <c r="B1567" t="s">
        <v>3124</v>
      </c>
      <c r="C1567" t="s">
        <v>894</v>
      </c>
      <c r="D1567" t="s">
        <v>123</v>
      </c>
      <c r="E1567" t="s">
        <v>124</v>
      </c>
      <c r="F1567" t="s">
        <v>23</v>
      </c>
      <c r="G1567" t="s">
        <v>1436</v>
      </c>
      <c r="H1567" t="str">
        <f>IF(ISBLANK(core[[#This Row],[Type]]),"",IFERROR(LEFT(core[[#This Row],[Type]],FIND("(",core[[#This Row],[Type]])-1),core[[#This Row],[Type]]))</f>
        <v>xs:boolean</v>
      </c>
      <c r="I1567" t="str">
        <f>IF(core[[#This Row],[Base type]]="xs:string",LEFT(core[[#This Row],[Type]],11)="xs:string(""","")</f>
        <v/>
      </c>
      <c r="J1567" t="str">
        <f>IF(core[[#This Row],[Base type]]="xs:string",NOT(ISERROR(FIND(" or xs:string(xs:pattern=other:\w{2,})",core[[#This Row],[Type]]))),"")</f>
        <v/>
      </c>
      <c r="K1567" t="str">
        <f>IFERROR(MID(core[[#This Row],[Type]],LEN(core[[#This Row],[Base type]])+2,FIND(")",core[[#This Row],[Type]],LEN(core[[#This Row],[Base type]])+2)-LEN(core[[#This Row],[Base type]])-2)&amp;IF(core[[#This Row],[Other]]=TRUE,", ""other:*""",""),"")</f>
        <v/>
      </c>
      <c r="L1567" t="str">
        <f t="array" ref="L156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568" spans="2:12" hidden="1" x14ac:dyDescent="0.25">
      <c r="B1568" t="s">
        <v>3125</v>
      </c>
      <c r="C1568" t="s">
        <v>894</v>
      </c>
      <c r="D1568" t="s">
        <v>123</v>
      </c>
      <c r="E1568" t="s">
        <v>135</v>
      </c>
      <c r="F1568" t="s">
        <v>29</v>
      </c>
      <c r="G1568" t="s">
        <v>1478</v>
      </c>
      <c r="H1568" t="str">
        <f>IF(ISBLANK(core[[#This Row],[Type]]),"",IFERROR(LEFT(core[[#This Row],[Type]],FIND("(",core[[#This Row],[Type]])-1),core[[#This Row],[Type]]))</f>
        <v>xs:string</v>
      </c>
      <c r="I1568" t="b">
        <f>IF(core[[#This Row],[Base type]]="xs:string",LEFT(core[[#This Row],[Type]],11)="xs:string(""","")</f>
        <v>1</v>
      </c>
      <c r="J1568" t="b">
        <f>IF(core[[#This Row],[Base type]]="xs:string",NOT(ISERROR(FIND(" or xs:string(xs:pattern=other:\w{2,})",core[[#This Row],[Type]]))),"")</f>
        <v>1</v>
      </c>
      <c r="K1568" t="str">
        <f>IFERROR(MID(core[[#This Row],[Type]],LEN(core[[#This Row],[Base type]])+2,FIND(")",core[[#This Row],[Type]],LEN(core[[#This Row],[Base type]])+2)-LEN(core[[#This Row],[Base type]])-2)&amp;IF(core[[#This Row],[Other]]=TRUE,", ""other:*""",""),"")</f>
        <v>"conceptual", "planned", "operational", "disabled", "closed", "other:*"</v>
      </c>
      <c r="L1568" t="str">
        <f t="array" ref="L156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569" spans="2:12" hidden="1" x14ac:dyDescent="0.25">
      <c r="B1569" t="s">
        <v>3126</v>
      </c>
      <c r="C1569" t="s">
        <v>894</v>
      </c>
      <c r="D1569" t="s">
        <v>123</v>
      </c>
      <c r="E1569" t="s">
        <v>133</v>
      </c>
      <c r="F1569" t="s">
        <v>29</v>
      </c>
      <c r="G1569" t="s">
        <v>1325</v>
      </c>
      <c r="H1569" t="str">
        <f>IF(ISBLANK(core[[#This Row],[Type]]),"",IFERROR(LEFT(core[[#This Row],[Type]],FIND("(",core[[#This Row],[Type]])-1),core[[#This Row],[Type]]))</f>
        <v>xs:IDREF</v>
      </c>
      <c r="I1569" t="str">
        <f>IF(core[[#This Row],[Base type]]="xs:string",LEFT(core[[#This Row],[Type]],11)="xs:string(""","")</f>
        <v/>
      </c>
      <c r="J1569" t="str">
        <f>IF(core[[#This Row],[Base type]]="xs:string",NOT(ISERROR(FIND(" or xs:string(xs:pattern=other:\w{2,})",core[[#This Row],[Type]]))),"")</f>
        <v/>
      </c>
      <c r="K1569" t="str">
        <f>IFERROR(MID(core[[#This Row],[Type]],LEN(core[[#This Row],[Base type]])+2,FIND(")",core[[#This Row],[Type]],LEN(core[[#This Row],[Base type]])+2)-LEN(core[[#This Row],[Base type]])-2)&amp;IF(core[[#This Row],[Other]]=TRUE,", ""other:*""",""),"")</f>
        <v/>
      </c>
      <c r="L1569" t="str">
        <f t="array" ref="L156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570" spans="2:12" hidden="1" x14ac:dyDescent="0.25">
      <c r="B1570" t="s">
        <v>3127</v>
      </c>
      <c r="C1570" t="s">
        <v>894</v>
      </c>
      <c r="D1570" t="s">
        <v>123</v>
      </c>
      <c r="E1570" t="s">
        <v>1481</v>
      </c>
      <c r="F1570" t="s">
        <v>29</v>
      </c>
      <c r="G1570" t="s">
        <v>1482</v>
      </c>
      <c r="H1570" t="str">
        <f>IF(ISBLANK(core[[#This Row],[Type]]),"",IFERROR(LEFT(core[[#This Row],[Type]],FIND("(",core[[#This Row],[Type]])-1),core[[#This Row],[Type]]))</f>
        <v>xs:time</v>
      </c>
      <c r="I1570" t="str">
        <f>IF(core[[#This Row],[Base type]]="xs:string",LEFT(core[[#This Row],[Type]],11)="xs:string(""","")</f>
        <v/>
      </c>
      <c r="J1570" t="str">
        <f>IF(core[[#This Row],[Base type]]="xs:string",NOT(ISERROR(FIND(" or xs:string(xs:pattern=other:\w{2,})",core[[#This Row],[Type]]))),"")</f>
        <v/>
      </c>
      <c r="K1570" t="str">
        <f>IFERROR(MID(core[[#This Row],[Type]],LEN(core[[#This Row],[Base type]])+2,FIND(")",core[[#This Row],[Type]],LEN(core[[#This Row],[Base type]])+2)-LEN(core[[#This Row],[Base type]])-2)&amp;IF(core[[#This Row],[Other]]=TRUE,", ""other:*""",""),"")</f>
        <v/>
      </c>
      <c r="L1570" t="str">
        <f t="array" ref="L157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571" spans="2:12" hidden="1" x14ac:dyDescent="0.25">
      <c r="B1571" t="s">
        <v>3128</v>
      </c>
      <c r="C1571" t="s">
        <v>894</v>
      </c>
      <c r="D1571" t="s">
        <v>123</v>
      </c>
      <c r="E1571" t="s">
        <v>1484</v>
      </c>
      <c r="F1571" t="s">
        <v>29</v>
      </c>
      <c r="G1571" t="s">
        <v>1482</v>
      </c>
      <c r="H1571" t="str">
        <f>IF(ISBLANK(core[[#This Row],[Type]]),"",IFERROR(LEFT(core[[#This Row],[Type]],FIND("(",core[[#This Row],[Type]])-1),core[[#This Row],[Type]]))</f>
        <v>xs:time</v>
      </c>
      <c r="I1571" t="str">
        <f>IF(core[[#This Row],[Base type]]="xs:string",LEFT(core[[#This Row],[Type]],11)="xs:string(""","")</f>
        <v/>
      </c>
      <c r="J1571" t="str">
        <f>IF(core[[#This Row],[Base type]]="xs:string",NOT(ISERROR(FIND(" or xs:string(xs:pattern=other:\w{2,})",core[[#This Row],[Type]]))),"")</f>
        <v/>
      </c>
      <c r="K1571" t="str">
        <f>IFERROR(MID(core[[#This Row],[Type]],LEN(core[[#This Row],[Base type]])+2,FIND(")",core[[#This Row],[Type]],LEN(core[[#This Row],[Base type]])+2)-LEN(core[[#This Row],[Base type]])-2)&amp;IF(core[[#This Row],[Other]]=TRUE,", ""other:*""",""),"")</f>
        <v/>
      </c>
      <c r="L1571" t="str">
        <f t="array" ref="L157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572" spans="2:12" hidden="1" x14ac:dyDescent="0.25">
      <c r="B1572" t="s">
        <v>3129</v>
      </c>
      <c r="C1572" t="s">
        <v>894</v>
      </c>
      <c r="D1572" t="s">
        <v>123</v>
      </c>
      <c r="E1572" t="s">
        <v>1486</v>
      </c>
      <c r="F1572" t="s">
        <v>29</v>
      </c>
      <c r="G1572" t="s">
        <v>1487</v>
      </c>
      <c r="H1572" t="str">
        <f>IF(ISBLANK(core[[#This Row],[Type]]),"",IFERROR(LEFT(core[[#This Row],[Type]],FIND("(",core[[#This Row],[Type]])-1),core[[#This Row],[Type]]))</f>
        <v>xs:nonNegativeInteger</v>
      </c>
      <c r="I1572" t="str">
        <f>IF(core[[#This Row],[Base type]]="xs:string",LEFT(core[[#This Row],[Type]],11)="xs:string(""","")</f>
        <v/>
      </c>
      <c r="J1572" t="str">
        <f>IF(core[[#This Row],[Base type]]="xs:string",NOT(ISERROR(FIND(" or xs:string(xs:pattern=other:\w{2,})",core[[#This Row],[Type]]))),"")</f>
        <v/>
      </c>
      <c r="K1572" t="str">
        <f>IFERROR(MID(core[[#This Row],[Type]],LEN(core[[#This Row],[Base type]])+2,FIND(")",core[[#This Row],[Type]],LEN(core[[#This Row],[Base type]])+2)-LEN(core[[#This Row],[Base type]])-2)&amp;IF(core[[#This Row],[Other]]=TRUE,", ""other:*""",""),"")</f>
        <v/>
      </c>
      <c r="L1572" t="str">
        <f t="array" ref="L157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573" spans="2:12" hidden="1" x14ac:dyDescent="0.25">
      <c r="B1573" t="s">
        <v>3130</v>
      </c>
      <c r="C1573" t="s">
        <v>894</v>
      </c>
      <c r="D1573" t="s">
        <v>123</v>
      </c>
      <c r="E1573" t="s">
        <v>1489</v>
      </c>
      <c r="F1573" t="s">
        <v>29</v>
      </c>
      <c r="G1573" t="s">
        <v>1302</v>
      </c>
      <c r="H1573" t="str">
        <f>IF(ISBLANK(core[[#This Row],[Type]]),"",IFERROR(LEFT(core[[#This Row],[Type]],FIND("(",core[[#This Row],[Type]])-1),core[[#This Row],[Type]]))</f>
        <v>xs:string</v>
      </c>
      <c r="I1573" t="b">
        <f>IF(core[[#This Row],[Base type]]="xs:string",LEFT(core[[#This Row],[Type]],11)="xs:string(""","")</f>
        <v>0</v>
      </c>
      <c r="J1573" t="b">
        <f>IF(core[[#This Row],[Base type]]="xs:string",NOT(ISERROR(FIND(" or xs:string(xs:pattern=other:\w{2,})",core[[#This Row],[Type]]))),"")</f>
        <v>0</v>
      </c>
      <c r="K1573" t="str">
        <f>IFERROR(MID(core[[#This Row],[Type]],LEN(core[[#This Row],[Base type]])+2,FIND(")",core[[#This Row],[Type]],LEN(core[[#This Row],[Base type]])+2)-LEN(core[[#This Row],[Base type]])-2)&amp;IF(core[[#This Row],[Other]]=TRUE,", ""other:*""",""),"")</f>
        <v/>
      </c>
      <c r="L1573" t="str">
        <f t="array" ref="L157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74" spans="2:12" hidden="1" x14ac:dyDescent="0.25">
      <c r="B1574" t="s">
        <v>3131</v>
      </c>
      <c r="C1574" t="s">
        <v>894</v>
      </c>
      <c r="D1574" t="s">
        <v>123</v>
      </c>
      <c r="E1574" t="s">
        <v>1307</v>
      </c>
      <c r="F1574" t="s">
        <v>29</v>
      </c>
      <c r="H1574" t="str">
        <f>IF(ISBLANK(core[[#This Row],[Type]]),"",IFERROR(LEFT(core[[#This Row],[Type]],FIND("(",core[[#This Row],[Type]])-1),core[[#This Row],[Type]]))</f>
        <v/>
      </c>
      <c r="I1574" t="str">
        <f>IF(core[[#This Row],[Base type]]="xs:string",LEFT(core[[#This Row],[Type]],11)="xs:string(""","")</f>
        <v/>
      </c>
      <c r="J1574" t="str">
        <f>IF(core[[#This Row],[Base type]]="xs:string",NOT(ISERROR(FIND(" or xs:string(xs:pattern=other:\w{2,})",core[[#This Row],[Type]]))),"")</f>
        <v/>
      </c>
      <c r="K1574" t="str">
        <f>IFERROR(MID(core[[#This Row],[Type]],LEN(core[[#This Row],[Base type]])+2,FIND(")",core[[#This Row],[Type]],LEN(core[[#This Row],[Base type]])+2)-LEN(core[[#This Row],[Base type]])-2)&amp;IF(core[[#This Row],[Other]]=TRUE,", ""other:*""",""),"")</f>
        <v/>
      </c>
      <c r="L1574" t="str">
        <f t="array" ref="L15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75" spans="2:12" hidden="1" x14ac:dyDescent="0.25">
      <c r="B1575" t="s">
        <v>3132</v>
      </c>
      <c r="C1575" t="s">
        <v>882</v>
      </c>
      <c r="D1575" t="s">
        <v>883</v>
      </c>
      <c r="E1575" t="s">
        <v>482</v>
      </c>
      <c r="F1575" t="s">
        <v>29</v>
      </c>
      <c r="G1575" t="s">
        <v>1798</v>
      </c>
      <c r="H1575" t="str">
        <f>IF(ISBLANK(core[[#This Row],[Type]]),"",IFERROR(LEFT(core[[#This Row],[Type]],FIND("(",core[[#This Row],[Type]])-1),core[[#This Row],[Type]]))</f>
        <v>xs:string</v>
      </c>
      <c r="I1575" t="b">
        <f>IF(core[[#This Row],[Base type]]="xs:string",LEFT(core[[#This Row],[Type]],11)="xs:string(""","")</f>
        <v>1</v>
      </c>
      <c r="J1575" t="b">
        <f>IF(core[[#This Row],[Base type]]="xs:string",NOT(ISERROR(FIND(" or xs:string(xs:pattern=other:\w{2,})",core[[#This Row],[Type]]))),"")</f>
        <v>0</v>
      </c>
      <c r="K1575" t="str">
        <f>IFERROR(MID(core[[#This Row],[Type]],LEN(core[[#This Row],[Base type]])+2,FIND(")",core[[#This Row],[Type]],LEN(core[[#This Row],[Base type]])+2)-LEN(core[[#This Row],[Base type]])-2)&amp;IF(core[[#This Row],[Other]]=TRUE,", ""other:*""",""),"")</f>
        <v>"up", "down", "unknown", "none", "both"</v>
      </c>
      <c r="L1575" t="str">
        <f t="array" ref="L157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576" spans="2:12" hidden="1" x14ac:dyDescent="0.25">
      <c r="B1576" t="s">
        <v>3133</v>
      </c>
      <c r="C1576" t="s">
        <v>882</v>
      </c>
      <c r="D1576" t="s">
        <v>883</v>
      </c>
      <c r="E1576" t="s">
        <v>628</v>
      </c>
      <c r="F1576" t="s">
        <v>29</v>
      </c>
      <c r="G1576" t="s">
        <v>1302</v>
      </c>
      <c r="H1576" t="str">
        <f>IF(ISBLANK(core[[#This Row],[Type]]),"",IFERROR(LEFT(core[[#This Row],[Type]],FIND("(",core[[#This Row],[Type]])-1),core[[#This Row],[Type]]))</f>
        <v>xs:string</v>
      </c>
      <c r="I1576" t="b">
        <f>IF(core[[#This Row],[Base type]]="xs:string",LEFT(core[[#This Row],[Type]],11)="xs:string(""","")</f>
        <v>0</v>
      </c>
      <c r="J1576" t="b">
        <f>IF(core[[#This Row],[Base type]]="xs:string",NOT(ISERROR(FIND(" or xs:string(xs:pattern=other:\w{2,})",core[[#This Row],[Type]]))),"")</f>
        <v>0</v>
      </c>
      <c r="K1576" t="str">
        <f>IFERROR(MID(core[[#This Row],[Type]],LEN(core[[#This Row],[Base type]])+2,FIND(")",core[[#This Row],[Type]],LEN(core[[#This Row],[Base type]])+2)-LEN(core[[#This Row],[Base type]])-2)&amp;IF(core[[#This Row],[Other]]=TRUE,", ""other:*""",""),"")</f>
        <v/>
      </c>
      <c r="L1576" t="str">
        <f t="array" ref="L157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77" spans="2:12" hidden="1" x14ac:dyDescent="0.25">
      <c r="B1577" t="s">
        <v>3134</v>
      </c>
      <c r="C1577" t="s">
        <v>893</v>
      </c>
      <c r="D1577" t="s">
        <v>3135</v>
      </c>
      <c r="E1577" t="s">
        <v>1299</v>
      </c>
      <c r="F1577" t="s">
        <v>29</v>
      </c>
      <c r="H1577" t="str">
        <f>IF(ISBLANK(core[[#This Row],[Type]]),"",IFERROR(LEFT(core[[#This Row],[Type]],FIND("(",core[[#This Row],[Type]])-1),core[[#This Row],[Type]]))</f>
        <v/>
      </c>
      <c r="I1577" t="str">
        <f>IF(core[[#This Row],[Base type]]="xs:string",LEFT(core[[#This Row],[Type]],11)="xs:string(""","")</f>
        <v/>
      </c>
      <c r="J1577" t="str">
        <f>IF(core[[#This Row],[Base type]]="xs:string",NOT(ISERROR(FIND(" or xs:string(xs:pattern=other:\w{2,})",core[[#This Row],[Type]]))),"")</f>
        <v/>
      </c>
      <c r="K1577" t="str">
        <f>IFERROR(MID(core[[#This Row],[Type]],LEN(core[[#This Row],[Base type]])+2,FIND(")",core[[#This Row],[Type]],LEN(core[[#This Row],[Base type]])+2)-LEN(core[[#This Row],[Base type]])-2)&amp;IF(core[[#This Row],[Other]]=TRUE,", ""other:*""",""),"")</f>
        <v/>
      </c>
      <c r="L1577" t="str">
        <f t="array" ref="L15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78" spans="2:12" hidden="1" x14ac:dyDescent="0.25">
      <c r="B1578" t="s">
        <v>3136</v>
      </c>
      <c r="C1578" t="s">
        <v>893</v>
      </c>
      <c r="D1578" t="s">
        <v>3135</v>
      </c>
      <c r="E1578" t="s">
        <v>855</v>
      </c>
      <c r="F1578" t="s">
        <v>29</v>
      </c>
      <c r="G1578" t="s">
        <v>3137</v>
      </c>
      <c r="H1578" t="str">
        <f>IF(ISBLANK(core[[#This Row],[Type]]),"",IFERROR(LEFT(core[[#This Row],[Type]],FIND("(",core[[#This Row],[Type]])-1),core[[#This Row],[Type]]))</f>
        <v>xs:string</v>
      </c>
      <c r="I1578" t="b">
        <f>IF(core[[#This Row],[Base type]]="xs:string",LEFT(core[[#This Row],[Type]],11)="xs:string(""","")</f>
        <v>1</v>
      </c>
      <c r="J1578" t="b">
        <f>IF(core[[#This Row],[Base type]]="xs:string",NOT(ISERROR(FIND(" or xs:string(xs:pattern=other:\w{2,})",core[[#This Row],[Type]]))),"")</f>
        <v>1</v>
      </c>
      <c r="K1578" t="str">
        <f>IFERROR(MID(core[[#This Row],[Type]],LEN(core[[#This Row],[Base type]])+2,FIND(")",core[[#This Row],[Type]],LEN(core[[#This Row],[Base type]])+2)-LEN(core[[#This Row],[Base type]])-2)&amp;IF(core[[#This Row],[Other]]=TRUE,", ""other:*""",""),"")</f>
        <v>"freightTrains", "passengerTrains", "allTrains", "shunting", "other:*"</v>
      </c>
      <c r="L1578" t="str">
        <f t="array" ref="L157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579" spans="2:12" hidden="1" x14ac:dyDescent="0.25">
      <c r="B1579" t="s">
        <v>3138</v>
      </c>
      <c r="C1579" t="s">
        <v>893</v>
      </c>
      <c r="D1579" t="s">
        <v>880</v>
      </c>
      <c r="E1579" t="s">
        <v>1299</v>
      </c>
      <c r="F1579" t="s">
        <v>29</v>
      </c>
      <c r="H1579" t="str">
        <f>IF(ISBLANK(core[[#This Row],[Type]]),"",IFERROR(LEFT(core[[#This Row],[Type]],FIND("(",core[[#This Row],[Type]])-1),core[[#This Row],[Type]]))</f>
        <v/>
      </c>
      <c r="I1579" t="str">
        <f>IF(core[[#This Row],[Base type]]="xs:string",LEFT(core[[#This Row],[Type]],11)="xs:string(""","")</f>
        <v/>
      </c>
      <c r="J1579" t="str">
        <f>IF(core[[#This Row],[Base type]]="xs:string",NOT(ISERROR(FIND(" or xs:string(xs:pattern=other:\w{2,})",core[[#This Row],[Type]]))),"")</f>
        <v/>
      </c>
      <c r="K1579" t="str">
        <f>IFERROR(MID(core[[#This Row],[Type]],LEN(core[[#This Row],[Base type]])+2,FIND(")",core[[#This Row],[Type]],LEN(core[[#This Row],[Base type]])+2)-LEN(core[[#This Row],[Base type]])-2)&amp;IF(core[[#This Row],[Other]]=TRUE,", ""other:*""",""),"")</f>
        <v/>
      </c>
      <c r="L1579" t="str">
        <f t="array" ref="L15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80" spans="2:12" hidden="1" x14ac:dyDescent="0.25">
      <c r="B1580" t="s">
        <v>3139</v>
      </c>
      <c r="C1580" t="s">
        <v>893</v>
      </c>
      <c r="D1580" t="s">
        <v>880</v>
      </c>
      <c r="E1580" t="s">
        <v>120</v>
      </c>
      <c r="F1580" t="s">
        <v>23</v>
      </c>
      <c r="G1580" t="s">
        <v>1325</v>
      </c>
      <c r="H1580" t="str">
        <f>IF(ISBLANK(core[[#This Row],[Type]]),"",IFERROR(LEFT(core[[#This Row],[Type]],FIND("(",core[[#This Row],[Type]])-1),core[[#This Row],[Type]]))</f>
        <v>xs:IDREF</v>
      </c>
      <c r="I1580" t="str">
        <f>IF(core[[#This Row],[Base type]]="xs:string",LEFT(core[[#This Row],[Type]],11)="xs:string(""","")</f>
        <v/>
      </c>
      <c r="J1580" t="str">
        <f>IF(core[[#This Row],[Base type]]="xs:string",NOT(ISERROR(FIND(" or xs:string(xs:pattern=other:\w{2,})",core[[#This Row],[Type]]))),"")</f>
        <v/>
      </c>
      <c r="K1580" t="str">
        <f>IFERROR(MID(core[[#This Row],[Type]],LEN(core[[#This Row],[Base type]])+2,FIND(")",core[[#This Row],[Type]],LEN(core[[#This Row],[Base type]])+2)-LEN(core[[#This Row],[Base type]])-2)&amp;IF(core[[#This Row],[Other]]=TRUE,", ""other:*""",""),"")</f>
        <v/>
      </c>
      <c r="L1580" t="str">
        <f t="array" ref="L158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581" spans="2:12" hidden="1" x14ac:dyDescent="0.25">
      <c r="B1581" t="s">
        <v>3140</v>
      </c>
      <c r="C1581" t="s">
        <v>893</v>
      </c>
      <c r="D1581" t="s">
        <v>880</v>
      </c>
      <c r="E1581" t="s">
        <v>1307</v>
      </c>
      <c r="F1581" t="s">
        <v>29</v>
      </c>
      <c r="H1581" t="str">
        <f>IF(ISBLANK(core[[#This Row],[Type]]),"",IFERROR(LEFT(core[[#This Row],[Type]],FIND("(",core[[#This Row],[Type]])-1),core[[#This Row],[Type]]))</f>
        <v/>
      </c>
      <c r="I1581" t="str">
        <f>IF(core[[#This Row],[Base type]]="xs:string",LEFT(core[[#This Row],[Type]],11)="xs:string(""","")</f>
        <v/>
      </c>
      <c r="J1581" t="str">
        <f>IF(core[[#This Row],[Base type]]="xs:string",NOT(ISERROR(FIND(" or xs:string(xs:pattern=other:\w{2,})",core[[#This Row],[Type]]))),"")</f>
        <v/>
      </c>
      <c r="K1581" t="str">
        <f>IFERROR(MID(core[[#This Row],[Type]],LEN(core[[#This Row],[Base type]])+2,FIND(")",core[[#This Row],[Type]],LEN(core[[#This Row],[Base type]])+2)-LEN(core[[#This Row],[Base type]])-2)&amp;IF(core[[#This Row],[Other]]=TRUE,", ""other:*""",""),"")</f>
        <v/>
      </c>
      <c r="L1581" t="str">
        <f t="array" ref="L158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82" spans="2:12" hidden="1" x14ac:dyDescent="0.25">
      <c r="B1582" t="s">
        <v>3141</v>
      </c>
      <c r="C1582" t="s">
        <v>882</v>
      </c>
      <c r="D1582" t="s">
        <v>883</v>
      </c>
      <c r="E1582" t="s">
        <v>859</v>
      </c>
      <c r="F1582" t="s">
        <v>29</v>
      </c>
      <c r="G1582" t="s">
        <v>1881</v>
      </c>
      <c r="H1582" t="str">
        <f>IF(ISBLANK(core[[#This Row],[Type]]),"",IFERROR(LEFT(core[[#This Row],[Type]],FIND("(",core[[#This Row],[Type]])-1),core[[#This Row],[Type]]))</f>
        <v>xs:string</v>
      </c>
      <c r="I1582" t="b">
        <f>IF(core[[#This Row],[Base type]]="xs:string",LEFT(core[[#This Row],[Type]],11)="xs:string(""","")</f>
        <v>1</v>
      </c>
      <c r="J1582" t="b">
        <f>IF(core[[#This Row],[Base type]]="xs:string",NOT(ISERROR(FIND(" or xs:string(xs:pattern=other:\w{2,})",core[[#This Row],[Type]]))),"")</f>
        <v>1</v>
      </c>
      <c r="K1582" t="str">
        <f>IFERROR(MID(core[[#This Row],[Type]],LEN(core[[#This Row],[Base type]])+2,FIND(")",core[[#This Row],[Type]],LEN(core[[#This Row],[Base type]])+2)-LEN(core[[#This Row],[Base type]])-2)&amp;IF(core[[#This Row],[Other]]=TRUE,", ""other:*""",""),"")</f>
        <v>"headOfTrain", "midOfTrain", "endOfTrain", "other:*"</v>
      </c>
      <c r="L1582" t="str">
        <f t="array" ref="L158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583" spans="2:12" hidden="1" x14ac:dyDescent="0.25">
      <c r="B1583" t="s">
        <v>3142</v>
      </c>
      <c r="C1583" t="s">
        <v>882</v>
      </c>
      <c r="D1583" t="s">
        <v>883</v>
      </c>
      <c r="E1583" t="s">
        <v>3143</v>
      </c>
      <c r="F1583" t="s">
        <v>29</v>
      </c>
      <c r="G1583" t="s">
        <v>1325</v>
      </c>
      <c r="H1583" t="str">
        <f>IF(ISBLANK(core[[#This Row],[Type]]),"",IFERROR(LEFT(core[[#This Row],[Type]],FIND("(",core[[#This Row],[Type]])-1),core[[#This Row],[Type]]))</f>
        <v>xs:IDREF</v>
      </c>
      <c r="I1583" t="str">
        <f>IF(core[[#This Row],[Base type]]="xs:string",LEFT(core[[#This Row],[Type]],11)="xs:string(""","")</f>
        <v/>
      </c>
      <c r="J1583" t="str">
        <f>IF(core[[#This Row],[Base type]]="xs:string",NOT(ISERROR(FIND(" or xs:string(xs:pattern=other:\w{2,})",core[[#This Row],[Type]]))),"")</f>
        <v/>
      </c>
      <c r="K1583" t="str">
        <f>IFERROR(MID(core[[#This Row],[Type]],LEN(core[[#This Row],[Base type]])+2,FIND(")",core[[#This Row],[Type]],LEN(core[[#This Row],[Base type]])+2)-LEN(core[[#This Row],[Base type]])-2)&amp;IF(core[[#This Row],[Other]]=TRUE,", ""other:*""",""),"")</f>
        <v/>
      </c>
      <c r="L1583" t="str">
        <f t="array" ref="L158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584" spans="2:12" hidden="1" x14ac:dyDescent="0.25">
      <c r="B1584" t="s">
        <v>3144</v>
      </c>
      <c r="C1584" t="s">
        <v>882</v>
      </c>
      <c r="D1584" t="s">
        <v>883</v>
      </c>
      <c r="E1584" t="s">
        <v>889</v>
      </c>
      <c r="F1584" t="s">
        <v>29</v>
      </c>
      <c r="G1584" t="s">
        <v>1403</v>
      </c>
      <c r="H1584" t="str">
        <f>IF(ISBLANK(core[[#This Row],[Type]]),"",IFERROR(LEFT(core[[#This Row],[Type]],FIND("(",core[[#This Row],[Type]])-1),core[[#This Row],[Type]]))</f>
        <v>xs:decimal</v>
      </c>
      <c r="I1584" t="str">
        <f>IF(core[[#This Row],[Base type]]="xs:string",LEFT(core[[#This Row],[Type]],11)="xs:string(""","")</f>
        <v/>
      </c>
      <c r="J1584" t="str">
        <f>IF(core[[#This Row],[Base type]]="xs:string",NOT(ISERROR(FIND(" or xs:string(xs:pattern=other:\w{2,})",core[[#This Row],[Type]]))),"")</f>
        <v/>
      </c>
      <c r="K1584" t="str">
        <f>IFERROR(MID(core[[#This Row],[Type]],LEN(core[[#This Row],[Base type]])+2,FIND(")",core[[#This Row],[Type]],LEN(core[[#This Row],[Base type]])+2)-LEN(core[[#This Row],[Base type]])-2)&amp;IF(core[[#This Row],[Other]]=TRUE,", ""other:*""",""),"")</f>
        <v>xs:fractionDigits=6</v>
      </c>
      <c r="L1584" t="str">
        <f t="array" ref="L158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585" spans="2:12" hidden="1" x14ac:dyDescent="0.25">
      <c r="B1585" t="s">
        <v>3145</v>
      </c>
      <c r="C1585" t="s">
        <v>882</v>
      </c>
      <c r="D1585" t="s">
        <v>883</v>
      </c>
      <c r="E1585" t="s">
        <v>3146</v>
      </c>
      <c r="F1585" t="s">
        <v>29</v>
      </c>
      <c r="G1585" t="s">
        <v>1346</v>
      </c>
      <c r="H1585" t="str">
        <f>IF(ISBLANK(core[[#This Row],[Type]]),"",IFERROR(LEFT(core[[#This Row],[Type]],FIND("(",core[[#This Row],[Type]])-1),core[[#This Row],[Type]]))</f>
        <v>xs:positiveInteger</v>
      </c>
      <c r="I1585" t="str">
        <f>IF(core[[#This Row],[Base type]]="xs:string",LEFT(core[[#This Row],[Type]],11)="xs:string(""","")</f>
        <v/>
      </c>
      <c r="J1585" t="str">
        <f>IF(core[[#This Row],[Base type]]="xs:string",NOT(ISERROR(FIND(" or xs:string(xs:pattern=other:\w{2,})",core[[#This Row],[Type]]))),"")</f>
        <v/>
      </c>
      <c r="K1585" t="str">
        <f>IFERROR(MID(core[[#This Row],[Type]],LEN(core[[#This Row],[Base type]])+2,FIND(")",core[[#This Row],[Type]],LEN(core[[#This Row],[Base type]])+2)-LEN(core[[#This Row],[Base type]])-2)&amp;IF(core[[#This Row],[Other]]=TRUE,", ""other:*""",""),"")</f>
        <v/>
      </c>
      <c r="L1585" t="str">
        <f t="array" ref="L158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586" spans="2:12" hidden="1" x14ac:dyDescent="0.25">
      <c r="B1586" t="s">
        <v>3147</v>
      </c>
      <c r="C1586" t="s">
        <v>882</v>
      </c>
      <c r="D1586" t="s">
        <v>883</v>
      </c>
      <c r="E1586" t="s">
        <v>3148</v>
      </c>
      <c r="F1586" t="s">
        <v>29</v>
      </c>
      <c r="G1586" t="s">
        <v>1346</v>
      </c>
      <c r="H1586" t="str">
        <f>IF(ISBLANK(core[[#This Row],[Type]]),"",IFERROR(LEFT(core[[#This Row],[Type]],FIND("(",core[[#This Row],[Type]])-1),core[[#This Row],[Type]]))</f>
        <v>xs:positiveInteger</v>
      </c>
      <c r="I1586" t="str">
        <f>IF(core[[#This Row],[Base type]]="xs:string",LEFT(core[[#This Row],[Type]],11)="xs:string(""","")</f>
        <v/>
      </c>
      <c r="J1586" t="str">
        <f>IF(core[[#This Row],[Base type]]="xs:string",NOT(ISERROR(FIND(" or xs:string(xs:pattern=other:\w{2,})",core[[#This Row],[Type]]))),"")</f>
        <v/>
      </c>
      <c r="K1586" t="str">
        <f>IFERROR(MID(core[[#This Row],[Type]],LEN(core[[#This Row],[Base type]])+2,FIND(")",core[[#This Row],[Type]],LEN(core[[#This Row],[Base type]])+2)-LEN(core[[#This Row],[Base type]])-2)&amp;IF(core[[#This Row],[Other]]=TRUE,", ""other:*""",""),"")</f>
        <v/>
      </c>
      <c r="L1586" t="str">
        <f t="array" ref="L1586">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587" spans="2:12" hidden="1" x14ac:dyDescent="0.25">
      <c r="B1587" t="s">
        <v>3149</v>
      </c>
      <c r="C1587" t="s">
        <v>882</v>
      </c>
      <c r="D1587" t="s">
        <v>883</v>
      </c>
      <c r="E1587" t="s">
        <v>891</v>
      </c>
      <c r="F1587" t="s">
        <v>29</v>
      </c>
      <c r="G1587" t="s">
        <v>1302</v>
      </c>
      <c r="H1587" t="str">
        <f>IF(ISBLANK(core[[#This Row],[Type]]),"",IFERROR(LEFT(core[[#This Row],[Type]],FIND("(",core[[#This Row],[Type]])-1),core[[#This Row],[Type]]))</f>
        <v>xs:string</v>
      </c>
      <c r="I1587" t="b">
        <f>IF(core[[#This Row],[Base type]]="xs:string",LEFT(core[[#This Row],[Type]],11)="xs:string(""","")</f>
        <v>0</v>
      </c>
      <c r="J1587" t="b">
        <f>IF(core[[#This Row],[Base type]]="xs:string",NOT(ISERROR(FIND(" or xs:string(xs:pattern=other:\w{2,})",core[[#This Row],[Type]]))),"")</f>
        <v>0</v>
      </c>
      <c r="K1587" t="str">
        <f>IFERROR(MID(core[[#This Row],[Type]],LEN(core[[#This Row],[Base type]])+2,FIND(")",core[[#This Row],[Type]],LEN(core[[#This Row],[Base type]])+2)-LEN(core[[#This Row],[Base type]])-2)&amp;IF(core[[#This Row],[Other]]=TRUE,", ""other:*""",""),"")</f>
        <v/>
      </c>
      <c r="L1587" t="str">
        <f t="array" ref="L158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88" spans="2:12" hidden="1" x14ac:dyDescent="0.25">
      <c r="B1588" t="s">
        <v>3150</v>
      </c>
      <c r="C1588" t="s">
        <v>882</v>
      </c>
      <c r="D1588" t="s">
        <v>883</v>
      </c>
      <c r="E1588" t="s">
        <v>837</v>
      </c>
      <c r="F1588" t="s">
        <v>29</v>
      </c>
      <c r="G1588" t="s">
        <v>1436</v>
      </c>
      <c r="H1588" t="str">
        <f>IF(ISBLANK(core[[#This Row],[Type]]),"",IFERROR(LEFT(core[[#This Row],[Type]],FIND("(",core[[#This Row],[Type]])-1),core[[#This Row],[Type]]))</f>
        <v>xs:boolean</v>
      </c>
      <c r="I1588" t="str">
        <f>IF(core[[#This Row],[Base type]]="xs:string",LEFT(core[[#This Row],[Type]],11)="xs:string(""","")</f>
        <v/>
      </c>
      <c r="J1588" t="str">
        <f>IF(core[[#This Row],[Base type]]="xs:string",NOT(ISERROR(FIND(" or xs:string(xs:pattern=other:\w{2,})",core[[#This Row],[Type]]))),"")</f>
        <v/>
      </c>
      <c r="K1588" t="str">
        <f>IFERROR(MID(core[[#This Row],[Type]],LEN(core[[#This Row],[Base type]])+2,FIND(")",core[[#This Row],[Type]],LEN(core[[#This Row],[Base type]])+2)-LEN(core[[#This Row],[Base type]])-2)&amp;IF(core[[#This Row],[Other]]=TRUE,", ""other:*""",""),"")</f>
        <v/>
      </c>
      <c r="L1588" t="str">
        <f t="array" ref="L158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589" spans="2:12" hidden="1" x14ac:dyDescent="0.25">
      <c r="B1589" t="s">
        <v>3151</v>
      </c>
      <c r="C1589" t="s">
        <v>882</v>
      </c>
      <c r="D1589" t="s">
        <v>883</v>
      </c>
      <c r="E1589" t="s">
        <v>118</v>
      </c>
      <c r="F1589" t="s">
        <v>29</v>
      </c>
      <c r="G1589" t="s">
        <v>1325</v>
      </c>
      <c r="H1589" t="str">
        <f>IF(ISBLANK(core[[#This Row],[Type]]),"",IFERROR(LEFT(core[[#This Row],[Type]],FIND("(",core[[#This Row],[Type]])-1),core[[#This Row],[Type]]))</f>
        <v>xs:IDREF</v>
      </c>
      <c r="I1589" t="str">
        <f>IF(core[[#This Row],[Base type]]="xs:string",LEFT(core[[#This Row],[Type]],11)="xs:string(""","")</f>
        <v/>
      </c>
      <c r="J1589" t="str">
        <f>IF(core[[#This Row],[Base type]]="xs:string",NOT(ISERROR(FIND(" or xs:string(xs:pattern=other:\w{2,})",core[[#This Row],[Type]]))),"")</f>
        <v/>
      </c>
      <c r="K1589" t="str">
        <f>IFERROR(MID(core[[#This Row],[Type]],LEN(core[[#This Row],[Base type]])+2,FIND(")",core[[#This Row],[Type]],LEN(core[[#This Row],[Base type]])+2)-LEN(core[[#This Row],[Base type]])-2)&amp;IF(core[[#This Row],[Other]]=TRUE,", ""other:*""",""),"")</f>
        <v/>
      </c>
      <c r="L1589" t="str">
        <f t="array" ref="L158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590" spans="2:12" hidden="1" x14ac:dyDescent="0.25">
      <c r="B1590" t="s">
        <v>3111</v>
      </c>
      <c r="C1590" t="s">
        <v>882</v>
      </c>
      <c r="D1590" t="s">
        <v>883</v>
      </c>
      <c r="E1590" t="s">
        <v>1307</v>
      </c>
      <c r="F1590" t="s">
        <v>29</v>
      </c>
      <c r="H1590" t="str">
        <f>IF(ISBLANK(core[[#This Row],[Type]]),"",IFERROR(LEFT(core[[#This Row],[Type]],FIND("(",core[[#This Row],[Type]])-1),core[[#This Row],[Type]]))</f>
        <v/>
      </c>
      <c r="I1590" t="str">
        <f>IF(core[[#This Row],[Base type]]="xs:string",LEFT(core[[#This Row],[Type]],11)="xs:string(""","")</f>
        <v/>
      </c>
      <c r="J1590" t="str">
        <f>IF(core[[#This Row],[Base type]]="xs:string",NOT(ISERROR(FIND(" or xs:string(xs:pattern=other:\w{2,})",core[[#This Row],[Type]]))),"")</f>
        <v/>
      </c>
      <c r="K1590" t="str">
        <f>IFERROR(MID(core[[#This Row],[Type]],LEN(core[[#This Row],[Base type]])+2,FIND(")",core[[#This Row],[Type]],LEN(core[[#This Row],[Base type]])+2)-LEN(core[[#This Row],[Base type]])-2)&amp;IF(core[[#This Row],[Other]]=TRUE,", ""other:*""",""),"")</f>
        <v/>
      </c>
      <c r="L1590" t="str">
        <f t="array" ref="L15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1" spans="2:12" hidden="1" x14ac:dyDescent="0.25">
      <c r="B1591" t="s">
        <v>3152</v>
      </c>
      <c r="C1591" t="s">
        <v>462</v>
      </c>
      <c r="D1591" t="s">
        <v>465</v>
      </c>
      <c r="E1591" t="s">
        <v>1299</v>
      </c>
      <c r="F1591" t="s">
        <v>29</v>
      </c>
      <c r="H1591" t="str">
        <f>IF(ISBLANK(core[[#This Row],[Type]]),"",IFERROR(LEFT(core[[#This Row],[Type]],FIND("(",core[[#This Row],[Type]])-1),core[[#This Row],[Type]]))</f>
        <v/>
      </c>
      <c r="I1591" t="str">
        <f>IF(core[[#This Row],[Base type]]="xs:string",LEFT(core[[#This Row],[Type]],11)="xs:string(""","")</f>
        <v/>
      </c>
      <c r="J1591" t="str">
        <f>IF(core[[#This Row],[Base type]]="xs:string",NOT(ISERROR(FIND(" or xs:string(xs:pattern=other:\w{2,})",core[[#This Row],[Type]]))),"")</f>
        <v/>
      </c>
      <c r="K1591" t="str">
        <f>IFERROR(MID(core[[#This Row],[Type]],LEN(core[[#This Row],[Base type]])+2,FIND(")",core[[#This Row],[Type]],LEN(core[[#This Row],[Base type]])+2)-LEN(core[[#This Row],[Base type]])-2)&amp;IF(core[[#This Row],[Other]]=TRUE,", ""other:*""",""),"")</f>
        <v/>
      </c>
      <c r="L1591" t="str">
        <f t="array" ref="L159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2" spans="2:12" hidden="1" x14ac:dyDescent="0.25">
      <c r="B1592" t="s">
        <v>3153</v>
      </c>
      <c r="C1592" t="s">
        <v>556</v>
      </c>
      <c r="D1592" t="s">
        <v>557</v>
      </c>
      <c r="E1592" t="s">
        <v>1299</v>
      </c>
      <c r="F1592" t="s">
        <v>29</v>
      </c>
      <c r="H1592" t="str">
        <f>IF(ISBLANK(core[[#This Row],[Type]]),"",IFERROR(LEFT(core[[#This Row],[Type]],FIND("(",core[[#This Row],[Type]])-1),core[[#This Row],[Type]]))</f>
        <v/>
      </c>
      <c r="I1592" t="str">
        <f>IF(core[[#This Row],[Base type]]="xs:string",LEFT(core[[#This Row],[Type]],11)="xs:string(""","")</f>
        <v/>
      </c>
      <c r="J1592" t="str">
        <f>IF(core[[#This Row],[Base type]]="xs:string",NOT(ISERROR(FIND(" or xs:string(xs:pattern=other:\w{2,})",core[[#This Row],[Type]]))),"")</f>
        <v/>
      </c>
      <c r="K1592" t="str">
        <f>IFERROR(MID(core[[#This Row],[Type]],LEN(core[[#This Row],[Base type]])+2,FIND(")",core[[#This Row],[Type]],LEN(core[[#This Row],[Base type]])+2)-LEN(core[[#This Row],[Base type]])-2)&amp;IF(core[[#This Row],[Other]]=TRUE,", ""other:*""",""),"")</f>
        <v/>
      </c>
      <c r="L1592" t="str">
        <f t="array" ref="L159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3" spans="2:12" hidden="1" x14ac:dyDescent="0.25">
      <c r="B1593" t="s">
        <v>3154</v>
      </c>
      <c r="C1593" t="s">
        <v>566</v>
      </c>
      <c r="D1593" t="s">
        <v>423</v>
      </c>
      <c r="E1593" t="s">
        <v>1299</v>
      </c>
      <c r="F1593" t="s">
        <v>29</v>
      </c>
      <c r="H1593" t="str">
        <f>IF(ISBLANK(core[[#This Row],[Type]]),"",IFERROR(LEFT(core[[#This Row],[Type]],FIND("(",core[[#This Row],[Type]])-1),core[[#This Row],[Type]]))</f>
        <v/>
      </c>
      <c r="I1593" t="str">
        <f>IF(core[[#This Row],[Base type]]="xs:string",LEFT(core[[#This Row],[Type]],11)="xs:string(""","")</f>
        <v/>
      </c>
      <c r="J1593" t="str">
        <f>IF(core[[#This Row],[Base type]]="xs:string",NOT(ISERROR(FIND(" or xs:string(xs:pattern=other:\w{2,})",core[[#This Row],[Type]]))),"")</f>
        <v/>
      </c>
      <c r="K1593" t="str">
        <f>IFERROR(MID(core[[#This Row],[Type]],LEN(core[[#This Row],[Base type]])+2,FIND(")",core[[#This Row],[Type]],LEN(core[[#This Row],[Base type]])+2)-LEN(core[[#This Row],[Base type]])-2)&amp;IF(core[[#This Row],[Other]]=TRUE,", ""other:*""",""),"")</f>
        <v/>
      </c>
      <c r="L1593" t="str">
        <f t="array" ref="L15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4" spans="2:12" hidden="1" x14ac:dyDescent="0.25">
      <c r="B1594" t="s">
        <v>3155</v>
      </c>
      <c r="C1594" t="s">
        <v>566</v>
      </c>
      <c r="D1594" t="s">
        <v>423</v>
      </c>
      <c r="E1594" t="s">
        <v>34</v>
      </c>
      <c r="F1594" t="s">
        <v>29</v>
      </c>
      <c r="G1594" t="s">
        <v>1302</v>
      </c>
      <c r="H1594" t="str">
        <f>IF(ISBLANK(core[[#This Row],[Type]]),"",IFERROR(LEFT(core[[#This Row],[Type]],FIND("(",core[[#This Row],[Type]])-1),core[[#This Row],[Type]]))</f>
        <v>xs:string</v>
      </c>
      <c r="I1594" t="b">
        <f>IF(core[[#This Row],[Base type]]="xs:string",LEFT(core[[#This Row],[Type]],11)="xs:string(""","")</f>
        <v>0</v>
      </c>
      <c r="J1594" t="b">
        <f>IF(core[[#This Row],[Base type]]="xs:string",NOT(ISERROR(FIND(" or xs:string(xs:pattern=other:\w{2,})",core[[#This Row],[Type]]))),"")</f>
        <v>0</v>
      </c>
      <c r="K1594" t="str">
        <f>IFERROR(MID(core[[#This Row],[Type]],LEN(core[[#This Row],[Base type]])+2,FIND(")",core[[#This Row],[Type]],LEN(core[[#This Row],[Base type]])+2)-LEN(core[[#This Row],[Base type]])-2)&amp;IF(core[[#This Row],[Other]]=TRUE,", ""other:*""",""),"")</f>
        <v/>
      </c>
      <c r="L1594" t="str">
        <f t="array" ref="L15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95" spans="2:12" hidden="1" x14ac:dyDescent="0.25">
      <c r="B1595" t="s">
        <v>3156</v>
      </c>
      <c r="C1595" t="s">
        <v>566</v>
      </c>
      <c r="D1595" t="s">
        <v>423</v>
      </c>
      <c r="E1595" t="s">
        <v>28</v>
      </c>
      <c r="F1595" t="s">
        <v>29</v>
      </c>
      <c r="G1595" t="s">
        <v>1302</v>
      </c>
      <c r="H1595" t="str">
        <f>IF(ISBLANK(core[[#This Row],[Type]]),"",IFERROR(LEFT(core[[#This Row],[Type]],FIND("(",core[[#This Row],[Type]])-1),core[[#This Row],[Type]]))</f>
        <v>xs:string</v>
      </c>
      <c r="I1595" t="b">
        <f>IF(core[[#This Row],[Base type]]="xs:string",LEFT(core[[#This Row],[Type]],11)="xs:string(""","")</f>
        <v>0</v>
      </c>
      <c r="J1595" t="b">
        <f>IF(core[[#This Row],[Base type]]="xs:string",NOT(ISERROR(FIND(" or xs:string(xs:pattern=other:\w{2,})",core[[#This Row],[Type]]))),"")</f>
        <v>0</v>
      </c>
      <c r="K1595" t="str">
        <f>IFERROR(MID(core[[#This Row],[Type]],LEN(core[[#This Row],[Base type]])+2,FIND(")",core[[#This Row],[Type]],LEN(core[[#This Row],[Base type]])+2)-LEN(core[[#This Row],[Base type]])-2)&amp;IF(core[[#This Row],[Other]]=TRUE,", ""other:*""",""),"")</f>
        <v/>
      </c>
      <c r="L1595" t="str">
        <f t="array" ref="L159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596" spans="2:12" hidden="1" x14ac:dyDescent="0.25">
      <c r="B1596" t="s">
        <v>3157</v>
      </c>
      <c r="C1596" t="s">
        <v>566</v>
      </c>
      <c r="D1596" t="s">
        <v>423</v>
      </c>
      <c r="E1596" t="s">
        <v>1305</v>
      </c>
      <c r="F1596" t="s">
        <v>29</v>
      </c>
      <c r="H1596" t="str">
        <f>IF(ISBLANK(core[[#This Row],[Type]]),"",IFERROR(LEFT(core[[#This Row],[Type]],FIND("(",core[[#This Row],[Type]])-1),core[[#This Row],[Type]]))</f>
        <v/>
      </c>
      <c r="I1596" t="str">
        <f>IF(core[[#This Row],[Base type]]="xs:string",LEFT(core[[#This Row],[Type]],11)="xs:string(""","")</f>
        <v/>
      </c>
      <c r="J1596" t="str">
        <f>IF(core[[#This Row],[Base type]]="xs:string",NOT(ISERROR(FIND(" or xs:string(xs:pattern=other:\w{2,})",core[[#This Row],[Type]]))),"")</f>
        <v/>
      </c>
      <c r="K1596" t="str">
        <f>IFERROR(MID(core[[#This Row],[Type]],LEN(core[[#This Row],[Base type]])+2,FIND(")",core[[#This Row],[Type]],LEN(core[[#This Row],[Base type]])+2)-LEN(core[[#This Row],[Base type]])-2)&amp;IF(core[[#This Row],[Other]]=TRUE,", ""other:*""",""),"")</f>
        <v/>
      </c>
      <c r="L1596" t="str">
        <f t="array" ref="L15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7" spans="2:12" hidden="1" x14ac:dyDescent="0.25">
      <c r="B1597" t="s">
        <v>3158</v>
      </c>
      <c r="C1597" t="s">
        <v>566</v>
      </c>
      <c r="D1597" t="s">
        <v>423</v>
      </c>
      <c r="E1597" t="s">
        <v>1307</v>
      </c>
      <c r="F1597" t="s">
        <v>29</v>
      </c>
      <c r="H1597" t="str">
        <f>IF(ISBLANK(core[[#This Row],[Type]]),"",IFERROR(LEFT(core[[#This Row],[Type]],FIND("(",core[[#This Row],[Type]])-1),core[[#This Row],[Type]]))</f>
        <v/>
      </c>
      <c r="I1597" t="str">
        <f>IF(core[[#This Row],[Base type]]="xs:string",LEFT(core[[#This Row],[Type]],11)="xs:string(""","")</f>
        <v/>
      </c>
      <c r="J1597" t="str">
        <f>IF(core[[#This Row],[Base type]]="xs:string",NOT(ISERROR(FIND(" or xs:string(xs:pattern=other:\w{2,})",core[[#This Row],[Type]]))),"")</f>
        <v/>
      </c>
      <c r="K1597" t="str">
        <f>IFERROR(MID(core[[#This Row],[Type]],LEN(core[[#This Row],[Base type]])+2,FIND(")",core[[#This Row],[Type]],LEN(core[[#This Row],[Base type]])+2)-LEN(core[[#This Row],[Base type]])-2)&amp;IF(core[[#This Row],[Other]]=TRUE,", ""other:*""",""),"")</f>
        <v/>
      </c>
      <c r="L1597" t="str">
        <f t="array" ref="L15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8" spans="2:12" hidden="1" x14ac:dyDescent="0.25">
      <c r="B1598" t="s">
        <v>3159</v>
      </c>
      <c r="C1598" t="s">
        <v>566</v>
      </c>
      <c r="D1598" t="s">
        <v>1309</v>
      </c>
      <c r="E1598" t="s">
        <v>1299</v>
      </c>
      <c r="F1598" t="s">
        <v>29</v>
      </c>
      <c r="H1598" t="str">
        <f>IF(ISBLANK(core[[#This Row],[Type]]),"",IFERROR(LEFT(core[[#This Row],[Type]],FIND("(",core[[#This Row],[Type]])-1),core[[#This Row],[Type]]))</f>
        <v/>
      </c>
      <c r="I1598" t="str">
        <f>IF(core[[#This Row],[Base type]]="xs:string",LEFT(core[[#This Row],[Type]],11)="xs:string(""","")</f>
        <v/>
      </c>
      <c r="J1598" t="str">
        <f>IF(core[[#This Row],[Base type]]="xs:string",NOT(ISERROR(FIND(" or xs:string(xs:pattern=other:\w{2,})",core[[#This Row],[Type]]))),"")</f>
        <v/>
      </c>
      <c r="K1598" t="str">
        <f>IFERROR(MID(core[[#This Row],[Type]],LEN(core[[#This Row],[Base type]])+2,FIND(")",core[[#This Row],[Type]],LEN(core[[#This Row],[Base type]])+2)-LEN(core[[#This Row],[Base type]])-2)&amp;IF(core[[#This Row],[Other]]=TRUE,", ""other:*""",""),"")</f>
        <v/>
      </c>
      <c r="L1598" t="str">
        <f t="array" ref="L159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599" spans="2:12" hidden="1" x14ac:dyDescent="0.25">
      <c r="B1599" t="s">
        <v>3160</v>
      </c>
      <c r="C1599" t="s">
        <v>556</v>
      </c>
      <c r="D1599" t="s">
        <v>557</v>
      </c>
      <c r="E1599" t="s">
        <v>32</v>
      </c>
      <c r="F1599" t="s">
        <v>23</v>
      </c>
      <c r="G1599" t="s">
        <v>1311</v>
      </c>
      <c r="H1599" t="str">
        <f>IF(ISBLANK(core[[#This Row],[Type]]),"",IFERROR(LEFT(core[[#This Row],[Type]],FIND("(",core[[#This Row],[Type]])-1),core[[#This Row],[Type]]))</f>
        <v>xs:ID</v>
      </c>
      <c r="I1599" t="str">
        <f>IF(core[[#This Row],[Base type]]="xs:string",LEFT(core[[#This Row],[Type]],11)="xs:string(""","")</f>
        <v/>
      </c>
      <c r="J1599" t="str">
        <f>IF(core[[#This Row],[Base type]]="xs:string",NOT(ISERROR(FIND(" or xs:string(xs:pattern=other:\w{2,})",core[[#This Row],[Type]]))),"")</f>
        <v/>
      </c>
      <c r="K1599" t="str">
        <f>IFERROR(MID(core[[#This Row],[Type]],LEN(core[[#This Row],[Base type]])+2,FIND(")",core[[#This Row],[Type]],LEN(core[[#This Row],[Base type]])+2)-LEN(core[[#This Row],[Base type]])-2)&amp;IF(core[[#This Row],[Other]]=TRUE,", ""other:*""",""),"")</f>
        <v/>
      </c>
      <c r="L1599" t="str">
        <f t="array" ref="L159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00" spans="2:12" hidden="1" x14ac:dyDescent="0.25">
      <c r="B1600" t="s">
        <v>3161</v>
      </c>
      <c r="C1600" t="s">
        <v>556</v>
      </c>
      <c r="D1600" t="s">
        <v>557</v>
      </c>
      <c r="E1600" t="s">
        <v>24</v>
      </c>
      <c r="F1600" t="s">
        <v>29</v>
      </c>
      <c r="G1600" t="s">
        <v>1302</v>
      </c>
      <c r="H1600" t="str">
        <f>IF(ISBLANK(core[[#This Row],[Type]]),"",IFERROR(LEFT(core[[#This Row],[Type]],FIND("(",core[[#This Row],[Type]])-1),core[[#This Row],[Type]]))</f>
        <v>xs:string</v>
      </c>
      <c r="I1600" t="b">
        <f>IF(core[[#This Row],[Base type]]="xs:string",LEFT(core[[#This Row],[Type]],11)="xs:string(""","")</f>
        <v>0</v>
      </c>
      <c r="J1600" t="b">
        <f>IF(core[[#This Row],[Base type]]="xs:string",NOT(ISERROR(FIND(" or xs:string(xs:pattern=other:\w{2,})",core[[#This Row],[Type]]))),"")</f>
        <v>0</v>
      </c>
      <c r="K1600" t="str">
        <f>IFERROR(MID(core[[#This Row],[Type]],LEN(core[[#This Row],[Base type]])+2,FIND(")",core[[#This Row],[Type]],LEN(core[[#This Row],[Base type]])+2)-LEN(core[[#This Row],[Base type]])-2)&amp;IF(core[[#This Row],[Other]]=TRUE,", ""other:*""",""),"")</f>
        <v/>
      </c>
      <c r="L1600" t="str">
        <f t="array" ref="L160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01" spans="2:12" hidden="1" x14ac:dyDescent="0.25">
      <c r="B1601" t="s">
        <v>3162</v>
      </c>
      <c r="C1601" t="s">
        <v>556</v>
      </c>
      <c r="D1601" t="s">
        <v>557</v>
      </c>
      <c r="E1601" t="s">
        <v>34</v>
      </c>
      <c r="F1601" t="s">
        <v>29</v>
      </c>
      <c r="G1601" t="s">
        <v>1302</v>
      </c>
      <c r="H1601" t="str">
        <f>IF(ISBLANK(core[[#This Row],[Type]]),"",IFERROR(LEFT(core[[#This Row],[Type]],FIND("(",core[[#This Row],[Type]])-1),core[[#This Row],[Type]]))</f>
        <v>xs:string</v>
      </c>
      <c r="I1601" t="b">
        <f>IF(core[[#This Row],[Base type]]="xs:string",LEFT(core[[#This Row],[Type]],11)="xs:string(""","")</f>
        <v>0</v>
      </c>
      <c r="J1601" t="b">
        <f>IF(core[[#This Row],[Base type]]="xs:string",NOT(ISERROR(FIND(" or xs:string(xs:pattern=other:\w{2,})",core[[#This Row],[Type]]))),"")</f>
        <v>0</v>
      </c>
      <c r="K1601" t="str">
        <f>IFERROR(MID(core[[#This Row],[Type]],LEN(core[[#This Row],[Base type]])+2,FIND(")",core[[#This Row],[Type]],LEN(core[[#This Row],[Base type]])+2)-LEN(core[[#This Row],[Base type]])-2)&amp;IF(core[[#This Row],[Other]]=TRUE,", ""other:*""",""),"")</f>
        <v/>
      </c>
      <c r="L1601" t="str">
        <f t="array" ref="L160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02" spans="2:12" hidden="1" x14ac:dyDescent="0.25">
      <c r="B1602" t="s">
        <v>3163</v>
      </c>
      <c r="C1602" t="s">
        <v>556</v>
      </c>
      <c r="D1602" t="s">
        <v>557</v>
      </c>
      <c r="E1602" t="s">
        <v>28</v>
      </c>
      <c r="F1602" t="s">
        <v>29</v>
      </c>
      <c r="G1602" t="s">
        <v>1302</v>
      </c>
      <c r="H1602" t="str">
        <f>IF(ISBLANK(core[[#This Row],[Type]]),"",IFERROR(LEFT(core[[#This Row],[Type]],FIND("(",core[[#This Row],[Type]])-1),core[[#This Row],[Type]]))</f>
        <v>xs:string</v>
      </c>
      <c r="I1602" t="b">
        <f>IF(core[[#This Row],[Base type]]="xs:string",LEFT(core[[#This Row],[Type]],11)="xs:string(""","")</f>
        <v>0</v>
      </c>
      <c r="J1602" t="b">
        <f>IF(core[[#This Row],[Base type]]="xs:string",NOT(ISERROR(FIND(" or xs:string(xs:pattern=other:\w{2,})",core[[#This Row],[Type]]))),"")</f>
        <v>0</v>
      </c>
      <c r="K1602" t="str">
        <f>IFERROR(MID(core[[#This Row],[Type]],LEN(core[[#This Row],[Base type]])+2,FIND(")",core[[#This Row],[Type]],LEN(core[[#This Row],[Base type]])+2)-LEN(core[[#This Row],[Base type]])-2)&amp;IF(core[[#This Row],[Other]]=TRUE,", ""other:*""",""),"")</f>
        <v/>
      </c>
      <c r="L1602" t="str">
        <f t="array" ref="L16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03" spans="2:12" hidden="1" x14ac:dyDescent="0.25">
      <c r="B1603" t="s">
        <v>3164</v>
      </c>
      <c r="C1603" t="s">
        <v>556</v>
      </c>
      <c r="D1603" t="s">
        <v>557</v>
      </c>
      <c r="E1603" t="s">
        <v>1305</v>
      </c>
      <c r="F1603" t="s">
        <v>29</v>
      </c>
      <c r="H1603" t="str">
        <f>IF(ISBLANK(core[[#This Row],[Type]]),"",IFERROR(LEFT(core[[#This Row],[Type]],FIND("(",core[[#This Row],[Type]])-1),core[[#This Row],[Type]]))</f>
        <v/>
      </c>
      <c r="I1603" t="str">
        <f>IF(core[[#This Row],[Base type]]="xs:string",LEFT(core[[#This Row],[Type]],11)="xs:string(""","")</f>
        <v/>
      </c>
      <c r="J1603" t="str">
        <f>IF(core[[#This Row],[Base type]]="xs:string",NOT(ISERROR(FIND(" or xs:string(xs:pattern=other:\w{2,})",core[[#This Row],[Type]]))),"")</f>
        <v/>
      </c>
      <c r="K1603" t="str">
        <f>IFERROR(MID(core[[#This Row],[Type]],LEN(core[[#This Row],[Base type]])+2,FIND(")",core[[#This Row],[Type]],LEN(core[[#This Row],[Base type]])+2)-LEN(core[[#This Row],[Base type]])-2)&amp;IF(core[[#This Row],[Other]]=TRUE,", ""other:*""",""),"")</f>
        <v/>
      </c>
      <c r="L1603" t="str">
        <f t="array" ref="L160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04" spans="2:12" hidden="1" x14ac:dyDescent="0.25">
      <c r="B1604" t="s">
        <v>3165</v>
      </c>
      <c r="C1604" t="s">
        <v>556</v>
      </c>
      <c r="D1604" t="s">
        <v>557</v>
      </c>
      <c r="E1604" t="s">
        <v>1307</v>
      </c>
      <c r="F1604" t="s">
        <v>29</v>
      </c>
      <c r="H1604" t="str">
        <f>IF(ISBLANK(core[[#This Row],[Type]]),"",IFERROR(LEFT(core[[#This Row],[Type]],FIND("(",core[[#This Row],[Type]])-1),core[[#This Row],[Type]]))</f>
        <v/>
      </c>
      <c r="I1604" t="str">
        <f>IF(core[[#This Row],[Base type]]="xs:string",LEFT(core[[#This Row],[Type]],11)="xs:string(""","")</f>
        <v/>
      </c>
      <c r="J1604" t="str">
        <f>IF(core[[#This Row],[Base type]]="xs:string",NOT(ISERROR(FIND(" or xs:string(xs:pattern=other:\w{2,})",core[[#This Row],[Type]]))),"")</f>
        <v/>
      </c>
      <c r="K1604" t="str">
        <f>IFERROR(MID(core[[#This Row],[Type]],LEN(core[[#This Row],[Base type]])+2,FIND(")",core[[#This Row],[Type]],LEN(core[[#This Row],[Base type]])+2)-LEN(core[[#This Row],[Base type]])-2)&amp;IF(core[[#This Row],[Other]]=TRUE,", ""other:*""",""),"")</f>
        <v/>
      </c>
      <c r="L1604" t="str">
        <f t="array" ref="L160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05" spans="2:12" hidden="1" x14ac:dyDescent="0.25">
      <c r="B1605" t="s">
        <v>3166</v>
      </c>
      <c r="C1605" t="s">
        <v>566</v>
      </c>
      <c r="D1605" t="s">
        <v>300</v>
      </c>
      <c r="E1605" t="s">
        <v>1299</v>
      </c>
      <c r="F1605" t="s">
        <v>29</v>
      </c>
      <c r="H1605" t="str">
        <f>IF(ISBLANK(core[[#This Row],[Type]]),"",IFERROR(LEFT(core[[#This Row],[Type]],FIND("(",core[[#This Row],[Type]])-1),core[[#This Row],[Type]]))</f>
        <v/>
      </c>
      <c r="I1605" t="str">
        <f>IF(core[[#This Row],[Base type]]="xs:string",LEFT(core[[#This Row],[Type]],11)="xs:string(""","")</f>
        <v/>
      </c>
      <c r="J1605" t="str">
        <f>IF(core[[#This Row],[Base type]]="xs:string",NOT(ISERROR(FIND(" or xs:string(xs:pattern=other:\w{2,})",core[[#This Row],[Type]]))),"")</f>
        <v/>
      </c>
      <c r="K1605" t="str">
        <f>IFERROR(MID(core[[#This Row],[Type]],LEN(core[[#This Row],[Base type]])+2,FIND(")",core[[#This Row],[Type]],LEN(core[[#This Row],[Base type]])+2)-LEN(core[[#This Row],[Base type]])-2)&amp;IF(core[[#This Row],[Other]]=TRUE,", ""other:*""",""),"")</f>
        <v/>
      </c>
      <c r="L1605" t="str">
        <f t="array" ref="L16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06" spans="2:12" hidden="1" x14ac:dyDescent="0.25">
      <c r="B1606" t="s">
        <v>3167</v>
      </c>
      <c r="C1606" t="s">
        <v>566</v>
      </c>
      <c r="D1606" t="s">
        <v>300</v>
      </c>
      <c r="E1606" t="s">
        <v>301</v>
      </c>
      <c r="F1606" t="s">
        <v>23</v>
      </c>
      <c r="G1606" t="s">
        <v>1495</v>
      </c>
      <c r="H1606" t="str">
        <f>IF(ISBLANK(core[[#This Row],[Type]]),"",IFERROR(LEFT(core[[#This Row],[Type]],FIND("(",core[[#This Row],[Type]])-1),core[[#This Row],[Type]]))</f>
        <v>xs:list</v>
      </c>
      <c r="I1606" t="str">
        <f>IF(core[[#This Row],[Base type]]="xs:string",LEFT(core[[#This Row],[Type]],11)="xs:string(""","")</f>
        <v/>
      </c>
      <c r="J1606" t="str">
        <f>IF(core[[#This Row],[Base type]]="xs:string",NOT(ISERROR(FIND(" or xs:string(xs:pattern=other:\w{2,})",core[[#This Row],[Type]]))),"")</f>
        <v/>
      </c>
      <c r="K1606" t="str">
        <f>IFERROR(MID(core[[#This Row],[Type]],LEN(core[[#This Row],[Base type]])+2,FIND(")",core[[#This Row],[Type]],LEN(core[[#This Row],[Base type]])+2)-LEN(core[[#This Row],[Base type]])-2)&amp;IF(core[[#This Row],[Other]]=TRUE,", ""other:*""",""),"")</f>
        <v>xs:double</v>
      </c>
      <c r="L1606" t="str">
        <f t="array" ref="L1606">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607" spans="2:12" hidden="1" x14ac:dyDescent="0.25">
      <c r="B1607" t="s">
        <v>3168</v>
      </c>
      <c r="C1607" t="s">
        <v>566</v>
      </c>
      <c r="D1607" t="s">
        <v>300</v>
      </c>
      <c r="E1607" t="s">
        <v>1425</v>
      </c>
      <c r="F1607" t="s">
        <v>29</v>
      </c>
      <c r="G1607" t="s">
        <v>1497</v>
      </c>
      <c r="H1607" t="str">
        <f>IF(ISBLANK(core[[#This Row],[Type]]),"",IFERROR(LEFT(core[[#This Row],[Type]],FIND("(",core[[#This Row],[Type]])-1),core[[#This Row],[Type]]))</f>
        <v>xs:double</v>
      </c>
      <c r="I1607" t="str">
        <f>IF(core[[#This Row],[Base type]]="xs:string",LEFT(core[[#This Row],[Type]],11)="xs:string(""","")</f>
        <v/>
      </c>
      <c r="J1607" t="str">
        <f>IF(core[[#This Row],[Base type]]="xs:string",NOT(ISERROR(FIND(" or xs:string(xs:pattern=other:\w{2,})",core[[#This Row],[Type]]))),"")</f>
        <v/>
      </c>
      <c r="K1607" t="str">
        <f>IFERROR(MID(core[[#This Row],[Type]],LEN(core[[#This Row],[Base type]])+2,FIND(")",core[[#This Row],[Type]],LEN(core[[#This Row],[Base type]])+2)-LEN(core[[#This Row],[Base type]])-2)&amp;IF(core[[#This Row],[Other]]=TRUE,", ""other:*""",""),"")</f>
        <v/>
      </c>
      <c r="L1607" t="str">
        <f t="array" ref="L1607">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608" spans="2:12" hidden="1" x14ac:dyDescent="0.25">
      <c r="B1608" t="s">
        <v>3169</v>
      </c>
      <c r="C1608" t="s">
        <v>566</v>
      </c>
      <c r="D1608" t="s">
        <v>300</v>
      </c>
      <c r="E1608" t="s">
        <v>1420</v>
      </c>
      <c r="F1608" t="s">
        <v>29</v>
      </c>
      <c r="G1608" t="s">
        <v>1423</v>
      </c>
      <c r="H1608" t="str">
        <f>IF(ISBLANK(core[[#This Row],[Type]]),"",IFERROR(LEFT(core[[#This Row],[Type]],FIND("(",core[[#This Row],[Type]])-1),core[[#This Row],[Type]]))</f>
        <v>xs:anyURI</v>
      </c>
      <c r="I1608" t="str">
        <f>IF(core[[#This Row],[Base type]]="xs:string",LEFT(core[[#This Row],[Type]],11)="xs:string(""","")</f>
        <v/>
      </c>
      <c r="J1608" t="str">
        <f>IF(core[[#This Row],[Base type]]="xs:string",NOT(ISERROR(FIND(" or xs:string(xs:pattern=other:\w{2,})",core[[#This Row],[Type]]))),"")</f>
        <v/>
      </c>
      <c r="K1608" t="str">
        <f>IFERROR(MID(core[[#This Row],[Type]],LEN(core[[#This Row],[Base type]])+2,FIND(")",core[[#This Row],[Type]],LEN(core[[#This Row],[Base type]])+2)-LEN(core[[#This Row],[Base type]])-2)&amp;IF(core[[#This Row],[Other]]=TRUE,", ""other:*""",""),"")</f>
        <v/>
      </c>
      <c r="L1608" t="str">
        <f t="array" ref="L160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609" spans="2:12" hidden="1" x14ac:dyDescent="0.25">
      <c r="B1609" t="s">
        <v>3170</v>
      </c>
      <c r="C1609" t="s">
        <v>566</v>
      </c>
      <c r="D1609" t="s">
        <v>300</v>
      </c>
      <c r="E1609" t="s">
        <v>1500</v>
      </c>
      <c r="F1609" t="s">
        <v>29</v>
      </c>
      <c r="G1609" t="s">
        <v>1423</v>
      </c>
      <c r="H1609" t="str">
        <f>IF(ISBLANK(core[[#This Row],[Type]]),"",IFERROR(LEFT(core[[#This Row],[Type]],FIND("(",core[[#This Row],[Type]])-1),core[[#This Row],[Type]]))</f>
        <v>xs:anyURI</v>
      </c>
      <c r="I1609" t="str">
        <f>IF(core[[#This Row],[Base type]]="xs:string",LEFT(core[[#This Row],[Type]],11)="xs:string(""","")</f>
        <v/>
      </c>
      <c r="J1609" t="str">
        <f>IF(core[[#This Row],[Base type]]="xs:string",NOT(ISERROR(FIND(" or xs:string(xs:pattern=other:\w{2,})",core[[#This Row],[Type]]))),"")</f>
        <v/>
      </c>
      <c r="K1609" t="str">
        <f>IFERROR(MID(core[[#This Row],[Type]],LEN(core[[#This Row],[Base type]])+2,FIND(")",core[[#This Row],[Type]],LEN(core[[#This Row],[Base type]])+2)-LEN(core[[#This Row],[Base type]])-2)&amp;IF(core[[#This Row],[Other]]=TRUE,", ""other:*""",""),"")</f>
        <v/>
      </c>
      <c r="L1609" t="str">
        <f t="array" ref="L160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610" spans="2:12" hidden="1" x14ac:dyDescent="0.25">
      <c r="B1610" t="s">
        <v>3171</v>
      </c>
      <c r="C1610" t="s">
        <v>556</v>
      </c>
      <c r="D1610" t="s">
        <v>557</v>
      </c>
      <c r="E1610" t="s">
        <v>494</v>
      </c>
      <c r="F1610" t="s">
        <v>23</v>
      </c>
      <c r="G1610" t="s">
        <v>1403</v>
      </c>
      <c r="H1610" t="str">
        <f>IF(ISBLANK(core[[#This Row],[Type]]),"",IFERROR(LEFT(core[[#This Row],[Type]],FIND("(",core[[#This Row],[Type]])-1),core[[#This Row],[Type]]))</f>
        <v>xs:decimal</v>
      </c>
      <c r="I1610" t="str">
        <f>IF(core[[#This Row],[Base type]]="xs:string",LEFT(core[[#This Row],[Type]],11)="xs:string(""","")</f>
        <v/>
      </c>
      <c r="J1610" t="str">
        <f>IF(core[[#This Row],[Base type]]="xs:string",NOT(ISERROR(FIND(" or xs:string(xs:pattern=other:\w{2,})",core[[#This Row],[Type]]))),"")</f>
        <v/>
      </c>
      <c r="K1610" t="str">
        <f>IFERROR(MID(core[[#This Row],[Type]],LEN(core[[#This Row],[Base type]])+2,FIND(")",core[[#This Row],[Type]],LEN(core[[#This Row],[Base type]])+2)-LEN(core[[#This Row],[Base type]])-2)&amp;IF(core[[#This Row],[Other]]=TRUE,", ""other:*""",""),"")</f>
        <v>xs:fractionDigits=6</v>
      </c>
      <c r="L1610" t="str">
        <f t="array" ref="L161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11" spans="2:12" hidden="1" x14ac:dyDescent="0.25">
      <c r="B1611" t="s">
        <v>3172</v>
      </c>
      <c r="C1611" t="s">
        <v>556</v>
      </c>
      <c r="D1611" t="s">
        <v>557</v>
      </c>
      <c r="E1611" t="s">
        <v>478</v>
      </c>
      <c r="F1611" t="s">
        <v>29</v>
      </c>
      <c r="G1611" t="s">
        <v>1403</v>
      </c>
      <c r="H1611" t="str">
        <f>IF(ISBLANK(core[[#This Row],[Type]]),"",IFERROR(LEFT(core[[#This Row],[Type]],FIND("(",core[[#This Row],[Type]])-1),core[[#This Row],[Type]]))</f>
        <v>xs:decimal</v>
      </c>
      <c r="I1611" t="str">
        <f>IF(core[[#This Row],[Base type]]="xs:string",LEFT(core[[#This Row],[Type]],11)="xs:string(""","")</f>
        <v/>
      </c>
      <c r="J1611" t="str">
        <f>IF(core[[#This Row],[Base type]]="xs:string",NOT(ISERROR(FIND(" or xs:string(xs:pattern=other:\w{2,})",core[[#This Row],[Type]]))),"")</f>
        <v/>
      </c>
      <c r="K1611" t="str">
        <f>IFERROR(MID(core[[#This Row],[Type]],LEN(core[[#This Row],[Base type]])+2,FIND(")",core[[#This Row],[Type]],LEN(core[[#This Row],[Base type]])+2)-LEN(core[[#This Row],[Base type]])-2)&amp;IF(core[[#This Row],[Other]]=TRUE,", ""other:*""",""),"")</f>
        <v>xs:fractionDigits=6</v>
      </c>
      <c r="L1611" t="str">
        <f t="array" ref="L161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12" spans="2:12" hidden="1" x14ac:dyDescent="0.25">
      <c r="B1612" t="s">
        <v>3173</v>
      </c>
      <c r="C1612" t="s">
        <v>556</v>
      </c>
      <c r="D1612" t="s">
        <v>557</v>
      </c>
      <c r="E1612" t="s">
        <v>1505</v>
      </c>
      <c r="F1612" t="s">
        <v>29</v>
      </c>
      <c r="G1612" t="s">
        <v>1403</v>
      </c>
      <c r="H1612" t="str">
        <f>IF(ISBLANK(core[[#This Row],[Type]]),"",IFERROR(LEFT(core[[#This Row],[Type]],FIND("(",core[[#This Row],[Type]])-1),core[[#This Row],[Type]]))</f>
        <v>xs:decimal</v>
      </c>
      <c r="I1612" t="str">
        <f>IF(core[[#This Row],[Base type]]="xs:string",LEFT(core[[#This Row],[Type]],11)="xs:string(""","")</f>
        <v/>
      </c>
      <c r="J1612" t="str">
        <f>IF(core[[#This Row],[Base type]]="xs:string",NOT(ISERROR(FIND(" or xs:string(xs:pattern=other:\w{2,})",core[[#This Row],[Type]]))),"")</f>
        <v/>
      </c>
      <c r="K1612" t="str">
        <f>IFERROR(MID(core[[#This Row],[Type]],LEN(core[[#This Row],[Base type]])+2,FIND(")",core[[#This Row],[Type]],LEN(core[[#This Row],[Base type]])+2)-LEN(core[[#This Row],[Base type]])-2)&amp;IF(core[[#This Row],[Other]]=TRUE,", ""other:*""",""),"")</f>
        <v>xs:fractionDigits=6</v>
      </c>
      <c r="L1612" t="str">
        <f t="array" ref="L161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13" spans="2:12" hidden="1" x14ac:dyDescent="0.25">
      <c r="B1613" t="s">
        <v>3174</v>
      </c>
      <c r="C1613" t="s">
        <v>566</v>
      </c>
      <c r="D1613" t="s">
        <v>65</v>
      </c>
      <c r="E1613" t="s">
        <v>1299</v>
      </c>
      <c r="F1613" t="s">
        <v>29</v>
      </c>
      <c r="H1613" t="str">
        <f>IF(ISBLANK(core[[#This Row],[Type]]),"",IFERROR(LEFT(core[[#This Row],[Type]],FIND("(",core[[#This Row],[Type]])-1),core[[#This Row],[Type]]))</f>
        <v/>
      </c>
      <c r="I1613" t="str">
        <f>IF(core[[#This Row],[Base type]]="xs:string",LEFT(core[[#This Row],[Type]],11)="xs:string(""","")</f>
        <v/>
      </c>
      <c r="J1613" t="str">
        <f>IF(core[[#This Row],[Base type]]="xs:string",NOT(ISERROR(FIND(" or xs:string(xs:pattern=other:\w{2,})",core[[#This Row],[Type]]))),"")</f>
        <v/>
      </c>
      <c r="K1613" t="str">
        <f>IFERROR(MID(core[[#This Row],[Type]],LEN(core[[#This Row],[Base type]])+2,FIND(")",core[[#This Row],[Type]],LEN(core[[#This Row],[Base type]])+2)-LEN(core[[#This Row],[Base type]])-2)&amp;IF(core[[#This Row],[Other]]=TRUE,", ""other:*""",""),"")</f>
        <v/>
      </c>
      <c r="L1613" t="str">
        <f t="array" ref="L16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14" spans="2:12" hidden="1" x14ac:dyDescent="0.25">
      <c r="B1614" t="s">
        <v>3175</v>
      </c>
      <c r="C1614" t="s">
        <v>567</v>
      </c>
      <c r="D1614" t="s">
        <v>123</v>
      </c>
      <c r="E1614" t="s">
        <v>1299</v>
      </c>
      <c r="F1614" t="s">
        <v>23</v>
      </c>
      <c r="H1614" t="str">
        <f>IF(ISBLANK(core[[#This Row],[Type]]),"",IFERROR(LEFT(core[[#This Row],[Type]],FIND("(",core[[#This Row],[Type]])-1),core[[#This Row],[Type]]))</f>
        <v/>
      </c>
      <c r="I1614" t="str">
        <f>IF(core[[#This Row],[Base type]]="xs:string",LEFT(core[[#This Row],[Type]],11)="xs:string(""","")</f>
        <v/>
      </c>
      <c r="J1614" t="str">
        <f>IF(core[[#This Row],[Base type]]="xs:string",NOT(ISERROR(FIND(" or xs:string(xs:pattern=other:\w{2,})",core[[#This Row],[Type]]))),"")</f>
        <v/>
      </c>
      <c r="K1614" t="str">
        <f>IFERROR(MID(core[[#This Row],[Type]],LEN(core[[#This Row],[Base type]])+2,FIND(")",core[[#This Row],[Type]],LEN(core[[#This Row],[Base type]])+2)-LEN(core[[#This Row],[Base type]])-2)&amp;IF(core[[#This Row],[Other]]=TRUE,", ""other:*""",""),"")</f>
        <v/>
      </c>
      <c r="L1614" t="str">
        <f t="array" ref="L16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15" spans="2:12" hidden="1" x14ac:dyDescent="0.25">
      <c r="B1615" t="s">
        <v>3176</v>
      </c>
      <c r="C1615" t="s">
        <v>3177</v>
      </c>
      <c r="D1615" t="s">
        <v>1309</v>
      </c>
      <c r="E1615" t="s">
        <v>1299</v>
      </c>
      <c r="F1615" t="s">
        <v>29</v>
      </c>
      <c r="H1615" t="str">
        <f>IF(ISBLANK(core[[#This Row],[Type]]),"",IFERROR(LEFT(core[[#This Row],[Type]],FIND("(",core[[#This Row],[Type]])-1),core[[#This Row],[Type]]))</f>
        <v/>
      </c>
      <c r="I1615" t="str">
        <f>IF(core[[#This Row],[Base type]]="xs:string",LEFT(core[[#This Row],[Type]],11)="xs:string(""","")</f>
        <v/>
      </c>
      <c r="J1615" t="str">
        <f>IF(core[[#This Row],[Base type]]="xs:string",NOT(ISERROR(FIND(" or xs:string(xs:pattern=other:\w{2,})",core[[#This Row],[Type]]))),"")</f>
        <v/>
      </c>
      <c r="K1615" t="str">
        <f>IFERROR(MID(core[[#This Row],[Type]],LEN(core[[#This Row],[Base type]])+2,FIND(")",core[[#This Row],[Type]],LEN(core[[#This Row],[Base type]])+2)-LEN(core[[#This Row],[Base type]])-2)&amp;IF(core[[#This Row],[Other]]=TRUE,", ""other:*""",""),"")</f>
        <v/>
      </c>
      <c r="L1615" t="str">
        <f t="array" ref="L16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16" spans="2:12" hidden="1" x14ac:dyDescent="0.25">
      <c r="B1616" t="s">
        <v>3178</v>
      </c>
      <c r="C1616" t="s">
        <v>567</v>
      </c>
      <c r="D1616" t="s">
        <v>123</v>
      </c>
      <c r="E1616" t="s">
        <v>124</v>
      </c>
      <c r="F1616" t="s">
        <v>23</v>
      </c>
      <c r="G1616" t="s">
        <v>1436</v>
      </c>
      <c r="H1616" t="str">
        <f>IF(ISBLANK(core[[#This Row],[Type]]),"",IFERROR(LEFT(core[[#This Row],[Type]],FIND("(",core[[#This Row],[Type]])-1),core[[#This Row],[Type]]))</f>
        <v>xs:boolean</v>
      </c>
      <c r="I1616" t="str">
        <f>IF(core[[#This Row],[Base type]]="xs:string",LEFT(core[[#This Row],[Type]],11)="xs:string(""","")</f>
        <v/>
      </c>
      <c r="J1616" t="str">
        <f>IF(core[[#This Row],[Base type]]="xs:string",NOT(ISERROR(FIND(" or xs:string(xs:pattern=other:\w{2,})",core[[#This Row],[Type]]))),"")</f>
        <v/>
      </c>
      <c r="K1616" t="str">
        <f>IFERROR(MID(core[[#This Row],[Type]],LEN(core[[#This Row],[Base type]])+2,FIND(")",core[[#This Row],[Type]],LEN(core[[#This Row],[Base type]])+2)-LEN(core[[#This Row],[Base type]])-2)&amp;IF(core[[#This Row],[Other]]=TRUE,", ""other:*""",""),"")</f>
        <v/>
      </c>
      <c r="L1616" t="str">
        <f t="array" ref="L161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17" spans="2:12" hidden="1" x14ac:dyDescent="0.25">
      <c r="B1617" t="s">
        <v>3179</v>
      </c>
      <c r="C1617" t="s">
        <v>567</v>
      </c>
      <c r="D1617" t="s">
        <v>123</v>
      </c>
      <c r="E1617" t="s">
        <v>135</v>
      </c>
      <c r="F1617" t="s">
        <v>29</v>
      </c>
      <c r="G1617" t="s">
        <v>1478</v>
      </c>
      <c r="H1617" t="str">
        <f>IF(ISBLANK(core[[#This Row],[Type]]),"",IFERROR(LEFT(core[[#This Row],[Type]],FIND("(",core[[#This Row],[Type]])-1),core[[#This Row],[Type]]))</f>
        <v>xs:string</v>
      </c>
      <c r="I1617" t="b">
        <f>IF(core[[#This Row],[Base type]]="xs:string",LEFT(core[[#This Row],[Type]],11)="xs:string(""","")</f>
        <v>1</v>
      </c>
      <c r="J1617" t="b">
        <f>IF(core[[#This Row],[Base type]]="xs:string",NOT(ISERROR(FIND(" or xs:string(xs:pattern=other:\w{2,})",core[[#This Row],[Type]]))),"")</f>
        <v>1</v>
      </c>
      <c r="K1617" t="str">
        <f>IFERROR(MID(core[[#This Row],[Type]],LEN(core[[#This Row],[Base type]])+2,FIND(")",core[[#This Row],[Type]],LEN(core[[#This Row],[Base type]])+2)-LEN(core[[#This Row],[Base type]])-2)&amp;IF(core[[#This Row],[Other]]=TRUE,", ""other:*""",""),"")</f>
        <v>"conceptual", "planned", "operational", "disabled", "closed", "other:*"</v>
      </c>
      <c r="L1617" t="str">
        <f t="array" ref="L161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18" spans="2:12" hidden="1" x14ac:dyDescent="0.25">
      <c r="B1618" t="s">
        <v>3180</v>
      </c>
      <c r="C1618" t="s">
        <v>567</v>
      </c>
      <c r="D1618" t="s">
        <v>123</v>
      </c>
      <c r="E1618" t="s">
        <v>133</v>
      </c>
      <c r="F1618" t="s">
        <v>29</v>
      </c>
      <c r="G1618" t="s">
        <v>1325</v>
      </c>
      <c r="H1618" t="str">
        <f>IF(ISBLANK(core[[#This Row],[Type]]),"",IFERROR(LEFT(core[[#This Row],[Type]],FIND("(",core[[#This Row],[Type]])-1),core[[#This Row],[Type]]))</f>
        <v>xs:IDREF</v>
      </c>
      <c r="I1618" t="str">
        <f>IF(core[[#This Row],[Base type]]="xs:string",LEFT(core[[#This Row],[Type]],11)="xs:string(""","")</f>
        <v/>
      </c>
      <c r="J1618" t="str">
        <f>IF(core[[#This Row],[Base type]]="xs:string",NOT(ISERROR(FIND(" or xs:string(xs:pattern=other:\w{2,})",core[[#This Row],[Type]]))),"")</f>
        <v/>
      </c>
      <c r="K1618" t="str">
        <f>IFERROR(MID(core[[#This Row],[Type]],LEN(core[[#This Row],[Base type]])+2,FIND(")",core[[#This Row],[Type]],LEN(core[[#This Row],[Base type]])+2)-LEN(core[[#This Row],[Base type]])-2)&amp;IF(core[[#This Row],[Other]]=TRUE,", ""other:*""",""),"")</f>
        <v/>
      </c>
      <c r="L1618" t="str">
        <f t="array" ref="L161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619" spans="2:12" hidden="1" x14ac:dyDescent="0.25">
      <c r="B1619" t="s">
        <v>3181</v>
      </c>
      <c r="C1619" t="s">
        <v>567</v>
      </c>
      <c r="D1619" t="s">
        <v>123</v>
      </c>
      <c r="E1619" t="s">
        <v>1481</v>
      </c>
      <c r="F1619" t="s">
        <v>29</v>
      </c>
      <c r="G1619" t="s">
        <v>1482</v>
      </c>
      <c r="H1619" t="str">
        <f>IF(ISBLANK(core[[#This Row],[Type]]),"",IFERROR(LEFT(core[[#This Row],[Type]],FIND("(",core[[#This Row],[Type]])-1),core[[#This Row],[Type]]))</f>
        <v>xs:time</v>
      </c>
      <c r="I1619" t="str">
        <f>IF(core[[#This Row],[Base type]]="xs:string",LEFT(core[[#This Row],[Type]],11)="xs:string(""","")</f>
        <v/>
      </c>
      <c r="J1619" t="str">
        <f>IF(core[[#This Row],[Base type]]="xs:string",NOT(ISERROR(FIND(" or xs:string(xs:pattern=other:\w{2,})",core[[#This Row],[Type]]))),"")</f>
        <v/>
      </c>
      <c r="K1619" t="str">
        <f>IFERROR(MID(core[[#This Row],[Type]],LEN(core[[#This Row],[Base type]])+2,FIND(")",core[[#This Row],[Type]],LEN(core[[#This Row],[Base type]])+2)-LEN(core[[#This Row],[Base type]])-2)&amp;IF(core[[#This Row],[Other]]=TRUE,", ""other:*""",""),"")</f>
        <v/>
      </c>
      <c r="L1619" t="str">
        <f t="array" ref="L1619">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620" spans="2:12" hidden="1" x14ac:dyDescent="0.25">
      <c r="B1620" t="s">
        <v>3182</v>
      </c>
      <c r="C1620" t="s">
        <v>567</v>
      </c>
      <c r="D1620" t="s">
        <v>123</v>
      </c>
      <c r="E1620" t="s">
        <v>1484</v>
      </c>
      <c r="F1620" t="s">
        <v>29</v>
      </c>
      <c r="G1620" t="s">
        <v>1482</v>
      </c>
      <c r="H1620" t="str">
        <f>IF(ISBLANK(core[[#This Row],[Type]]),"",IFERROR(LEFT(core[[#This Row],[Type]],FIND("(",core[[#This Row],[Type]])-1),core[[#This Row],[Type]]))</f>
        <v>xs:time</v>
      </c>
      <c r="I1620" t="str">
        <f>IF(core[[#This Row],[Base type]]="xs:string",LEFT(core[[#This Row],[Type]],11)="xs:string(""","")</f>
        <v/>
      </c>
      <c r="J1620" t="str">
        <f>IF(core[[#This Row],[Base type]]="xs:string",NOT(ISERROR(FIND(" or xs:string(xs:pattern=other:\w{2,})",core[[#This Row],[Type]]))),"")</f>
        <v/>
      </c>
      <c r="K1620" t="str">
        <f>IFERROR(MID(core[[#This Row],[Type]],LEN(core[[#This Row],[Base type]])+2,FIND(")",core[[#This Row],[Type]],LEN(core[[#This Row],[Base type]])+2)-LEN(core[[#This Row],[Base type]])-2)&amp;IF(core[[#This Row],[Other]]=TRUE,", ""other:*""",""),"")</f>
        <v/>
      </c>
      <c r="L1620" t="str">
        <f t="array" ref="L162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621" spans="2:12" hidden="1" x14ac:dyDescent="0.25">
      <c r="B1621" t="s">
        <v>3183</v>
      </c>
      <c r="C1621" t="s">
        <v>567</v>
      </c>
      <c r="D1621" t="s">
        <v>123</v>
      </c>
      <c r="E1621" t="s">
        <v>1486</v>
      </c>
      <c r="F1621" t="s">
        <v>29</v>
      </c>
      <c r="G1621" t="s">
        <v>1487</v>
      </c>
      <c r="H1621" t="str">
        <f>IF(ISBLANK(core[[#This Row],[Type]]),"",IFERROR(LEFT(core[[#This Row],[Type]],FIND("(",core[[#This Row],[Type]])-1),core[[#This Row],[Type]]))</f>
        <v>xs:nonNegativeInteger</v>
      </c>
      <c r="I1621" t="str">
        <f>IF(core[[#This Row],[Base type]]="xs:string",LEFT(core[[#This Row],[Type]],11)="xs:string(""","")</f>
        <v/>
      </c>
      <c r="J1621" t="str">
        <f>IF(core[[#This Row],[Base type]]="xs:string",NOT(ISERROR(FIND(" or xs:string(xs:pattern=other:\w{2,})",core[[#This Row],[Type]]))),"")</f>
        <v/>
      </c>
      <c r="K1621" t="str">
        <f>IFERROR(MID(core[[#This Row],[Type]],LEN(core[[#This Row],[Base type]])+2,FIND(")",core[[#This Row],[Type]],LEN(core[[#This Row],[Base type]])+2)-LEN(core[[#This Row],[Base type]])-2)&amp;IF(core[[#This Row],[Other]]=TRUE,", ""other:*""",""),"")</f>
        <v/>
      </c>
      <c r="L1621" t="str">
        <f t="array" ref="L1621">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622" spans="2:12" hidden="1" x14ac:dyDescent="0.25">
      <c r="B1622" t="s">
        <v>3184</v>
      </c>
      <c r="C1622" t="s">
        <v>567</v>
      </c>
      <c r="D1622" t="s">
        <v>123</v>
      </c>
      <c r="E1622" t="s">
        <v>1489</v>
      </c>
      <c r="F1622" t="s">
        <v>29</v>
      </c>
      <c r="G1622" t="s">
        <v>1302</v>
      </c>
      <c r="H1622" t="str">
        <f>IF(ISBLANK(core[[#This Row],[Type]]),"",IFERROR(LEFT(core[[#This Row],[Type]],FIND("(",core[[#This Row],[Type]])-1),core[[#This Row],[Type]]))</f>
        <v>xs:string</v>
      </c>
      <c r="I1622" t="b">
        <f>IF(core[[#This Row],[Base type]]="xs:string",LEFT(core[[#This Row],[Type]],11)="xs:string(""","")</f>
        <v>0</v>
      </c>
      <c r="J1622" t="b">
        <f>IF(core[[#This Row],[Base type]]="xs:string",NOT(ISERROR(FIND(" or xs:string(xs:pattern=other:\w{2,})",core[[#This Row],[Type]]))),"")</f>
        <v>0</v>
      </c>
      <c r="K1622" t="str">
        <f>IFERROR(MID(core[[#This Row],[Type]],LEN(core[[#This Row],[Base type]])+2,FIND(")",core[[#This Row],[Type]],LEN(core[[#This Row],[Base type]])+2)-LEN(core[[#This Row],[Base type]])-2)&amp;IF(core[[#This Row],[Other]]=TRUE,", ""other:*""",""),"")</f>
        <v/>
      </c>
      <c r="L1622" t="str">
        <f t="array" ref="L162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23" spans="2:12" hidden="1" x14ac:dyDescent="0.25">
      <c r="B1623" t="s">
        <v>3185</v>
      </c>
      <c r="C1623" t="s">
        <v>567</v>
      </c>
      <c r="D1623" t="s">
        <v>123</v>
      </c>
      <c r="E1623" t="s">
        <v>1307</v>
      </c>
      <c r="F1623" t="s">
        <v>29</v>
      </c>
      <c r="H1623" t="str">
        <f>IF(ISBLANK(core[[#This Row],[Type]]),"",IFERROR(LEFT(core[[#This Row],[Type]],FIND("(",core[[#This Row],[Type]])-1),core[[#This Row],[Type]]))</f>
        <v/>
      </c>
      <c r="I1623" t="str">
        <f>IF(core[[#This Row],[Base type]]="xs:string",LEFT(core[[#This Row],[Type]],11)="xs:string(""","")</f>
        <v/>
      </c>
      <c r="J1623" t="str">
        <f>IF(core[[#This Row],[Base type]]="xs:string",NOT(ISERROR(FIND(" or xs:string(xs:pattern=other:\w{2,})",core[[#This Row],[Type]]))),"")</f>
        <v/>
      </c>
      <c r="K1623" t="str">
        <f>IFERROR(MID(core[[#This Row],[Type]],LEN(core[[#This Row],[Base type]])+2,FIND(")",core[[#This Row],[Type]],LEN(core[[#This Row],[Base type]])+2)-LEN(core[[#This Row],[Base type]])-2)&amp;IF(core[[#This Row],[Other]]=TRUE,", ""other:*""",""),"")</f>
        <v/>
      </c>
      <c r="L1623" t="str">
        <f t="array" ref="L16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24" spans="2:12" hidden="1" x14ac:dyDescent="0.25">
      <c r="B1624" t="s">
        <v>3186</v>
      </c>
      <c r="C1624" t="s">
        <v>556</v>
      </c>
      <c r="D1624" t="s">
        <v>557</v>
      </c>
      <c r="E1624" t="s">
        <v>482</v>
      </c>
      <c r="F1624" t="s">
        <v>29</v>
      </c>
      <c r="G1624" t="s">
        <v>1798</v>
      </c>
      <c r="H1624" t="str">
        <f>IF(ISBLANK(core[[#This Row],[Type]]),"",IFERROR(LEFT(core[[#This Row],[Type]],FIND("(",core[[#This Row],[Type]])-1),core[[#This Row],[Type]]))</f>
        <v>xs:string</v>
      </c>
      <c r="I1624" t="b">
        <f>IF(core[[#This Row],[Base type]]="xs:string",LEFT(core[[#This Row],[Type]],11)="xs:string(""","")</f>
        <v>1</v>
      </c>
      <c r="J1624" t="b">
        <f>IF(core[[#This Row],[Base type]]="xs:string",NOT(ISERROR(FIND(" or xs:string(xs:pattern=other:\w{2,})",core[[#This Row],[Type]]))),"")</f>
        <v>0</v>
      </c>
      <c r="K1624" t="str">
        <f>IFERROR(MID(core[[#This Row],[Type]],LEN(core[[#This Row],[Base type]])+2,FIND(")",core[[#This Row],[Type]],LEN(core[[#This Row],[Base type]])+2)-LEN(core[[#This Row],[Base type]])-2)&amp;IF(core[[#This Row],[Other]]=TRUE,", ""other:*""",""),"")</f>
        <v>"up", "down", "unknown", "none", "both"</v>
      </c>
      <c r="L1624" t="str">
        <f t="array" ref="L162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25" spans="2:12" hidden="1" x14ac:dyDescent="0.25">
      <c r="B1625" t="s">
        <v>3187</v>
      </c>
      <c r="C1625" t="s">
        <v>556</v>
      </c>
      <c r="D1625" t="s">
        <v>557</v>
      </c>
      <c r="E1625" t="s">
        <v>628</v>
      </c>
      <c r="F1625" t="s">
        <v>29</v>
      </c>
      <c r="G1625" t="s">
        <v>1302</v>
      </c>
      <c r="H1625" t="str">
        <f>IF(ISBLANK(core[[#This Row],[Type]]),"",IFERROR(LEFT(core[[#This Row],[Type]],FIND("(",core[[#This Row],[Type]])-1),core[[#This Row],[Type]]))</f>
        <v>xs:string</v>
      </c>
      <c r="I1625" t="b">
        <f>IF(core[[#This Row],[Base type]]="xs:string",LEFT(core[[#This Row],[Type]],11)="xs:string(""","")</f>
        <v>0</v>
      </c>
      <c r="J1625" t="b">
        <f>IF(core[[#This Row],[Base type]]="xs:string",NOT(ISERROR(FIND(" or xs:string(xs:pattern=other:\w{2,})",core[[#This Row],[Type]]))),"")</f>
        <v>0</v>
      </c>
      <c r="K1625" t="str">
        <f>IFERROR(MID(core[[#This Row],[Type]],LEN(core[[#This Row],[Base type]])+2,FIND(")",core[[#This Row],[Type]],LEN(core[[#This Row],[Base type]])+2)-LEN(core[[#This Row],[Base type]])-2)&amp;IF(core[[#This Row],[Other]]=TRUE,", ""other:*""",""),"")</f>
        <v/>
      </c>
      <c r="L1625" t="str">
        <f t="array" ref="L162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26" spans="2:12" hidden="1" x14ac:dyDescent="0.25">
      <c r="B1626" t="s">
        <v>3188</v>
      </c>
      <c r="C1626" t="s">
        <v>556</v>
      </c>
      <c r="D1626" t="s">
        <v>557</v>
      </c>
      <c r="E1626" t="s">
        <v>558</v>
      </c>
      <c r="F1626" t="s">
        <v>29</v>
      </c>
      <c r="G1626" t="s">
        <v>2653</v>
      </c>
      <c r="H1626" t="str">
        <f>IF(ISBLANK(core[[#This Row],[Type]]),"",IFERROR(LEFT(core[[#This Row],[Type]],FIND("(",core[[#This Row],[Type]])-1),core[[#This Row],[Type]]))</f>
        <v>xs:string</v>
      </c>
      <c r="I1626" t="b">
        <f>IF(core[[#This Row],[Base type]]="xs:string",LEFT(core[[#This Row],[Type]],11)="xs:string(""","")</f>
        <v>1</v>
      </c>
      <c r="J1626" t="b">
        <f>IF(core[[#This Row],[Base type]]="xs:string",NOT(ISERROR(FIND(" or xs:string(xs:pattern=other:\w{2,})",core[[#This Row],[Type]]))),"")</f>
        <v>0</v>
      </c>
      <c r="K1626" t="str">
        <f>IFERROR(MID(core[[#This Row],[Type]],LEN(core[[#This Row],[Base type]])+2,FIND(")",core[[#This Row],[Type]],LEN(core[[#This Row],[Base type]])+2)-LEN(core[[#This Row],[Base type]])-2)&amp;IF(core[[#This Row],[Other]]=TRUE,", ""other:*""",""),"")</f>
        <v>"left", "right"</v>
      </c>
      <c r="L1626" t="str">
        <f t="array" ref="L162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27" spans="2:12" hidden="1" x14ac:dyDescent="0.25">
      <c r="B1627" t="s">
        <v>3189</v>
      </c>
      <c r="C1627" t="s">
        <v>556</v>
      </c>
      <c r="D1627" t="s">
        <v>557</v>
      </c>
      <c r="E1627" t="s">
        <v>855</v>
      </c>
      <c r="F1627" t="s">
        <v>29</v>
      </c>
      <c r="G1627" t="s">
        <v>3190</v>
      </c>
      <c r="H1627" t="str">
        <f>IF(ISBLANK(core[[#This Row],[Type]]),"",IFERROR(LEFT(core[[#This Row],[Type]],FIND("(",core[[#This Row],[Type]])-1),core[[#This Row],[Type]]))</f>
        <v>xs:string</v>
      </c>
      <c r="I1627" t="b">
        <f>IF(core[[#This Row],[Base type]]="xs:string",LEFT(core[[#This Row],[Type]],11)="xs:string(""","")</f>
        <v>1</v>
      </c>
      <c r="J1627" t="b">
        <f>IF(core[[#This Row],[Base type]]="xs:string",NOT(ISERROR(FIND(" or xs:string(xs:pattern=other:\w{2,})",core[[#This Row],[Type]]))),"")</f>
        <v>0</v>
      </c>
      <c r="K1627" t="str">
        <f>IFERROR(MID(core[[#This Row],[Type]],LEN(core[[#This Row],[Base type]])+2,FIND(")",core[[#This Row],[Type]],LEN(core[[#This Row],[Base type]])+2)-LEN(core[[#This Row],[Base type]])-2)&amp;IF(core[[#This Row],[Other]]=TRUE,", ""other:*""",""),"")</f>
        <v>"blockDerail", ""singleCatchPoints"", ""doubleCatchPoints""</v>
      </c>
      <c r="L1627" t="str">
        <f t="array" ref="L162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28" spans="2:12" hidden="1" x14ac:dyDescent="0.25">
      <c r="B1628" t="s">
        <v>3191</v>
      </c>
      <c r="C1628" t="s">
        <v>556</v>
      </c>
      <c r="D1628" t="s">
        <v>557</v>
      </c>
      <c r="E1628" t="s">
        <v>75</v>
      </c>
      <c r="F1628" t="s">
        <v>29</v>
      </c>
      <c r="G1628" t="s">
        <v>1302</v>
      </c>
      <c r="H1628" t="str">
        <f>IF(ISBLANK(core[[#This Row],[Type]]),"",IFERROR(LEFT(core[[#This Row],[Type]],FIND("(",core[[#This Row],[Type]])-1),core[[#This Row],[Type]]))</f>
        <v>xs:string</v>
      </c>
      <c r="I1628" t="b">
        <f>IF(core[[#This Row],[Base type]]="xs:string",LEFT(core[[#This Row],[Type]],11)="xs:string(""","")</f>
        <v>0</v>
      </c>
      <c r="J1628" t="b">
        <f>IF(core[[#This Row],[Base type]]="xs:string",NOT(ISERROR(FIND(" or xs:string(xs:pattern=other:\w{2,})",core[[#This Row],[Type]]))),"")</f>
        <v>0</v>
      </c>
      <c r="K1628" t="str">
        <f>IFERROR(MID(core[[#This Row],[Type]],LEN(core[[#This Row],[Base type]])+2,FIND(")",core[[#This Row],[Type]],LEN(core[[#This Row],[Base type]])+2)-LEN(core[[#This Row],[Base type]])-2)&amp;IF(core[[#This Row],[Other]]=TRUE,", ""other:*""",""),"")</f>
        <v/>
      </c>
      <c r="L1628" t="str">
        <f t="array" ref="L162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29" spans="2:12" hidden="1" x14ac:dyDescent="0.25">
      <c r="B1629" t="s">
        <v>3192</v>
      </c>
      <c r="C1629" t="s">
        <v>462</v>
      </c>
      <c r="D1629" t="s">
        <v>3193</v>
      </c>
      <c r="E1629" t="s">
        <v>1299</v>
      </c>
      <c r="F1629" t="s">
        <v>29</v>
      </c>
      <c r="H1629" t="str">
        <f>IF(ISBLANK(core[[#This Row],[Type]]),"",IFERROR(LEFT(core[[#This Row],[Type]],FIND("(",core[[#This Row],[Type]])-1),core[[#This Row],[Type]]))</f>
        <v/>
      </c>
      <c r="I1629" t="str">
        <f>IF(core[[#This Row],[Base type]]="xs:string",LEFT(core[[#This Row],[Type]],11)="xs:string(""","")</f>
        <v/>
      </c>
      <c r="J1629" t="str">
        <f>IF(core[[#This Row],[Base type]]="xs:string",NOT(ISERROR(FIND(" or xs:string(xs:pattern=other:\w{2,})",core[[#This Row],[Type]]))),"")</f>
        <v/>
      </c>
      <c r="K1629" t="str">
        <f>IFERROR(MID(core[[#This Row],[Type]],LEN(core[[#This Row],[Base type]])+2,FIND(")",core[[#This Row],[Type]],LEN(core[[#This Row],[Base type]])+2)-LEN(core[[#This Row],[Base type]])-2)&amp;IF(core[[#This Row],[Other]]=TRUE,", ""other:*""",""),"")</f>
        <v/>
      </c>
      <c r="L1629" t="str">
        <f t="array" ref="L162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30" spans="2:12" hidden="1" x14ac:dyDescent="0.25">
      <c r="B1630" t="s">
        <v>3194</v>
      </c>
      <c r="C1630" t="s">
        <v>3195</v>
      </c>
      <c r="D1630" t="s">
        <v>3196</v>
      </c>
      <c r="E1630" t="s">
        <v>1299</v>
      </c>
      <c r="F1630" t="s">
        <v>23</v>
      </c>
      <c r="H1630" t="str">
        <f>IF(ISBLANK(core[[#This Row],[Type]]),"",IFERROR(LEFT(core[[#This Row],[Type]],FIND("(",core[[#This Row],[Type]])-1),core[[#This Row],[Type]]))</f>
        <v/>
      </c>
      <c r="I1630" t="str">
        <f>IF(core[[#This Row],[Base type]]="xs:string",LEFT(core[[#This Row],[Type]],11)="xs:string(""","")</f>
        <v/>
      </c>
      <c r="J1630" t="str">
        <f>IF(core[[#This Row],[Base type]]="xs:string",NOT(ISERROR(FIND(" or xs:string(xs:pattern=other:\w{2,})",core[[#This Row],[Type]]))),"")</f>
        <v/>
      </c>
      <c r="K1630" t="str">
        <f>IFERROR(MID(core[[#This Row],[Type]],LEN(core[[#This Row],[Base type]])+2,FIND(")",core[[#This Row],[Type]],LEN(core[[#This Row],[Base type]])+2)-LEN(core[[#This Row],[Base type]])-2)&amp;IF(core[[#This Row],[Other]]=TRUE,", ""other:*""",""),"")</f>
        <v/>
      </c>
      <c r="L1630" t="str">
        <f t="array" ref="L163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31" spans="2:12" hidden="1" x14ac:dyDescent="0.25">
      <c r="B1631" t="s">
        <v>3197</v>
      </c>
      <c r="C1631" t="s">
        <v>3198</v>
      </c>
      <c r="D1631" t="s">
        <v>423</v>
      </c>
      <c r="E1631" t="s">
        <v>1299</v>
      </c>
      <c r="F1631" t="s">
        <v>29</v>
      </c>
      <c r="H1631" t="str">
        <f>IF(ISBLANK(core[[#This Row],[Type]]),"",IFERROR(LEFT(core[[#This Row],[Type]],FIND("(",core[[#This Row],[Type]])-1),core[[#This Row],[Type]]))</f>
        <v/>
      </c>
      <c r="I1631" t="str">
        <f>IF(core[[#This Row],[Base type]]="xs:string",LEFT(core[[#This Row],[Type]],11)="xs:string(""","")</f>
        <v/>
      </c>
      <c r="J1631" t="str">
        <f>IF(core[[#This Row],[Base type]]="xs:string",NOT(ISERROR(FIND(" or xs:string(xs:pattern=other:\w{2,})",core[[#This Row],[Type]]))),"")</f>
        <v/>
      </c>
      <c r="K1631" t="str">
        <f>IFERROR(MID(core[[#This Row],[Type]],LEN(core[[#This Row],[Base type]])+2,FIND(")",core[[#This Row],[Type]],LEN(core[[#This Row],[Base type]])+2)-LEN(core[[#This Row],[Base type]])-2)&amp;IF(core[[#This Row],[Other]]=TRUE,", ""other:*""",""),"")</f>
        <v/>
      </c>
      <c r="L1631" t="str">
        <f t="array" ref="L16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32" spans="2:12" hidden="1" x14ac:dyDescent="0.25">
      <c r="B1632" t="s">
        <v>3199</v>
      </c>
      <c r="C1632" t="s">
        <v>3198</v>
      </c>
      <c r="D1632" t="s">
        <v>423</v>
      </c>
      <c r="E1632" t="s">
        <v>34</v>
      </c>
      <c r="F1632" t="s">
        <v>29</v>
      </c>
      <c r="G1632" t="s">
        <v>1302</v>
      </c>
      <c r="H1632" t="str">
        <f>IF(ISBLANK(core[[#This Row],[Type]]),"",IFERROR(LEFT(core[[#This Row],[Type]],FIND("(",core[[#This Row],[Type]])-1),core[[#This Row],[Type]]))</f>
        <v>xs:string</v>
      </c>
      <c r="I1632" t="b">
        <f>IF(core[[#This Row],[Base type]]="xs:string",LEFT(core[[#This Row],[Type]],11)="xs:string(""","")</f>
        <v>0</v>
      </c>
      <c r="J1632" t="b">
        <f>IF(core[[#This Row],[Base type]]="xs:string",NOT(ISERROR(FIND(" or xs:string(xs:pattern=other:\w{2,})",core[[#This Row],[Type]]))),"")</f>
        <v>0</v>
      </c>
      <c r="K1632" t="str">
        <f>IFERROR(MID(core[[#This Row],[Type]],LEN(core[[#This Row],[Base type]])+2,FIND(")",core[[#This Row],[Type]],LEN(core[[#This Row],[Base type]])+2)-LEN(core[[#This Row],[Base type]])-2)&amp;IF(core[[#This Row],[Other]]=TRUE,", ""other:*""",""),"")</f>
        <v/>
      </c>
      <c r="L1632" t="str">
        <f t="array" ref="L163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33" spans="2:12" hidden="1" x14ac:dyDescent="0.25">
      <c r="B1633" t="s">
        <v>3200</v>
      </c>
      <c r="C1633" t="s">
        <v>3198</v>
      </c>
      <c r="D1633" t="s">
        <v>423</v>
      </c>
      <c r="E1633" t="s">
        <v>28</v>
      </c>
      <c r="F1633" t="s">
        <v>29</v>
      </c>
      <c r="G1633" t="s">
        <v>1302</v>
      </c>
      <c r="H1633" t="str">
        <f>IF(ISBLANK(core[[#This Row],[Type]]),"",IFERROR(LEFT(core[[#This Row],[Type]],FIND("(",core[[#This Row],[Type]])-1),core[[#This Row],[Type]]))</f>
        <v>xs:string</v>
      </c>
      <c r="I1633" t="b">
        <f>IF(core[[#This Row],[Base type]]="xs:string",LEFT(core[[#This Row],[Type]],11)="xs:string(""","")</f>
        <v>0</v>
      </c>
      <c r="J1633" t="b">
        <f>IF(core[[#This Row],[Base type]]="xs:string",NOT(ISERROR(FIND(" or xs:string(xs:pattern=other:\w{2,})",core[[#This Row],[Type]]))),"")</f>
        <v>0</v>
      </c>
      <c r="K1633" t="str">
        <f>IFERROR(MID(core[[#This Row],[Type]],LEN(core[[#This Row],[Base type]])+2,FIND(")",core[[#This Row],[Type]],LEN(core[[#This Row],[Base type]])+2)-LEN(core[[#This Row],[Base type]])-2)&amp;IF(core[[#This Row],[Other]]=TRUE,", ""other:*""",""),"")</f>
        <v/>
      </c>
      <c r="L1633" t="str">
        <f t="array" ref="L163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34" spans="2:12" hidden="1" x14ac:dyDescent="0.25">
      <c r="B1634" t="s">
        <v>3201</v>
      </c>
      <c r="C1634" t="s">
        <v>3198</v>
      </c>
      <c r="D1634" t="s">
        <v>423</v>
      </c>
      <c r="E1634" t="s">
        <v>1305</v>
      </c>
      <c r="F1634" t="s">
        <v>29</v>
      </c>
      <c r="H1634" t="str">
        <f>IF(ISBLANK(core[[#This Row],[Type]]),"",IFERROR(LEFT(core[[#This Row],[Type]],FIND("(",core[[#This Row],[Type]])-1),core[[#This Row],[Type]]))</f>
        <v/>
      </c>
      <c r="I1634" t="str">
        <f>IF(core[[#This Row],[Base type]]="xs:string",LEFT(core[[#This Row],[Type]],11)="xs:string(""","")</f>
        <v/>
      </c>
      <c r="J1634" t="str">
        <f>IF(core[[#This Row],[Base type]]="xs:string",NOT(ISERROR(FIND(" or xs:string(xs:pattern=other:\w{2,})",core[[#This Row],[Type]]))),"")</f>
        <v/>
      </c>
      <c r="K1634" t="str">
        <f>IFERROR(MID(core[[#This Row],[Type]],LEN(core[[#This Row],[Base type]])+2,FIND(")",core[[#This Row],[Type]],LEN(core[[#This Row],[Base type]])+2)-LEN(core[[#This Row],[Base type]])-2)&amp;IF(core[[#This Row],[Other]]=TRUE,", ""other:*""",""),"")</f>
        <v/>
      </c>
      <c r="L1634" t="str">
        <f t="array" ref="L16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35" spans="2:12" hidden="1" x14ac:dyDescent="0.25">
      <c r="B1635" t="s">
        <v>3202</v>
      </c>
      <c r="C1635" t="s">
        <v>3198</v>
      </c>
      <c r="D1635" t="s">
        <v>423</v>
      </c>
      <c r="E1635" t="s">
        <v>1307</v>
      </c>
      <c r="F1635" t="s">
        <v>29</v>
      </c>
      <c r="H1635" t="str">
        <f>IF(ISBLANK(core[[#This Row],[Type]]),"",IFERROR(LEFT(core[[#This Row],[Type]],FIND("(",core[[#This Row],[Type]])-1),core[[#This Row],[Type]]))</f>
        <v/>
      </c>
      <c r="I1635" t="str">
        <f>IF(core[[#This Row],[Base type]]="xs:string",LEFT(core[[#This Row],[Type]],11)="xs:string(""","")</f>
        <v/>
      </c>
      <c r="J1635" t="str">
        <f>IF(core[[#This Row],[Base type]]="xs:string",NOT(ISERROR(FIND(" or xs:string(xs:pattern=other:\w{2,})",core[[#This Row],[Type]]))),"")</f>
        <v/>
      </c>
      <c r="K1635" t="str">
        <f>IFERROR(MID(core[[#This Row],[Type]],LEN(core[[#This Row],[Base type]])+2,FIND(")",core[[#This Row],[Type]],LEN(core[[#This Row],[Base type]])+2)-LEN(core[[#This Row],[Base type]])-2)&amp;IF(core[[#This Row],[Other]]=TRUE,", ""other:*""",""),"")</f>
        <v/>
      </c>
      <c r="L1635" t="str">
        <f t="array" ref="L163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36" spans="2:12" hidden="1" x14ac:dyDescent="0.25">
      <c r="B1636" t="s">
        <v>3203</v>
      </c>
      <c r="C1636" t="s">
        <v>3198</v>
      </c>
      <c r="D1636" t="s">
        <v>1309</v>
      </c>
      <c r="E1636" t="s">
        <v>1299</v>
      </c>
      <c r="F1636" t="s">
        <v>29</v>
      </c>
      <c r="H1636" t="str">
        <f>IF(ISBLANK(core[[#This Row],[Type]]),"",IFERROR(LEFT(core[[#This Row],[Type]],FIND("(",core[[#This Row],[Type]])-1),core[[#This Row],[Type]]))</f>
        <v/>
      </c>
      <c r="I1636" t="str">
        <f>IF(core[[#This Row],[Base type]]="xs:string",LEFT(core[[#This Row],[Type]],11)="xs:string(""","")</f>
        <v/>
      </c>
      <c r="J1636" t="str">
        <f>IF(core[[#This Row],[Base type]]="xs:string",NOT(ISERROR(FIND(" or xs:string(xs:pattern=other:\w{2,})",core[[#This Row],[Type]]))),"")</f>
        <v/>
      </c>
      <c r="K1636" t="str">
        <f>IFERROR(MID(core[[#This Row],[Type]],LEN(core[[#This Row],[Base type]])+2,FIND(")",core[[#This Row],[Type]],LEN(core[[#This Row],[Base type]])+2)-LEN(core[[#This Row],[Base type]])-2)&amp;IF(core[[#This Row],[Other]]=TRUE,", ""other:*""",""),"")</f>
        <v/>
      </c>
      <c r="L1636" t="str">
        <f t="array" ref="L163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37" spans="2:12" hidden="1" x14ac:dyDescent="0.25">
      <c r="B1637" t="s">
        <v>3204</v>
      </c>
      <c r="C1637" t="s">
        <v>3195</v>
      </c>
      <c r="D1637" t="s">
        <v>3196</v>
      </c>
      <c r="E1637" t="s">
        <v>32</v>
      </c>
      <c r="F1637" t="s">
        <v>23</v>
      </c>
      <c r="G1637" t="s">
        <v>1311</v>
      </c>
      <c r="H1637" t="str">
        <f>IF(ISBLANK(core[[#This Row],[Type]]),"",IFERROR(LEFT(core[[#This Row],[Type]],FIND("(",core[[#This Row],[Type]])-1),core[[#This Row],[Type]]))</f>
        <v>xs:ID</v>
      </c>
      <c r="I1637" t="str">
        <f>IF(core[[#This Row],[Base type]]="xs:string",LEFT(core[[#This Row],[Type]],11)="xs:string(""","")</f>
        <v/>
      </c>
      <c r="J1637" t="str">
        <f>IF(core[[#This Row],[Base type]]="xs:string",NOT(ISERROR(FIND(" or xs:string(xs:pattern=other:\w{2,})",core[[#This Row],[Type]]))),"")</f>
        <v/>
      </c>
      <c r="K1637" t="str">
        <f>IFERROR(MID(core[[#This Row],[Type]],LEN(core[[#This Row],[Base type]])+2,FIND(")",core[[#This Row],[Type]],LEN(core[[#This Row],[Base type]])+2)-LEN(core[[#This Row],[Base type]])-2)&amp;IF(core[[#This Row],[Other]]=TRUE,", ""other:*""",""),"")</f>
        <v/>
      </c>
      <c r="L1637" t="str">
        <f t="array" ref="L163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38" spans="2:12" hidden="1" x14ac:dyDescent="0.25">
      <c r="B1638" t="s">
        <v>3205</v>
      </c>
      <c r="C1638" t="s">
        <v>3195</v>
      </c>
      <c r="D1638" t="s">
        <v>3196</v>
      </c>
      <c r="E1638" t="s">
        <v>24</v>
      </c>
      <c r="F1638" t="s">
        <v>29</v>
      </c>
      <c r="G1638" t="s">
        <v>1302</v>
      </c>
      <c r="H1638" t="str">
        <f>IF(ISBLANK(core[[#This Row],[Type]]),"",IFERROR(LEFT(core[[#This Row],[Type]],FIND("(",core[[#This Row],[Type]])-1),core[[#This Row],[Type]]))</f>
        <v>xs:string</v>
      </c>
      <c r="I1638" t="b">
        <f>IF(core[[#This Row],[Base type]]="xs:string",LEFT(core[[#This Row],[Type]],11)="xs:string(""","")</f>
        <v>0</v>
      </c>
      <c r="J1638" t="b">
        <f>IF(core[[#This Row],[Base type]]="xs:string",NOT(ISERROR(FIND(" or xs:string(xs:pattern=other:\w{2,})",core[[#This Row],[Type]]))),"")</f>
        <v>0</v>
      </c>
      <c r="K1638" t="str">
        <f>IFERROR(MID(core[[#This Row],[Type]],LEN(core[[#This Row],[Base type]])+2,FIND(")",core[[#This Row],[Type]],LEN(core[[#This Row],[Base type]])+2)-LEN(core[[#This Row],[Base type]])-2)&amp;IF(core[[#This Row],[Other]]=TRUE,", ""other:*""",""),"")</f>
        <v/>
      </c>
      <c r="L1638" t="str">
        <f t="array" ref="L163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39" spans="2:12" hidden="1" x14ac:dyDescent="0.25">
      <c r="B1639" t="s">
        <v>3206</v>
      </c>
      <c r="C1639" t="s">
        <v>3195</v>
      </c>
      <c r="D1639" t="s">
        <v>3196</v>
      </c>
      <c r="E1639" t="s">
        <v>34</v>
      </c>
      <c r="F1639" t="s">
        <v>29</v>
      </c>
      <c r="G1639" t="s">
        <v>1302</v>
      </c>
      <c r="H1639" t="str">
        <f>IF(ISBLANK(core[[#This Row],[Type]]),"",IFERROR(LEFT(core[[#This Row],[Type]],FIND("(",core[[#This Row],[Type]])-1),core[[#This Row],[Type]]))</f>
        <v>xs:string</v>
      </c>
      <c r="I1639" t="b">
        <f>IF(core[[#This Row],[Base type]]="xs:string",LEFT(core[[#This Row],[Type]],11)="xs:string(""","")</f>
        <v>0</v>
      </c>
      <c r="J1639" t="b">
        <f>IF(core[[#This Row],[Base type]]="xs:string",NOT(ISERROR(FIND(" or xs:string(xs:pattern=other:\w{2,})",core[[#This Row],[Type]]))),"")</f>
        <v>0</v>
      </c>
      <c r="K1639" t="str">
        <f>IFERROR(MID(core[[#This Row],[Type]],LEN(core[[#This Row],[Base type]])+2,FIND(")",core[[#This Row],[Type]],LEN(core[[#This Row],[Base type]])+2)-LEN(core[[#This Row],[Base type]])-2)&amp;IF(core[[#This Row],[Other]]=TRUE,", ""other:*""",""),"")</f>
        <v/>
      </c>
      <c r="L1639" t="str">
        <f t="array" ref="L163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40" spans="2:12" hidden="1" x14ac:dyDescent="0.25">
      <c r="B1640" t="s">
        <v>3207</v>
      </c>
      <c r="C1640" t="s">
        <v>3195</v>
      </c>
      <c r="D1640" t="s">
        <v>3196</v>
      </c>
      <c r="E1640" t="s">
        <v>28</v>
      </c>
      <c r="F1640" t="s">
        <v>29</v>
      </c>
      <c r="G1640" t="s">
        <v>1302</v>
      </c>
      <c r="H1640" t="str">
        <f>IF(ISBLANK(core[[#This Row],[Type]]),"",IFERROR(LEFT(core[[#This Row],[Type]],FIND("(",core[[#This Row],[Type]])-1),core[[#This Row],[Type]]))</f>
        <v>xs:string</v>
      </c>
      <c r="I1640" t="b">
        <f>IF(core[[#This Row],[Base type]]="xs:string",LEFT(core[[#This Row],[Type]],11)="xs:string(""","")</f>
        <v>0</v>
      </c>
      <c r="J1640" t="b">
        <f>IF(core[[#This Row],[Base type]]="xs:string",NOT(ISERROR(FIND(" or xs:string(xs:pattern=other:\w{2,})",core[[#This Row],[Type]]))),"")</f>
        <v>0</v>
      </c>
      <c r="K1640" t="str">
        <f>IFERROR(MID(core[[#This Row],[Type]],LEN(core[[#This Row],[Base type]])+2,FIND(")",core[[#This Row],[Type]],LEN(core[[#This Row],[Base type]])+2)-LEN(core[[#This Row],[Base type]])-2)&amp;IF(core[[#This Row],[Other]]=TRUE,", ""other:*""",""),"")</f>
        <v/>
      </c>
      <c r="L1640" t="str">
        <f t="array" ref="L16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41" spans="2:12" hidden="1" x14ac:dyDescent="0.25">
      <c r="B1641" t="s">
        <v>3208</v>
      </c>
      <c r="C1641" t="s">
        <v>3195</v>
      </c>
      <c r="D1641" t="s">
        <v>3196</v>
      </c>
      <c r="E1641" t="s">
        <v>1305</v>
      </c>
      <c r="F1641" t="s">
        <v>29</v>
      </c>
      <c r="H1641" t="str">
        <f>IF(ISBLANK(core[[#This Row],[Type]]),"",IFERROR(LEFT(core[[#This Row],[Type]],FIND("(",core[[#This Row],[Type]])-1),core[[#This Row],[Type]]))</f>
        <v/>
      </c>
      <c r="I1641" t="str">
        <f>IF(core[[#This Row],[Base type]]="xs:string",LEFT(core[[#This Row],[Type]],11)="xs:string(""","")</f>
        <v/>
      </c>
      <c r="J1641" t="str">
        <f>IF(core[[#This Row],[Base type]]="xs:string",NOT(ISERROR(FIND(" or xs:string(xs:pattern=other:\w{2,})",core[[#This Row],[Type]]))),"")</f>
        <v/>
      </c>
      <c r="K1641" t="str">
        <f>IFERROR(MID(core[[#This Row],[Type]],LEN(core[[#This Row],[Base type]])+2,FIND(")",core[[#This Row],[Type]],LEN(core[[#This Row],[Base type]])+2)-LEN(core[[#This Row],[Base type]])-2)&amp;IF(core[[#This Row],[Other]]=TRUE,", ""other:*""",""),"")</f>
        <v/>
      </c>
      <c r="L1641" t="str">
        <f t="array" ref="L16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42" spans="2:12" hidden="1" x14ac:dyDescent="0.25">
      <c r="B1642" t="s">
        <v>3209</v>
      </c>
      <c r="C1642" t="s">
        <v>3195</v>
      </c>
      <c r="D1642" t="s">
        <v>3196</v>
      </c>
      <c r="E1642" t="s">
        <v>1307</v>
      </c>
      <c r="F1642" t="s">
        <v>29</v>
      </c>
      <c r="H1642" t="str">
        <f>IF(ISBLANK(core[[#This Row],[Type]]),"",IFERROR(LEFT(core[[#This Row],[Type]],FIND("(",core[[#This Row],[Type]])-1),core[[#This Row],[Type]]))</f>
        <v/>
      </c>
      <c r="I1642" t="str">
        <f>IF(core[[#This Row],[Base type]]="xs:string",LEFT(core[[#This Row],[Type]],11)="xs:string(""","")</f>
        <v/>
      </c>
      <c r="J1642" t="str">
        <f>IF(core[[#This Row],[Base type]]="xs:string",NOT(ISERROR(FIND(" or xs:string(xs:pattern=other:\w{2,})",core[[#This Row],[Type]]))),"")</f>
        <v/>
      </c>
      <c r="K1642" t="str">
        <f>IFERROR(MID(core[[#This Row],[Type]],LEN(core[[#This Row],[Base type]])+2,FIND(")",core[[#This Row],[Type]],LEN(core[[#This Row],[Base type]])+2)-LEN(core[[#This Row],[Base type]])-2)&amp;IF(core[[#This Row],[Other]]=TRUE,", ""other:*""",""),"")</f>
        <v/>
      </c>
      <c r="L1642" t="str">
        <f t="array" ref="L164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43" spans="2:12" hidden="1" x14ac:dyDescent="0.25">
      <c r="B1643" t="s">
        <v>3210</v>
      </c>
      <c r="C1643" t="s">
        <v>3198</v>
      </c>
      <c r="D1643" t="s">
        <v>300</v>
      </c>
      <c r="E1643" t="s">
        <v>1299</v>
      </c>
      <c r="F1643" t="s">
        <v>29</v>
      </c>
      <c r="H1643" t="str">
        <f>IF(ISBLANK(core[[#This Row],[Type]]),"",IFERROR(LEFT(core[[#This Row],[Type]],FIND("(",core[[#This Row],[Type]])-1),core[[#This Row],[Type]]))</f>
        <v/>
      </c>
      <c r="I1643" t="str">
        <f>IF(core[[#This Row],[Base type]]="xs:string",LEFT(core[[#This Row],[Type]],11)="xs:string(""","")</f>
        <v/>
      </c>
      <c r="J1643" t="str">
        <f>IF(core[[#This Row],[Base type]]="xs:string",NOT(ISERROR(FIND(" or xs:string(xs:pattern=other:\w{2,})",core[[#This Row],[Type]]))),"")</f>
        <v/>
      </c>
      <c r="K1643" t="str">
        <f>IFERROR(MID(core[[#This Row],[Type]],LEN(core[[#This Row],[Base type]])+2,FIND(")",core[[#This Row],[Type]],LEN(core[[#This Row],[Base type]])+2)-LEN(core[[#This Row],[Base type]])-2)&amp;IF(core[[#This Row],[Other]]=TRUE,", ""other:*""",""),"")</f>
        <v/>
      </c>
      <c r="L1643" t="str">
        <f t="array" ref="L16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44" spans="2:12" hidden="1" x14ac:dyDescent="0.25">
      <c r="B1644" t="s">
        <v>3211</v>
      </c>
      <c r="C1644" t="s">
        <v>3198</v>
      </c>
      <c r="D1644" t="s">
        <v>300</v>
      </c>
      <c r="E1644" t="s">
        <v>301</v>
      </c>
      <c r="F1644" t="s">
        <v>23</v>
      </c>
      <c r="G1644" t="s">
        <v>1495</v>
      </c>
      <c r="H1644" t="str">
        <f>IF(ISBLANK(core[[#This Row],[Type]]),"",IFERROR(LEFT(core[[#This Row],[Type]],FIND("(",core[[#This Row],[Type]])-1),core[[#This Row],[Type]]))</f>
        <v>xs:list</v>
      </c>
      <c r="I1644" t="str">
        <f>IF(core[[#This Row],[Base type]]="xs:string",LEFT(core[[#This Row],[Type]],11)="xs:string(""","")</f>
        <v/>
      </c>
      <c r="J1644" t="str">
        <f>IF(core[[#This Row],[Base type]]="xs:string",NOT(ISERROR(FIND(" or xs:string(xs:pattern=other:\w{2,})",core[[#This Row],[Type]]))),"")</f>
        <v/>
      </c>
      <c r="K1644" t="str">
        <f>IFERROR(MID(core[[#This Row],[Type]],LEN(core[[#This Row],[Base type]])+2,FIND(")",core[[#This Row],[Type]],LEN(core[[#This Row],[Base type]])+2)-LEN(core[[#This Row],[Base type]])-2)&amp;IF(core[[#This Row],[Other]]=TRUE,", ""other:*""",""),"")</f>
        <v>xs:double</v>
      </c>
      <c r="L1644" t="str">
        <f t="array" ref="L1644">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645" spans="2:12" hidden="1" x14ac:dyDescent="0.25">
      <c r="B1645" t="s">
        <v>3212</v>
      </c>
      <c r="C1645" t="s">
        <v>3198</v>
      </c>
      <c r="D1645" t="s">
        <v>300</v>
      </c>
      <c r="E1645" t="s">
        <v>1425</v>
      </c>
      <c r="F1645" t="s">
        <v>29</v>
      </c>
      <c r="G1645" t="s">
        <v>1497</v>
      </c>
      <c r="H1645" t="str">
        <f>IF(ISBLANK(core[[#This Row],[Type]]),"",IFERROR(LEFT(core[[#This Row],[Type]],FIND("(",core[[#This Row],[Type]])-1),core[[#This Row],[Type]]))</f>
        <v>xs:double</v>
      </c>
      <c r="I1645" t="str">
        <f>IF(core[[#This Row],[Base type]]="xs:string",LEFT(core[[#This Row],[Type]],11)="xs:string(""","")</f>
        <v/>
      </c>
      <c r="J1645" t="str">
        <f>IF(core[[#This Row],[Base type]]="xs:string",NOT(ISERROR(FIND(" or xs:string(xs:pattern=other:\w{2,})",core[[#This Row],[Type]]))),"")</f>
        <v/>
      </c>
      <c r="K1645" t="str">
        <f>IFERROR(MID(core[[#This Row],[Type]],LEN(core[[#This Row],[Base type]])+2,FIND(")",core[[#This Row],[Type]],LEN(core[[#This Row],[Base type]])+2)-LEN(core[[#This Row],[Base type]])-2)&amp;IF(core[[#This Row],[Other]]=TRUE,", ""other:*""",""),"")</f>
        <v/>
      </c>
      <c r="L1645" t="str">
        <f t="array" ref="L1645">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646" spans="2:12" hidden="1" x14ac:dyDescent="0.25">
      <c r="B1646" t="s">
        <v>3213</v>
      </c>
      <c r="C1646" t="s">
        <v>3198</v>
      </c>
      <c r="D1646" t="s">
        <v>300</v>
      </c>
      <c r="E1646" t="s">
        <v>1420</v>
      </c>
      <c r="F1646" t="s">
        <v>29</v>
      </c>
      <c r="G1646" t="s">
        <v>1423</v>
      </c>
      <c r="H1646" t="str">
        <f>IF(ISBLANK(core[[#This Row],[Type]]),"",IFERROR(LEFT(core[[#This Row],[Type]],FIND("(",core[[#This Row],[Type]])-1),core[[#This Row],[Type]]))</f>
        <v>xs:anyURI</v>
      </c>
      <c r="I1646" t="str">
        <f>IF(core[[#This Row],[Base type]]="xs:string",LEFT(core[[#This Row],[Type]],11)="xs:string(""","")</f>
        <v/>
      </c>
      <c r="J1646" t="str">
        <f>IF(core[[#This Row],[Base type]]="xs:string",NOT(ISERROR(FIND(" or xs:string(xs:pattern=other:\w{2,})",core[[#This Row],[Type]]))),"")</f>
        <v/>
      </c>
      <c r="K1646" t="str">
        <f>IFERROR(MID(core[[#This Row],[Type]],LEN(core[[#This Row],[Base type]])+2,FIND(")",core[[#This Row],[Type]],LEN(core[[#This Row],[Base type]])+2)-LEN(core[[#This Row],[Base type]])-2)&amp;IF(core[[#This Row],[Other]]=TRUE,", ""other:*""",""),"")</f>
        <v/>
      </c>
      <c r="L1646" t="str">
        <f t="array" ref="L1646">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647" spans="2:12" hidden="1" x14ac:dyDescent="0.25">
      <c r="B1647" t="s">
        <v>3214</v>
      </c>
      <c r="C1647" t="s">
        <v>3198</v>
      </c>
      <c r="D1647" t="s">
        <v>300</v>
      </c>
      <c r="E1647" t="s">
        <v>1500</v>
      </c>
      <c r="F1647" t="s">
        <v>29</v>
      </c>
      <c r="G1647" t="s">
        <v>1423</v>
      </c>
      <c r="H1647" t="str">
        <f>IF(ISBLANK(core[[#This Row],[Type]]),"",IFERROR(LEFT(core[[#This Row],[Type]],FIND("(",core[[#This Row],[Type]])-1),core[[#This Row],[Type]]))</f>
        <v>xs:anyURI</v>
      </c>
      <c r="I1647" t="str">
        <f>IF(core[[#This Row],[Base type]]="xs:string",LEFT(core[[#This Row],[Type]],11)="xs:string(""","")</f>
        <v/>
      </c>
      <c r="J1647" t="str">
        <f>IF(core[[#This Row],[Base type]]="xs:string",NOT(ISERROR(FIND(" or xs:string(xs:pattern=other:\w{2,})",core[[#This Row],[Type]]))),"")</f>
        <v/>
      </c>
      <c r="K1647" t="str">
        <f>IFERROR(MID(core[[#This Row],[Type]],LEN(core[[#This Row],[Base type]])+2,FIND(")",core[[#This Row],[Type]],LEN(core[[#This Row],[Base type]])+2)-LEN(core[[#This Row],[Base type]])-2)&amp;IF(core[[#This Row],[Other]]=TRUE,", ""other:*""",""),"")</f>
        <v/>
      </c>
      <c r="L1647" t="str">
        <f t="array" ref="L164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648" spans="2:12" hidden="1" x14ac:dyDescent="0.25">
      <c r="B1648" t="s">
        <v>3215</v>
      </c>
      <c r="C1648" t="s">
        <v>3195</v>
      </c>
      <c r="D1648" t="s">
        <v>3196</v>
      </c>
      <c r="E1648" t="s">
        <v>494</v>
      </c>
      <c r="F1648" t="s">
        <v>23</v>
      </c>
      <c r="G1648" t="s">
        <v>1403</v>
      </c>
      <c r="H1648" t="str">
        <f>IF(ISBLANK(core[[#This Row],[Type]]),"",IFERROR(LEFT(core[[#This Row],[Type]],FIND("(",core[[#This Row],[Type]])-1),core[[#This Row],[Type]]))</f>
        <v>xs:decimal</v>
      </c>
      <c r="I1648" t="str">
        <f>IF(core[[#This Row],[Base type]]="xs:string",LEFT(core[[#This Row],[Type]],11)="xs:string(""","")</f>
        <v/>
      </c>
      <c r="J1648" t="str">
        <f>IF(core[[#This Row],[Base type]]="xs:string",NOT(ISERROR(FIND(" or xs:string(xs:pattern=other:\w{2,})",core[[#This Row],[Type]]))),"")</f>
        <v/>
      </c>
      <c r="K1648" t="str">
        <f>IFERROR(MID(core[[#This Row],[Type]],LEN(core[[#This Row],[Base type]])+2,FIND(")",core[[#This Row],[Type]],LEN(core[[#This Row],[Base type]])+2)-LEN(core[[#This Row],[Base type]])-2)&amp;IF(core[[#This Row],[Other]]=TRUE,", ""other:*""",""),"")</f>
        <v>xs:fractionDigits=6</v>
      </c>
      <c r="L1648" t="str">
        <f t="array" ref="L164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49" spans="2:12" hidden="1" x14ac:dyDescent="0.25">
      <c r="B1649" t="s">
        <v>3216</v>
      </c>
      <c r="C1649" t="s">
        <v>3195</v>
      </c>
      <c r="D1649" t="s">
        <v>3196</v>
      </c>
      <c r="E1649" t="s">
        <v>478</v>
      </c>
      <c r="F1649" t="s">
        <v>29</v>
      </c>
      <c r="G1649" t="s">
        <v>1403</v>
      </c>
      <c r="H1649" t="str">
        <f>IF(ISBLANK(core[[#This Row],[Type]]),"",IFERROR(LEFT(core[[#This Row],[Type]],FIND("(",core[[#This Row],[Type]])-1),core[[#This Row],[Type]]))</f>
        <v>xs:decimal</v>
      </c>
      <c r="I1649" t="str">
        <f>IF(core[[#This Row],[Base type]]="xs:string",LEFT(core[[#This Row],[Type]],11)="xs:string(""","")</f>
        <v/>
      </c>
      <c r="J1649" t="str">
        <f>IF(core[[#This Row],[Base type]]="xs:string",NOT(ISERROR(FIND(" or xs:string(xs:pattern=other:\w{2,})",core[[#This Row],[Type]]))),"")</f>
        <v/>
      </c>
      <c r="K1649" t="str">
        <f>IFERROR(MID(core[[#This Row],[Type]],LEN(core[[#This Row],[Base type]])+2,FIND(")",core[[#This Row],[Type]],LEN(core[[#This Row],[Base type]])+2)-LEN(core[[#This Row],[Base type]])-2)&amp;IF(core[[#This Row],[Other]]=TRUE,", ""other:*""",""),"")</f>
        <v>xs:fractionDigits=6</v>
      </c>
      <c r="L1649" t="str">
        <f t="array" ref="L1649">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50" spans="2:12" hidden="1" x14ac:dyDescent="0.25">
      <c r="B1650" t="s">
        <v>3217</v>
      </c>
      <c r="C1650" t="s">
        <v>3195</v>
      </c>
      <c r="D1650" t="s">
        <v>3196</v>
      </c>
      <c r="E1650" t="s">
        <v>1505</v>
      </c>
      <c r="F1650" t="s">
        <v>29</v>
      </c>
      <c r="G1650" t="s">
        <v>1403</v>
      </c>
      <c r="H1650" t="str">
        <f>IF(ISBLANK(core[[#This Row],[Type]]),"",IFERROR(LEFT(core[[#This Row],[Type]],FIND("(",core[[#This Row],[Type]])-1),core[[#This Row],[Type]]))</f>
        <v>xs:decimal</v>
      </c>
      <c r="I1650" t="str">
        <f>IF(core[[#This Row],[Base type]]="xs:string",LEFT(core[[#This Row],[Type]],11)="xs:string(""","")</f>
        <v/>
      </c>
      <c r="J1650" t="str">
        <f>IF(core[[#This Row],[Base type]]="xs:string",NOT(ISERROR(FIND(" or xs:string(xs:pattern=other:\w{2,})",core[[#This Row],[Type]]))),"")</f>
        <v/>
      </c>
      <c r="K1650" t="str">
        <f>IFERROR(MID(core[[#This Row],[Type]],LEN(core[[#This Row],[Base type]])+2,FIND(")",core[[#This Row],[Type]],LEN(core[[#This Row],[Base type]])+2)-LEN(core[[#This Row],[Base type]])-2)&amp;IF(core[[#This Row],[Other]]=TRUE,", ""other:*""",""),"")</f>
        <v>xs:fractionDigits=6</v>
      </c>
      <c r="L1650" t="str">
        <f t="array" ref="L165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51" spans="2:12" hidden="1" x14ac:dyDescent="0.25">
      <c r="B1651" t="s">
        <v>3218</v>
      </c>
      <c r="C1651" t="s">
        <v>3198</v>
      </c>
      <c r="D1651" t="s">
        <v>65</v>
      </c>
      <c r="E1651" t="s">
        <v>1299</v>
      </c>
      <c r="F1651" t="s">
        <v>29</v>
      </c>
      <c r="H1651" t="str">
        <f>IF(ISBLANK(core[[#This Row],[Type]]),"",IFERROR(LEFT(core[[#This Row],[Type]],FIND("(",core[[#This Row],[Type]])-1),core[[#This Row],[Type]]))</f>
        <v/>
      </c>
      <c r="I1651" t="str">
        <f>IF(core[[#This Row],[Base type]]="xs:string",LEFT(core[[#This Row],[Type]],11)="xs:string(""","")</f>
        <v/>
      </c>
      <c r="J1651" t="str">
        <f>IF(core[[#This Row],[Base type]]="xs:string",NOT(ISERROR(FIND(" or xs:string(xs:pattern=other:\w{2,})",core[[#This Row],[Type]]))),"")</f>
        <v/>
      </c>
      <c r="K1651" t="str">
        <f>IFERROR(MID(core[[#This Row],[Type]],LEN(core[[#This Row],[Base type]])+2,FIND(")",core[[#This Row],[Type]],LEN(core[[#This Row],[Base type]])+2)-LEN(core[[#This Row],[Base type]])-2)&amp;IF(core[[#This Row],[Other]]=TRUE,", ""other:*""",""),"")</f>
        <v/>
      </c>
      <c r="L1651" t="str">
        <f t="array" ref="L16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52" spans="2:12" hidden="1" x14ac:dyDescent="0.25">
      <c r="B1652" t="s">
        <v>3219</v>
      </c>
      <c r="C1652" t="s">
        <v>3220</v>
      </c>
      <c r="D1652" t="s">
        <v>123</v>
      </c>
      <c r="E1652" t="s">
        <v>1299</v>
      </c>
      <c r="F1652" t="s">
        <v>23</v>
      </c>
      <c r="H1652" t="str">
        <f>IF(ISBLANK(core[[#This Row],[Type]]),"",IFERROR(LEFT(core[[#This Row],[Type]],FIND("(",core[[#This Row],[Type]])-1),core[[#This Row],[Type]]))</f>
        <v/>
      </c>
      <c r="I1652" t="str">
        <f>IF(core[[#This Row],[Base type]]="xs:string",LEFT(core[[#This Row],[Type]],11)="xs:string(""","")</f>
        <v/>
      </c>
      <c r="J1652" t="str">
        <f>IF(core[[#This Row],[Base type]]="xs:string",NOT(ISERROR(FIND(" or xs:string(xs:pattern=other:\w{2,})",core[[#This Row],[Type]]))),"")</f>
        <v/>
      </c>
      <c r="K1652" t="str">
        <f>IFERROR(MID(core[[#This Row],[Type]],LEN(core[[#This Row],[Base type]])+2,FIND(")",core[[#This Row],[Type]],LEN(core[[#This Row],[Base type]])+2)-LEN(core[[#This Row],[Base type]])-2)&amp;IF(core[[#This Row],[Other]]=TRUE,", ""other:*""",""),"")</f>
        <v/>
      </c>
      <c r="L1652" t="str">
        <f t="array" ref="L165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53" spans="2:12" hidden="1" x14ac:dyDescent="0.25">
      <c r="B1653" t="s">
        <v>3221</v>
      </c>
      <c r="C1653" t="s">
        <v>3222</v>
      </c>
      <c r="D1653" t="s">
        <v>1309</v>
      </c>
      <c r="E1653" t="s">
        <v>1299</v>
      </c>
      <c r="F1653" t="s">
        <v>29</v>
      </c>
      <c r="H1653" t="str">
        <f>IF(ISBLANK(core[[#This Row],[Type]]),"",IFERROR(LEFT(core[[#This Row],[Type]],FIND("(",core[[#This Row],[Type]])-1),core[[#This Row],[Type]]))</f>
        <v/>
      </c>
      <c r="I1653" t="str">
        <f>IF(core[[#This Row],[Base type]]="xs:string",LEFT(core[[#This Row],[Type]],11)="xs:string(""","")</f>
        <v/>
      </c>
      <c r="J1653" t="str">
        <f>IF(core[[#This Row],[Base type]]="xs:string",NOT(ISERROR(FIND(" or xs:string(xs:pattern=other:\w{2,})",core[[#This Row],[Type]]))),"")</f>
        <v/>
      </c>
      <c r="K1653" t="str">
        <f>IFERROR(MID(core[[#This Row],[Type]],LEN(core[[#This Row],[Base type]])+2,FIND(")",core[[#This Row],[Type]],LEN(core[[#This Row],[Base type]])+2)-LEN(core[[#This Row],[Base type]])-2)&amp;IF(core[[#This Row],[Other]]=TRUE,", ""other:*""",""),"")</f>
        <v/>
      </c>
      <c r="L1653" t="str">
        <f t="array" ref="L165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54" spans="2:12" hidden="1" x14ac:dyDescent="0.25">
      <c r="B1654" t="s">
        <v>3223</v>
      </c>
      <c r="C1654" t="s">
        <v>3220</v>
      </c>
      <c r="D1654" t="s">
        <v>123</v>
      </c>
      <c r="E1654" t="s">
        <v>124</v>
      </c>
      <c r="F1654" t="s">
        <v>23</v>
      </c>
      <c r="G1654" t="s">
        <v>1436</v>
      </c>
      <c r="H1654" t="str">
        <f>IF(ISBLANK(core[[#This Row],[Type]]),"",IFERROR(LEFT(core[[#This Row],[Type]],FIND("(",core[[#This Row],[Type]])-1),core[[#This Row],[Type]]))</f>
        <v>xs:boolean</v>
      </c>
      <c r="I1654" t="str">
        <f>IF(core[[#This Row],[Base type]]="xs:string",LEFT(core[[#This Row],[Type]],11)="xs:string(""","")</f>
        <v/>
      </c>
      <c r="J1654" t="str">
        <f>IF(core[[#This Row],[Base type]]="xs:string",NOT(ISERROR(FIND(" or xs:string(xs:pattern=other:\w{2,})",core[[#This Row],[Type]]))),"")</f>
        <v/>
      </c>
      <c r="K1654" t="str">
        <f>IFERROR(MID(core[[#This Row],[Type]],LEN(core[[#This Row],[Base type]])+2,FIND(")",core[[#This Row],[Type]],LEN(core[[#This Row],[Base type]])+2)-LEN(core[[#This Row],[Base type]])-2)&amp;IF(core[[#This Row],[Other]]=TRUE,", ""other:*""",""),"")</f>
        <v/>
      </c>
      <c r="L1654" t="str">
        <f t="array" ref="L165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55" spans="2:12" hidden="1" x14ac:dyDescent="0.25">
      <c r="B1655" t="s">
        <v>3224</v>
      </c>
      <c r="C1655" t="s">
        <v>3220</v>
      </c>
      <c r="D1655" t="s">
        <v>123</v>
      </c>
      <c r="E1655" t="s">
        <v>135</v>
      </c>
      <c r="F1655" t="s">
        <v>29</v>
      </c>
      <c r="G1655" t="s">
        <v>1478</v>
      </c>
      <c r="H1655" t="str">
        <f>IF(ISBLANK(core[[#This Row],[Type]]),"",IFERROR(LEFT(core[[#This Row],[Type]],FIND("(",core[[#This Row],[Type]])-1),core[[#This Row],[Type]]))</f>
        <v>xs:string</v>
      </c>
      <c r="I1655" t="b">
        <f>IF(core[[#This Row],[Base type]]="xs:string",LEFT(core[[#This Row],[Type]],11)="xs:string(""","")</f>
        <v>1</v>
      </c>
      <c r="J1655" t="b">
        <f>IF(core[[#This Row],[Base type]]="xs:string",NOT(ISERROR(FIND(" or xs:string(xs:pattern=other:\w{2,})",core[[#This Row],[Type]]))),"")</f>
        <v>1</v>
      </c>
      <c r="K1655" t="str">
        <f>IFERROR(MID(core[[#This Row],[Type]],LEN(core[[#This Row],[Base type]])+2,FIND(")",core[[#This Row],[Type]],LEN(core[[#This Row],[Base type]])+2)-LEN(core[[#This Row],[Base type]])-2)&amp;IF(core[[#This Row],[Other]]=TRUE,", ""other:*""",""),"")</f>
        <v>"conceptual", "planned", "operational", "disabled", "closed", "other:*"</v>
      </c>
      <c r="L1655" t="str">
        <f t="array" ref="L165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56" spans="2:12" hidden="1" x14ac:dyDescent="0.25">
      <c r="B1656" t="s">
        <v>3225</v>
      </c>
      <c r="C1656" t="s">
        <v>3220</v>
      </c>
      <c r="D1656" t="s">
        <v>123</v>
      </c>
      <c r="E1656" t="s">
        <v>133</v>
      </c>
      <c r="F1656" t="s">
        <v>29</v>
      </c>
      <c r="G1656" t="s">
        <v>1325</v>
      </c>
      <c r="H1656" t="str">
        <f>IF(ISBLANK(core[[#This Row],[Type]]),"",IFERROR(LEFT(core[[#This Row],[Type]],FIND("(",core[[#This Row],[Type]])-1),core[[#This Row],[Type]]))</f>
        <v>xs:IDREF</v>
      </c>
      <c r="I1656" t="str">
        <f>IF(core[[#This Row],[Base type]]="xs:string",LEFT(core[[#This Row],[Type]],11)="xs:string(""","")</f>
        <v/>
      </c>
      <c r="J1656" t="str">
        <f>IF(core[[#This Row],[Base type]]="xs:string",NOT(ISERROR(FIND(" or xs:string(xs:pattern=other:\w{2,})",core[[#This Row],[Type]]))),"")</f>
        <v/>
      </c>
      <c r="K1656" t="str">
        <f>IFERROR(MID(core[[#This Row],[Type]],LEN(core[[#This Row],[Base type]])+2,FIND(")",core[[#This Row],[Type]],LEN(core[[#This Row],[Base type]])+2)-LEN(core[[#This Row],[Base type]])-2)&amp;IF(core[[#This Row],[Other]]=TRUE,", ""other:*""",""),"")</f>
        <v/>
      </c>
      <c r="L1656" t="str">
        <f t="array" ref="L1656">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657" spans="2:12" hidden="1" x14ac:dyDescent="0.25">
      <c r="B1657" t="s">
        <v>3226</v>
      </c>
      <c r="C1657" t="s">
        <v>3220</v>
      </c>
      <c r="D1657" t="s">
        <v>123</v>
      </c>
      <c r="E1657" t="s">
        <v>1481</v>
      </c>
      <c r="F1657" t="s">
        <v>29</v>
      </c>
      <c r="G1657" t="s">
        <v>1482</v>
      </c>
      <c r="H1657" t="str">
        <f>IF(ISBLANK(core[[#This Row],[Type]]),"",IFERROR(LEFT(core[[#This Row],[Type]],FIND("(",core[[#This Row],[Type]])-1),core[[#This Row],[Type]]))</f>
        <v>xs:time</v>
      </c>
      <c r="I1657" t="str">
        <f>IF(core[[#This Row],[Base type]]="xs:string",LEFT(core[[#This Row],[Type]],11)="xs:string(""","")</f>
        <v/>
      </c>
      <c r="J1657" t="str">
        <f>IF(core[[#This Row],[Base type]]="xs:string",NOT(ISERROR(FIND(" or xs:string(xs:pattern=other:\w{2,})",core[[#This Row],[Type]]))),"")</f>
        <v/>
      </c>
      <c r="K1657" t="str">
        <f>IFERROR(MID(core[[#This Row],[Type]],LEN(core[[#This Row],[Base type]])+2,FIND(")",core[[#This Row],[Type]],LEN(core[[#This Row],[Base type]])+2)-LEN(core[[#This Row],[Base type]])-2)&amp;IF(core[[#This Row],[Other]]=TRUE,", ""other:*""",""),"")</f>
        <v/>
      </c>
      <c r="L1657" t="str">
        <f t="array" ref="L1657">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658" spans="2:12" hidden="1" x14ac:dyDescent="0.25">
      <c r="B1658" t="s">
        <v>3227</v>
      </c>
      <c r="C1658" t="s">
        <v>3220</v>
      </c>
      <c r="D1658" t="s">
        <v>123</v>
      </c>
      <c r="E1658" t="s">
        <v>1484</v>
      </c>
      <c r="F1658" t="s">
        <v>29</v>
      </c>
      <c r="G1658" t="s">
        <v>1482</v>
      </c>
      <c r="H1658" t="str">
        <f>IF(ISBLANK(core[[#This Row],[Type]]),"",IFERROR(LEFT(core[[#This Row],[Type]],FIND("(",core[[#This Row],[Type]])-1),core[[#This Row],[Type]]))</f>
        <v>xs:time</v>
      </c>
      <c r="I1658" t="str">
        <f>IF(core[[#This Row],[Base type]]="xs:string",LEFT(core[[#This Row],[Type]],11)="xs:string(""","")</f>
        <v/>
      </c>
      <c r="J1658" t="str">
        <f>IF(core[[#This Row],[Base type]]="xs:string",NOT(ISERROR(FIND(" or xs:string(xs:pattern=other:\w{2,})",core[[#This Row],[Type]]))),"")</f>
        <v/>
      </c>
      <c r="K1658" t="str">
        <f>IFERROR(MID(core[[#This Row],[Type]],LEN(core[[#This Row],[Base type]])+2,FIND(")",core[[#This Row],[Type]],LEN(core[[#This Row],[Base type]])+2)-LEN(core[[#This Row],[Base type]])-2)&amp;IF(core[[#This Row],[Other]]=TRUE,", ""other:*""",""),"")</f>
        <v/>
      </c>
      <c r="L1658" t="str">
        <f t="array" ref="L1658">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659" spans="2:12" hidden="1" x14ac:dyDescent="0.25">
      <c r="B1659" t="s">
        <v>3228</v>
      </c>
      <c r="C1659" t="s">
        <v>3220</v>
      </c>
      <c r="D1659" t="s">
        <v>123</v>
      </c>
      <c r="E1659" t="s">
        <v>1486</v>
      </c>
      <c r="F1659" t="s">
        <v>29</v>
      </c>
      <c r="G1659" t="s">
        <v>1487</v>
      </c>
      <c r="H1659" t="str">
        <f>IF(ISBLANK(core[[#This Row],[Type]]),"",IFERROR(LEFT(core[[#This Row],[Type]],FIND("(",core[[#This Row],[Type]])-1),core[[#This Row],[Type]]))</f>
        <v>xs:nonNegativeInteger</v>
      </c>
      <c r="I1659" t="str">
        <f>IF(core[[#This Row],[Base type]]="xs:string",LEFT(core[[#This Row],[Type]],11)="xs:string(""","")</f>
        <v/>
      </c>
      <c r="J1659" t="str">
        <f>IF(core[[#This Row],[Base type]]="xs:string",NOT(ISERROR(FIND(" or xs:string(xs:pattern=other:\w{2,})",core[[#This Row],[Type]]))),"")</f>
        <v/>
      </c>
      <c r="K1659" t="str">
        <f>IFERROR(MID(core[[#This Row],[Type]],LEN(core[[#This Row],[Base type]])+2,FIND(")",core[[#This Row],[Type]],LEN(core[[#This Row],[Base type]])+2)-LEN(core[[#This Row],[Base type]])-2)&amp;IF(core[[#This Row],[Other]]=TRUE,", ""other:*""",""),"")</f>
        <v/>
      </c>
      <c r="L1659" t="str">
        <f t="array" ref="L1659">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660" spans="2:12" hidden="1" x14ac:dyDescent="0.25">
      <c r="B1660" t="s">
        <v>3229</v>
      </c>
      <c r="C1660" t="s">
        <v>3220</v>
      </c>
      <c r="D1660" t="s">
        <v>123</v>
      </c>
      <c r="E1660" t="s">
        <v>1489</v>
      </c>
      <c r="F1660" t="s">
        <v>29</v>
      </c>
      <c r="G1660" t="s">
        <v>1302</v>
      </c>
      <c r="H1660" t="str">
        <f>IF(ISBLANK(core[[#This Row],[Type]]),"",IFERROR(LEFT(core[[#This Row],[Type]],FIND("(",core[[#This Row],[Type]])-1),core[[#This Row],[Type]]))</f>
        <v>xs:string</v>
      </c>
      <c r="I1660" t="b">
        <f>IF(core[[#This Row],[Base type]]="xs:string",LEFT(core[[#This Row],[Type]],11)="xs:string(""","")</f>
        <v>0</v>
      </c>
      <c r="J1660" t="b">
        <f>IF(core[[#This Row],[Base type]]="xs:string",NOT(ISERROR(FIND(" or xs:string(xs:pattern=other:\w{2,})",core[[#This Row],[Type]]))),"")</f>
        <v>0</v>
      </c>
      <c r="K1660" t="str">
        <f>IFERROR(MID(core[[#This Row],[Type]],LEN(core[[#This Row],[Base type]])+2,FIND(")",core[[#This Row],[Type]],LEN(core[[#This Row],[Base type]])+2)-LEN(core[[#This Row],[Base type]])-2)&amp;IF(core[[#This Row],[Other]]=TRUE,", ""other:*""",""),"")</f>
        <v/>
      </c>
      <c r="L1660" t="str">
        <f t="array" ref="L166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61" spans="2:12" hidden="1" x14ac:dyDescent="0.25">
      <c r="B1661" t="s">
        <v>3230</v>
      </c>
      <c r="C1661" t="s">
        <v>3220</v>
      </c>
      <c r="D1661" t="s">
        <v>123</v>
      </c>
      <c r="E1661" t="s">
        <v>1307</v>
      </c>
      <c r="F1661" t="s">
        <v>29</v>
      </c>
      <c r="H1661" t="str">
        <f>IF(ISBLANK(core[[#This Row],[Type]]),"",IFERROR(LEFT(core[[#This Row],[Type]],FIND("(",core[[#This Row],[Type]])-1),core[[#This Row],[Type]]))</f>
        <v/>
      </c>
      <c r="I1661" t="str">
        <f>IF(core[[#This Row],[Base type]]="xs:string",LEFT(core[[#This Row],[Type]],11)="xs:string(""","")</f>
        <v/>
      </c>
      <c r="J1661" t="str">
        <f>IF(core[[#This Row],[Base type]]="xs:string",NOT(ISERROR(FIND(" or xs:string(xs:pattern=other:\w{2,})",core[[#This Row],[Type]]))),"")</f>
        <v/>
      </c>
      <c r="K1661" t="str">
        <f>IFERROR(MID(core[[#This Row],[Type]],LEN(core[[#This Row],[Base type]])+2,FIND(")",core[[#This Row],[Type]],LEN(core[[#This Row],[Base type]])+2)-LEN(core[[#This Row],[Base type]])-2)&amp;IF(core[[#This Row],[Other]]=TRUE,", ""other:*""",""),"")</f>
        <v/>
      </c>
      <c r="L1661" t="str">
        <f t="array" ref="L166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62" spans="2:12" hidden="1" x14ac:dyDescent="0.25">
      <c r="B1662" t="s">
        <v>3231</v>
      </c>
      <c r="C1662" t="s">
        <v>3195</v>
      </c>
      <c r="D1662" t="s">
        <v>3196</v>
      </c>
      <c r="E1662" t="s">
        <v>482</v>
      </c>
      <c r="F1662" t="s">
        <v>29</v>
      </c>
      <c r="G1662" t="s">
        <v>1798</v>
      </c>
      <c r="H1662" t="str">
        <f>IF(ISBLANK(core[[#This Row],[Type]]),"",IFERROR(LEFT(core[[#This Row],[Type]],FIND("(",core[[#This Row],[Type]])-1),core[[#This Row],[Type]]))</f>
        <v>xs:string</v>
      </c>
      <c r="I1662" t="b">
        <f>IF(core[[#This Row],[Base type]]="xs:string",LEFT(core[[#This Row],[Type]],11)="xs:string(""","")</f>
        <v>1</v>
      </c>
      <c r="J1662" t="b">
        <f>IF(core[[#This Row],[Base type]]="xs:string",NOT(ISERROR(FIND(" or xs:string(xs:pattern=other:\w{2,})",core[[#This Row],[Type]]))),"")</f>
        <v>0</v>
      </c>
      <c r="K1662" t="str">
        <f>IFERROR(MID(core[[#This Row],[Type]],LEN(core[[#This Row],[Base type]])+2,FIND(")",core[[#This Row],[Type]],LEN(core[[#This Row],[Base type]])+2)-LEN(core[[#This Row],[Base type]])-2)&amp;IF(core[[#This Row],[Other]]=TRUE,", ""other:*""",""),"")</f>
        <v>"up", "down", "unknown", "none", "both"</v>
      </c>
      <c r="L1662" t="str">
        <f t="array" ref="L166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63" spans="2:12" hidden="1" x14ac:dyDescent="0.25">
      <c r="B1663" t="s">
        <v>3232</v>
      </c>
      <c r="C1663" t="s">
        <v>3195</v>
      </c>
      <c r="D1663" t="s">
        <v>3196</v>
      </c>
      <c r="E1663" t="s">
        <v>1429</v>
      </c>
      <c r="F1663" t="s">
        <v>23</v>
      </c>
      <c r="G1663" t="s">
        <v>1430</v>
      </c>
      <c r="H1663" t="str">
        <f>IF(ISBLANK(core[[#This Row],[Type]]),"",IFERROR(LEFT(core[[#This Row],[Type]],FIND("(",core[[#This Row],[Type]])-1),core[[#This Row],[Type]]))</f>
        <v>xs:string</v>
      </c>
      <c r="I1663" t="b">
        <f>IF(core[[#This Row],[Base type]]="xs:string",LEFT(core[[#This Row],[Type]],11)="xs:string(""","")</f>
        <v>1</v>
      </c>
      <c r="J1663" t="b">
        <f>IF(core[[#This Row],[Base type]]="xs:string",NOT(ISERROR(FIND(" or xs:string(xs:pattern=other:\w{2,})",core[[#This Row],[Type]]))),"")</f>
        <v>1</v>
      </c>
      <c r="K1663" t="str">
        <f>IFERROR(MID(core[[#This Row],[Type]],LEN(core[[#This Row],[Base type]])+2,FIND(")",core[[#This Row],[Type]],LEN(core[[#This Row],[Base type]])+2)-LEN(core[[#This Row],[Base type]])-2)&amp;IF(core[[#This Row],[Other]]=TRUE,", ""other:*""",""),"")</f>
        <v>"GSM-R", "otherDigitalRadio", "analogLocalRadio", "analogDistantRadio", "other:*"</v>
      </c>
      <c r="L1663" t="str">
        <f t="array" ref="L166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64" spans="2:12" hidden="1" x14ac:dyDescent="0.25">
      <c r="B1664" t="s">
        <v>3233</v>
      </c>
      <c r="C1664" t="s">
        <v>3195</v>
      </c>
      <c r="D1664" t="s">
        <v>3196</v>
      </c>
      <c r="E1664" t="s">
        <v>1432</v>
      </c>
      <c r="F1664" t="s">
        <v>29</v>
      </c>
      <c r="G1664" t="s">
        <v>1433</v>
      </c>
      <c r="H1664" t="str">
        <f>IF(ISBLANK(core[[#This Row],[Type]]),"",IFERROR(LEFT(core[[#This Row],[Type]],FIND("(",core[[#This Row],[Type]])-1),core[[#This Row],[Type]]))</f>
        <v>xs:string</v>
      </c>
      <c r="I1664" t="b">
        <f>IF(core[[#This Row],[Base type]]="xs:string",LEFT(core[[#This Row],[Type]],11)="xs:string(""","")</f>
        <v>1</v>
      </c>
      <c r="J1664" t="b">
        <f>IF(core[[#This Row],[Base type]]="xs:string",NOT(ISERROR(FIND(" or xs:string(xs:pattern=other:\w{2,})",core[[#This Row],[Type]]))),"")</f>
        <v>1</v>
      </c>
      <c r="K1664" t="str">
        <f>IFERROR(MID(core[[#This Row],[Type]],LEN(core[[#This Row],[Base type]])+2,FIND(")",core[[#This Row],[Type]],LEN(core[[#This Row],[Base type]])+2)-LEN(core[[#This Row],[Base type]])-2)&amp;IF(core[[#This Row],[Other]]=TRUE,", ""other:*""",""),"")</f>
        <v>"manually", "byBalise", "automatic", "other:*"</v>
      </c>
      <c r="L1664" t="str">
        <f t="array" ref="L166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65" spans="2:12" hidden="1" x14ac:dyDescent="0.25">
      <c r="B1665" t="s">
        <v>3234</v>
      </c>
      <c r="C1665" t="s">
        <v>3195</v>
      </c>
      <c r="D1665" t="s">
        <v>3196</v>
      </c>
      <c r="E1665" t="s">
        <v>1435</v>
      </c>
      <c r="F1665" t="s">
        <v>29</v>
      </c>
      <c r="G1665" t="s">
        <v>1436</v>
      </c>
      <c r="H1665" t="str">
        <f>IF(ISBLANK(core[[#This Row],[Type]]),"",IFERROR(LEFT(core[[#This Row],[Type]],FIND("(",core[[#This Row],[Type]])-1),core[[#This Row],[Type]]))</f>
        <v>xs:boolean</v>
      </c>
      <c r="I1665" t="str">
        <f>IF(core[[#This Row],[Base type]]="xs:string",LEFT(core[[#This Row],[Type]],11)="xs:string(""","")</f>
        <v/>
      </c>
      <c r="J1665" t="str">
        <f>IF(core[[#This Row],[Base type]]="xs:string",NOT(ISERROR(FIND(" or xs:string(xs:pattern=other:\w{2,})",core[[#This Row],[Type]]))),"")</f>
        <v/>
      </c>
      <c r="K1665" t="str">
        <f>IFERROR(MID(core[[#This Row],[Type]],LEN(core[[#This Row],[Base type]])+2,FIND(")",core[[#This Row],[Type]],LEN(core[[#This Row],[Base type]])+2)-LEN(core[[#This Row],[Base type]])-2)&amp;IF(core[[#This Row],[Other]]=TRUE,", ""other:*""",""),"")</f>
        <v/>
      </c>
      <c r="L1665" t="str">
        <f t="array" ref="L166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66" spans="2:12" hidden="1" x14ac:dyDescent="0.25">
      <c r="B1666" t="s">
        <v>3235</v>
      </c>
      <c r="C1666" t="s">
        <v>3195</v>
      </c>
      <c r="D1666" t="s">
        <v>3196</v>
      </c>
      <c r="E1666" t="s">
        <v>1438</v>
      </c>
      <c r="F1666" t="s">
        <v>29</v>
      </c>
      <c r="G1666" t="s">
        <v>1436</v>
      </c>
      <c r="H1666" t="str">
        <f>IF(ISBLANK(core[[#This Row],[Type]]),"",IFERROR(LEFT(core[[#This Row],[Type]],FIND("(",core[[#This Row],[Type]])-1),core[[#This Row],[Type]]))</f>
        <v>xs:boolean</v>
      </c>
      <c r="I1666" t="str">
        <f>IF(core[[#This Row],[Base type]]="xs:string",LEFT(core[[#This Row],[Type]],11)="xs:string(""","")</f>
        <v/>
      </c>
      <c r="J1666" t="str">
        <f>IF(core[[#This Row],[Base type]]="xs:string",NOT(ISERROR(FIND(" or xs:string(xs:pattern=other:\w{2,})",core[[#This Row],[Type]]))),"")</f>
        <v/>
      </c>
      <c r="K1666" t="str">
        <f>IFERROR(MID(core[[#This Row],[Type]],LEN(core[[#This Row],[Base type]])+2,FIND(")",core[[#This Row],[Type]],LEN(core[[#This Row],[Base type]])+2)-LEN(core[[#This Row],[Base type]])-2)&amp;IF(core[[#This Row],[Other]]=TRUE,", ""other:*""",""),"")</f>
        <v/>
      </c>
      <c r="L1666" t="str">
        <f t="array" ref="L166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67" spans="2:12" hidden="1" x14ac:dyDescent="0.25">
      <c r="B1667" t="s">
        <v>3236</v>
      </c>
      <c r="C1667" t="s">
        <v>3195</v>
      </c>
      <c r="D1667" t="s">
        <v>3196</v>
      </c>
      <c r="E1667" t="s">
        <v>1440</v>
      </c>
      <c r="F1667" t="s">
        <v>29</v>
      </c>
      <c r="G1667" t="s">
        <v>1436</v>
      </c>
      <c r="H1667" t="str">
        <f>IF(ISBLANK(core[[#This Row],[Type]]),"",IFERROR(LEFT(core[[#This Row],[Type]],FIND("(",core[[#This Row],[Type]])-1),core[[#This Row],[Type]]))</f>
        <v>xs:boolean</v>
      </c>
      <c r="I1667" t="str">
        <f>IF(core[[#This Row],[Base type]]="xs:string",LEFT(core[[#This Row],[Type]],11)="xs:string(""","")</f>
        <v/>
      </c>
      <c r="J1667" t="str">
        <f>IF(core[[#This Row],[Base type]]="xs:string",NOT(ISERROR(FIND(" or xs:string(xs:pattern=other:\w{2,})",core[[#This Row],[Type]]))),"")</f>
        <v/>
      </c>
      <c r="K1667" t="str">
        <f>IFERROR(MID(core[[#This Row],[Type]],LEN(core[[#This Row],[Base type]])+2,FIND(")",core[[#This Row],[Type]],LEN(core[[#This Row],[Base type]])+2)-LEN(core[[#This Row],[Base type]])-2)&amp;IF(core[[#This Row],[Other]]=TRUE,", ""other:*""",""),"")</f>
        <v/>
      </c>
      <c r="L1667" t="str">
        <f t="array" ref="L166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68" spans="2:12" hidden="1" x14ac:dyDescent="0.25">
      <c r="B1668" t="s">
        <v>3237</v>
      </c>
      <c r="C1668" t="s">
        <v>3195</v>
      </c>
      <c r="D1668" t="s">
        <v>3196</v>
      </c>
      <c r="E1668" t="s">
        <v>1442</v>
      </c>
      <c r="F1668" t="s">
        <v>29</v>
      </c>
      <c r="G1668" t="s">
        <v>1436</v>
      </c>
      <c r="H1668" t="str">
        <f>IF(ISBLANK(core[[#This Row],[Type]]),"",IFERROR(LEFT(core[[#This Row],[Type]],FIND("(",core[[#This Row],[Type]])-1),core[[#This Row],[Type]]))</f>
        <v>xs:boolean</v>
      </c>
      <c r="I1668" t="str">
        <f>IF(core[[#This Row],[Base type]]="xs:string",LEFT(core[[#This Row],[Type]],11)="xs:string(""","")</f>
        <v/>
      </c>
      <c r="J1668" t="str">
        <f>IF(core[[#This Row],[Base type]]="xs:string",NOT(ISERROR(FIND(" or xs:string(xs:pattern=other:\w{2,})",core[[#This Row],[Type]]))),"")</f>
        <v/>
      </c>
      <c r="K1668" t="str">
        <f>IFERROR(MID(core[[#This Row],[Type]],LEN(core[[#This Row],[Base type]])+2,FIND(")",core[[#This Row],[Type]],LEN(core[[#This Row],[Base type]])+2)-LEN(core[[#This Row],[Base type]])-2)&amp;IF(core[[#This Row],[Other]]=TRUE,", ""other:*""",""),"")</f>
        <v/>
      </c>
      <c r="L1668" t="str">
        <f t="array" ref="L166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69" spans="2:12" hidden="1" x14ac:dyDescent="0.25">
      <c r="B1669" t="s">
        <v>3238</v>
      </c>
      <c r="C1669" t="s">
        <v>3195</v>
      </c>
      <c r="D1669" t="s">
        <v>3196</v>
      </c>
      <c r="E1669" t="s">
        <v>1444</v>
      </c>
      <c r="F1669" t="s">
        <v>29</v>
      </c>
      <c r="G1669" t="s">
        <v>1436</v>
      </c>
      <c r="H1669" t="str">
        <f>IF(ISBLANK(core[[#This Row],[Type]]),"",IFERROR(LEFT(core[[#This Row],[Type]],FIND("(",core[[#This Row],[Type]])-1),core[[#This Row],[Type]]))</f>
        <v>xs:boolean</v>
      </c>
      <c r="I1669" t="str">
        <f>IF(core[[#This Row],[Base type]]="xs:string",LEFT(core[[#This Row],[Type]],11)="xs:string(""","")</f>
        <v/>
      </c>
      <c r="J1669" t="str">
        <f>IF(core[[#This Row],[Base type]]="xs:string",NOT(ISERROR(FIND(" or xs:string(xs:pattern=other:\w{2,})",core[[#This Row],[Type]]))),"")</f>
        <v/>
      </c>
      <c r="K1669" t="str">
        <f>IFERROR(MID(core[[#This Row],[Type]],LEN(core[[#This Row],[Base type]])+2,FIND(")",core[[#This Row],[Type]],LEN(core[[#This Row],[Base type]])+2)-LEN(core[[#This Row],[Base type]])-2)&amp;IF(core[[#This Row],[Other]]=TRUE,", ""other:*""",""),"")</f>
        <v/>
      </c>
      <c r="L1669" t="str">
        <f t="array" ref="L166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70" spans="2:12" hidden="1" x14ac:dyDescent="0.25">
      <c r="B1670" t="s">
        <v>3209</v>
      </c>
      <c r="C1670" t="s">
        <v>3195</v>
      </c>
      <c r="D1670" t="s">
        <v>3196</v>
      </c>
      <c r="E1670" t="s">
        <v>1307</v>
      </c>
      <c r="F1670" t="s">
        <v>29</v>
      </c>
      <c r="H1670" t="str">
        <f>IF(ISBLANK(core[[#This Row],[Type]]),"",IFERROR(LEFT(core[[#This Row],[Type]],FIND("(",core[[#This Row],[Type]])-1),core[[#This Row],[Type]]))</f>
        <v/>
      </c>
      <c r="I1670" t="str">
        <f>IF(core[[#This Row],[Base type]]="xs:string",LEFT(core[[#This Row],[Type]],11)="xs:string(""","")</f>
        <v/>
      </c>
      <c r="J1670" t="str">
        <f>IF(core[[#This Row],[Base type]]="xs:string",NOT(ISERROR(FIND(" or xs:string(xs:pattern=other:\w{2,})",core[[#This Row],[Type]]))),"")</f>
        <v/>
      </c>
      <c r="K1670" t="str">
        <f>IFERROR(MID(core[[#This Row],[Type]],LEN(core[[#This Row],[Base type]])+2,FIND(")",core[[#This Row],[Type]],LEN(core[[#This Row],[Base type]])+2)-LEN(core[[#This Row],[Base type]])-2)&amp;IF(core[[#This Row],[Other]]=TRUE,", ""other:*""",""),"")</f>
        <v/>
      </c>
      <c r="L1670" t="str">
        <f t="array" ref="L16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71" spans="2:12" hidden="1" x14ac:dyDescent="0.25">
      <c r="B1671" t="s">
        <v>3239</v>
      </c>
      <c r="C1671" t="s">
        <v>462</v>
      </c>
      <c r="D1671" t="s">
        <v>467</v>
      </c>
      <c r="E1671" t="s">
        <v>1299</v>
      </c>
      <c r="F1671" t="s">
        <v>29</v>
      </c>
      <c r="H1671" t="str">
        <f>IF(ISBLANK(core[[#This Row],[Type]]),"",IFERROR(LEFT(core[[#This Row],[Type]],FIND("(",core[[#This Row],[Type]])-1),core[[#This Row],[Type]]))</f>
        <v/>
      </c>
      <c r="I1671" t="str">
        <f>IF(core[[#This Row],[Base type]]="xs:string",LEFT(core[[#This Row],[Type]],11)="xs:string(""","")</f>
        <v/>
      </c>
      <c r="J1671" t="str">
        <f>IF(core[[#This Row],[Base type]]="xs:string",NOT(ISERROR(FIND(" or xs:string(xs:pattern=other:\w{2,})",core[[#This Row],[Type]]))),"")</f>
        <v/>
      </c>
      <c r="K1671" t="str">
        <f>IFERROR(MID(core[[#This Row],[Type]],LEN(core[[#This Row],[Base type]])+2,FIND(")",core[[#This Row],[Type]],LEN(core[[#This Row],[Base type]])+2)-LEN(core[[#This Row],[Base type]])-2)&amp;IF(core[[#This Row],[Other]]=TRUE,", ""other:*""",""),"")</f>
        <v/>
      </c>
      <c r="L1671" t="str">
        <f t="array" ref="L167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72" spans="2:12" hidden="1" x14ac:dyDescent="0.25">
      <c r="B1672" t="s">
        <v>3240</v>
      </c>
      <c r="C1672" t="s">
        <v>568</v>
      </c>
      <c r="D1672" t="s">
        <v>569</v>
      </c>
      <c r="E1672" t="s">
        <v>1299</v>
      </c>
      <c r="F1672" t="s">
        <v>23</v>
      </c>
      <c r="H1672" t="str">
        <f>IF(ISBLANK(core[[#This Row],[Type]]),"",IFERROR(LEFT(core[[#This Row],[Type]],FIND("(",core[[#This Row],[Type]])-1),core[[#This Row],[Type]]))</f>
        <v/>
      </c>
      <c r="I1672" t="str">
        <f>IF(core[[#This Row],[Base type]]="xs:string",LEFT(core[[#This Row],[Type]],11)="xs:string(""","")</f>
        <v/>
      </c>
      <c r="J1672" t="str">
        <f>IF(core[[#This Row],[Base type]]="xs:string",NOT(ISERROR(FIND(" or xs:string(xs:pattern=other:\w{2,})",core[[#This Row],[Type]]))),"")</f>
        <v/>
      </c>
      <c r="K1672" t="str">
        <f>IFERROR(MID(core[[#This Row],[Type]],LEN(core[[#This Row],[Base type]])+2,FIND(")",core[[#This Row],[Type]],LEN(core[[#This Row],[Base type]])+2)-LEN(core[[#This Row],[Base type]])-2)&amp;IF(core[[#This Row],[Other]]=TRUE,", ""other:*""",""),"")</f>
        <v/>
      </c>
      <c r="L1672" t="str">
        <f t="array" ref="L167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73" spans="2:12" hidden="1" x14ac:dyDescent="0.25">
      <c r="B1673" t="s">
        <v>3241</v>
      </c>
      <c r="C1673" t="s">
        <v>593</v>
      </c>
      <c r="D1673" t="s">
        <v>423</v>
      </c>
      <c r="E1673" t="s">
        <v>1299</v>
      </c>
      <c r="F1673" t="s">
        <v>29</v>
      </c>
      <c r="H1673" t="str">
        <f>IF(ISBLANK(core[[#This Row],[Type]]),"",IFERROR(LEFT(core[[#This Row],[Type]],FIND("(",core[[#This Row],[Type]])-1),core[[#This Row],[Type]]))</f>
        <v/>
      </c>
      <c r="I1673" t="str">
        <f>IF(core[[#This Row],[Base type]]="xs:string",LEFT(core[[#This Row],[Type]],11)="xs:string(""","")</f>
        <v/>
      </c>
      <c r="J1673" t="str">
        <f>IF(core[[#This Row],[Base type]]="xs:string",NOT(ISERROR(FIND(" or xs:string(xs:pattern=other:\w{2,})",core[[#This Row],[Type]]))),"")</f>
        <v/>
      </c>
      <c r="K1673" t="str">
        <f>IFERROR(MID(core[[#This Row],[Type]],LEN(core[[#This Row],[Base type]])+2,FIND(")",core[[#This Row],[Type]],LEN(core[[#This Row],[Base type]])+2)-LEN(core[[#This Row],[Base type]])-2)&amp;IF(core[[#This Row],[Other]]=TRUE,", ""other:*""",""),"")</f>
        <v/>
      </c>
      <c r="L1673" t="str">
        <f t="array" ref="L167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74" spans="2:12" hidden="1" x14ac:dyDescent="0.25">
      <c r="B1674" t="s">
        <v>3242</v>
      </c>
      <c r="C1674" t="s">
        <v>593</v>
      </c>
      <c r="D1674" t="s">
        <v>423</v>
      </c>
      <c r="E1674" t="s">
        <v>34</v>
      </c>
      <c r="F1674" t="s">
        <v>29</v>
      </c>
      <c r="G1674" t="s">
        <v>1302</v>
      </c>
      <c r="H1674" t="str">
        <f>IF(ISBLANK(core[[#This Row],[Type]]),"",IFERROR(LEFT(core[[#This Row],[Type]],FIND("(",core[[#This Row],[Type]])-1),core[[#This Row],[Type]]))</f>
        <v>xs:string</v>
      </c>
      <c r="I1674" t="b">
        <f>IF(core[[#This Row],[Base type]]="xs:string",LEFT(core[[#This Row],[Type]],11)="xs:string(""","")</f>
        <v>0</v>
      </c>
      <c r="J1674" t="b">
        <f>IF(core[[#This Row],[Base type]]="xs:string",NOT(ISERROR(FIND(" or xs:string(xs:pattern=other:\w{2,})",core[[#This Row],[Type]]))),"")</f>
        <v>0</v>
      </c>
      <c r="K1674" t="str">
        <f>IFERROR(MID(core[[#This Row],[Type]],LEN(core[[#This Row],[Base type]])+2,FIND(")",core[[#This Row],[Type]],LEN(core[[#This Row],[Base type]])+2)-LEN(core[[#This Row],[Base type]])-2)&amp;IF(core[[#This Row],[Other]]=TRUE,", ""other:*""",""),"")</f>
        <v/>
      </c>
      <c r="L1674" t="str">
        <f t="array" ref="L167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75" spans="2:12" hidden="1" x14ac:dyDescent="0.25">
      <c r="B1675" t="s">
        <v>3243</v>
      </c>
      <c r="C1675" t="s">
        <v>593</v>
      </c>
      <c r="D1675" t="s">
        <v>423</v>
      </c>
      <c r="E1675" t="s">
        <v>28</v>
      </c>
      <c r="F1675" t="s">
        <v>29</v>
      </c>
      <c r="G1675" t="s">
        <v>1302</v>
      </c>
      <c r="H1675" t="str">
        <f>IF(ISBLANK(core[[#This Row],[Type]]),"",IFERROR(LEFT(core[[#This Row],[Type]],FIND("(",core[[#This Row],[Type]])-1),core[[#This Row],[Type]]))</f>
        <v>xs:string</v>
      </c>
      <c r="I1675" t="b">
        <f>IF(core[[#This Row],[Base type]]="xs:string",LEFT(core[[#This Row],[Type]],11)="xs:string(""","")</f>
        <v>0</v>
      </c>
      <c r="J1675" t="b">
        <f>IF(core[[#This Row],[Base type]]="xs:string",NOT(ISERROR(FIND(" or xs:string(xs:pattern=other:\w{2,})",core[[#This Row],[Type]]))),"")</f>
        <v>0</v>
      </c>
      <c r="K1675" t="str">
        <f>IFERROR(MID(core[[#This Row],[Type]],LEN(core[[#This Row],[Base type]])+2,FIND(")",core[[#This Row],[Type]],LEN(core[[#This Row],[Base type]])+2)-LEN(core[[#This Row],[Base type]])-2)&amp;IF(core[[#This Row],[Other]]=TRUE,", ""other:*""",""),"")</f>
        <v/>
      </c>
      <c r="L1675" t="str">
        <f t="array" ref="L167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76" spans="2:12" hidden="1" x14ac:dyDescent="0.25">
      <c r="B1676" t="s">
        <v>3244</v>
      </c>
      <c r="C1676" t="s">
        <v>593</v>
      </c>
      <c r="D1676" t="s">
        <v>423</v>
      </c>
      <c r="E1676" t="s">
        <v>1305</v>
      </c>
      <c r="F1676" t="s">
        <v>29</v>
      </c>
      <c r="H1676" t="str">
        <f>IF(ISBLANK(core[[#This Row],[Type]]),"",IFERROR(LEFT(core[[#This Row],[Type]],FIND("(",core[[#This Row],[Type]])-1),core[[#This Row],[Type]]))</f>
        <v/>
      </c>
      <c r="I1676" t="str">
        <f>IF(core[[#This Row],[Base type]]="xs:string",LEFT(core[[#This Row],[Type]],11)="xs:string(""","")</f>
        <v/>
      </c>
      <c r="J1676" t="str">
        <f>IF(core[[#This Row],[Base type]]="xs:string",NOT(ISERROR(FIND(" or xs:string(xs:pattern=other:\w{2,})",core[[#This Row],[Type]]))),"")</f>
        <v/>
      </c>
      <c r="K1676" t="str">
        <f>IFERROR(MID(core[[#This Row],[Type]],LEN(core[[#This Row],[Base type]])+2,FIND(")",core[[#This Row],[Type]],LEN(core[[#This Row],[Base type]])+2)-LEN(core[[#This Row],[Base type]])-2)&amp;IF(core[[#This Row],[Other]]=TRUE,", ""other:*""",""),"")</f>
        <v/>
      </c>
      <c r="L1676" t="str">
        <f t="array" ref="L16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77" spans="2:12" hidden="1" x14ac:dyDescent="0.25">
      <c r="B1677" t="s">
        <v>3245</v>
      </c>
      <c r="C1677" t="s">
        <v>593</v>
      </c>
      <c r="D1677" t="s">
        <v>423</v>
      </c>
      <c r="E1677" t="s">
        <v>1307</v>
      </c>
      <c r="F1677" t="s">
        <v>29</v>
      </c>
      <c r="H1677" t="str">
        <f>IF(ISBLANK(core[[#This Row],[Type]]),"",IFERROR(LEFT(core[[#This Row],[Type]],FIND("(",core[[#This Row],[Type]])-1),core[[#This Row],[Type]]))</f>
        <v/>
      </c>
      <c r="I1677" t="str">
        <f>IF(core[[#This Row],[Base type]]="xs:string",LEFT(core[[#This Row],[Type]],11)="xs:string(""","")</f>
        <v/>
      </c>
      <c r="J1677" t="str">
        <f>IF(core[[#This Row],[Base type]]="xs:string",NOT(ISERROR(FIND(" or xs:string(xs:pattern=other:\w{2,})",core[[#This Row],[Type]]))),"")</f>
        <v/>
      </c>
      <c r="K1677" t="str">
        <f>IFERROR(MID(core[[#This Row],[Type]],LEN(core[[#This Row],[Base type]])+2,FIND(")",core[[#This Row],[Type]],LEN(core[[#This Row],[Base type]])+2)-LEN(core[[#This Row],[Base type]])-2)&amp;IF(core[[#This Row],[Other]]=TRUE,", ""other:*""",""),"")</f>
        <v/>
      </c>
      <c r="L1677" t="str">
        <f t="array" ref="L16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78" spans="2:12" hidden="1" x14ac:dyDescent="0.25">
      <c r="B1678" t="s">
        <v>3246</v>
      </c>
      <c r="C1678" t="s">
        <v>593</v>
      </c>
      <c r="D1678" t="s">
        <v>1309</v>
      </c>
      <c r="E1678" t="s">
        <v>1299</v>
      </c>
      <c r="F1678" t="s">
        <v>29</v>
      </c>
      <c r="H1678" t="str">
        <f>IF(ISBLANK(core[[#This Row],[Type]]),"",IFERROR(LEFT(core[[#This Row],[Type]],FIND("(",core[[#This Row],[Type]])-1),core[[#This Row],[Type]]))</f>
        <v/>
      </c>
      <c r="I1678" t="str">
        <f>IF(core[[#This Row],[Base type]]="xs:string",LEFT(core[[#This Row],[Type]],11)="xs:string(""","")</f>
        <v/>
      </c>
      <c r="J1678" t="str">
        <f>IF(core[[#This Row],[Base type]]="xs:string",NOT(ISERROR(FIND(" or xs:string(xs:pattern=other:\w{2,})",core[[#This Row],[Type]]))),"")</f>
        <v/>
      </c>
      <c r="K1678" t="str">
        <f>IFERROR(MID(core[[#This Row],[Type]],LEN(core[[#This Row],[Base type]])+2,FIND(")",core[[#This Row],[Type]],LEN(core[[#This Row],[Base type]])+2)-LEN(core[[#This Row],[Base type]])-2)&amp;IF(core[[#This Row],[Other]]=TRUE,", ""other:*""",""),"")</f>
        <v/>
      </c>
      <c r="L1678" t="str">
        <f t="array" ref="L167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79" spans="2:12" hidden="1" x14ac:dyDescent="0.25">
      <c r="B1679" t="s">
        <v>3247</v>
      </c>
      <c r="C1679" t="s">
        <v>568</v>
      </c>
      <c r="D1679" t="s">
        <v>569</v>
      </c>
      <c r="E1679" t="s">
        <v>32</v>
      </c>
      <c r="F1679" t="s">
        <v>23</v>
      </c>
      <c r="G1679" t="s">
        <v>1311</v>
      </c>
      <c r="H1679" t="str">
        <f>IF(ISBLANK(core[[#This Row],[Type]]),"",IFERROR(LEFT(core[[#This Row],[Type]],FIND("(",core[[#This Row],[Type]])-1),core[[#This Row],[Type]]))</f>
        <v>xs:ID</v>
      </c>
      <c r="I1679" t="str">
        <f>IF(core[[#This Row],[Base type]]="xs:string",LEFT(core[[#This Row],[Type]],11)="xs:string(""","")</f>
        <v/>
      </c>
      <c r="J1679" t="str">
        <f>IF(core[[#This Row],[Base type]]="xs:string",NOT(ISERROR(FIND(" or xs:string(xs:pattern=other:\w{2,})",core[[#This Row],[Type]]))),"")</f>
        <v/>
      </c>
      <c r="K1679" t="str">
        <f>IFERROR(MID(core[[#This Row],[Type]],LEN(core[[#This Row],[Base type]])+2,FIND(")",core[[#This Row],[Type]],LEN(core[[#This Row],[Base type]])+2)-LEN(core[[#This Row],[Base type]])-2)&amp;IF(core[[#This Row],[Other]]=TRUE,", ""other:*""",""),"")</f>
        <v/>
      </c>
      <c r="L1679" t="str">
        <f t="array" ref="L167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80" spans="2:12" hidden="1" x14ac:dyDescent="0.25">
      <c r="B1680" t="s">
        <v>3248</v>
      </c>
      <c r="C1680" t="s">
        <v>568</v>
      </c>
      <c r="D1680" t="s">
        <v>569</v>
      </c>
      <c r="E1680" t="s">
        <v>24</v>
      </c>
      <c r="F1680" t="s">
        <v>29</v>
      </c>
      <c r="G1680" t="s">
        <v>1302</v>
      </c>
      <c r="H1680" t="str">
        <f>IF(ISBLANK(core[[#This Row],[Type]]),"",IFERROR(LEFT(core[[#This Row],[Type]],FIND("(",core[[#This Row],[Type]])-1),core[[#This Row],[Type]]))</f>
        <v>xs:string</v>
      </c>
      <c r="I1680" t="b">
        <f>IF(core[[#This Row],[Base type]]="xs:string",LEFT(core[[#This Row],[Type]],11)="xs:string(""","")</f>
        <v>0</v>
      </c>
      <c r="J1680" t="b">
        <f>IF(core[[#This Row],[Base type]]="xs:string",NOT(ISERROR(FIND(" or xs:string(xs:pattern=other:\w{2,})",core[[#This Row],[Type]]))),"")</f>
        <v>0</v>
      </c>
      <c r="K1680" t="str">
        <f>IFERROR(MID(core[[#This Row],[Type]],LEN(core[[#This Row],[Base type]])+2,FIND(")",core[[#This Row],[Type]],LEN(core[[#This Row],[Base type]])+2)-LEN(core[[#This Row],[Base type]])-2)&amp;IF(core[[#This Row],[Other]]=TRUE,", ""other:*""",""),"")</f>
        <v/>
      </c>
      <c r="L1680" t="str">
        <f t="array" ref="L168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81" spans="2:12" hidden="1" x14ac:dyDescent="0.25">
      <c r="B1681" t="s">
        <v>3249</v>
      </c>
      <c r="C1681" t="s">
        <v>568</v>
      </c>
      <c r="D1681" t="s">
        <v>569</v>
      </c>
      <c r="E1681" t="s">
        <v>34</v>
      </c>
      <c r="F1681" t="s">
        <v>29</v>
      </c>
      <c r="G1681" t="s">
        <v>1302</v>
      </c>
      <c r="H1681" t="str">
        <f>IF(ISBLANK(core[[#This Row],[Type]]),"",IFERROR(LEFT(core[[#This Row],[Type]],FIND("(",core[[#This Row],[Type]])-1),core[[#This Row],[Type]]))</f>
        <v>xs:string</v>
      </c>
      <c r="I1681" t="b">
        <f>IF(core[[#This Row],[Base type]]="xs:string",LEFT(core[[#This Row],[Type]],11)="xs:string(""","")</f>
        <v>0</v>
      </c>
      <c r="J1681" t="b">
        <f>IF(core[[#This Row],[Base type]]="xs:string",NOT(ISERROR(FIND(" or xs:string(xs:pattern=other:\w{2,})",core[[#This Row],[Type]]))),"")</f>
        <v>0</v>
      </c>
      <c r="K1681" t="str">
        <f>IFERROR(MID(core[[#This Row],[Type]],LEN(core[[#This Row],[Base type]])+2,FIND(")",core[[#This Row],[Type]],LEN(core[[#This Row],[Base type]])+2)-LEN(core[[#This Row],[Base type]])-2)&amp;IF(core[[#This Row],[Other]]=TRUE,", ""other:*""",""),"")</f>
        <v/>
      </c>
      <c r="L1681" t="str">
        <f t="array" ref="L168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82" spans="2:12" hidden="1" x14ac:dyDescent="0.25">
      <c r="B1682" t="s">
        <v>3250</v>
      </c>
      <c r="C1682" t="s">
        <v>568</v>
      </c>
      <c r="D1682" t="s">
        <v>569</v>
      </c>
      <c r="E1682" t="s">
        <v>28</v>
      </c>
      <c r="F1682" t="s">
        <v>29</v>
      </c>
      <c r="G1682" t="s">
        <v>1302</v>
      </c>
      <c r="H1682" t="str">
        <f>IF(ISBLANK(core[[#This Row],[Type]]),"",IFERROR(LEFT(core[[#This Row],[Type]],FIND("(",core[[#This Row],[Type]])-1),core[[#This Row],[Type]]))</f>
        <v>xs:string</v>
      </c>
      <c r="I1682" t="b">
        <f>IF(core[[#This Row],[Base type]]="xs:string",LEFT(core[[#This Row],[Type]],11)="xs:string(""","")</f>
        <v>0</v>
      </c>
      <c r="J1682" t="b">
        <f>IF(core[[#This Row],[Base type]]="xs:string",NOT(ISERROR(FIND(" or xs:string(xs:pattern=other:\w{2,})",core[[#This Row],[Type]]))),"")</f>
        <v>0</v>
      </c>
      <c r="K1682" t="str">
        <f>IFERROR(MID(core[[#This Row],[Type]],LEN(core[[#This Row],[Base type]])+2,FIND(")",core[[#This Row],[Type]],LEN(core[[#This Row],[Base type]])+2)-LEN(core[[#This Row],[Base type]])-2)&amp;IF(core[[#This Row],[Other]]=TRUE,", ""other:*""",""),"")</f>
        <v/>
      </c>
      <c r="L1682" t="str">
        <f t="array" ref="L168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683" spans="2:12" hidden="1" x14ac:dyDescent="0.25">
      <c r="B1683" t="s">
        <v>3251</v>
      </c>
      <c r="C1683" t="s">
        <v>568</v>
      </c>
      <c r="D1683" t="s">
        <v>569</v>
      </c>
      <c r="E1683" t="s">
        <v>1305</v>
      </c>
      <c r="F1683" t="s">
        <v>29</v>
      </c>
      <c r="H1683" t="str">
        <f>IF(ISBLANK(core[[#This Row],[Type]]),"",IFERROR(LEFT(core[[#This Row],[Type]],FIND("(",core[[#This Row],[Type]])-1),core[[#This Row],[Type]]))</f>
        <v/>
      </c>
      <c r="I1683" t="str">
        <f>IF(core[[#This Row],[Base type]]="xs:string",LEFT(core[[#This Row],[Type]],11)="xs:string(""","")</f>
        <v/>
      </c>
      <c r="J1683" t="str">
        <f>IF(core[[#This Row],[Base type]]="xs:string",NOT(ISERROR(FIND(" or xs:string(xs:pattern=other:\w{2,})",core[[#This Row],[Type]]))),"")</f>
        <v/>
      </c>
      <c r="K1683" t="str">
        <f>IFERROR(MID(core[[#This Row],[Type]],LEN(core[[#This Row],[Base type]])+2,FIND(")",core[[#This Row],[Type]],LEN(core[[#This Row],[Base type]])+2)-LEN(core[[#This Row],[Base type]])-2)&amp;IF(core[[#This Row],[Other]]=TRUE,", ""other:*""",""),"")</f>
        <v/>
      </c>
      <c r="L1683" t="str">
        <f t="array" ref="L168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84" spans="2:12" hidden="1" x14ac:dyDescent="0.25">
      <c r="B1684" t="s">
        <v>3252</v>
      </c>
      <c r="C1684" t="s">
        <v>568</v>
      </c>
      <c r="D1684" t="s">
        <v>569</v>
      </c>
      <c r="E1684" t="s">
        <v>1307</v>
      </c>
      <c r="F1684" t="s">
        <v>29</v>
      </c>
      <c r="H1684" t="str">
        <f>IF(ISBLANK(core[[#This Row],[Type]]),"",IFERROR(LEFT(core[[#This Row],[Type]],FIND("(",core[[#This Row],[Type]])-1),core[[#This Row],[Type]]))</f>
        <v/>
      </c>
      <c r="I1684" t="str">
        <f>IF(core[[#This Row],[Base type]]="xs:string",LEFT(core[[#This Row],[Type]],11)="xs:string(""","")</f>
        <v/>
      </c>
      <c r="J1684" t="str">
        <f>IF(core[[#This Row],[Base type]]="xs:string",NOT(ISERROR(FIND(" or xs:string(xs:pattern=other:\w{2,})",core[[#This Row],[Type]]))),"")</f>
        <v/>
      </c>
      <c r="K1684" t="str">
        <f>IFERROR(MID(core[[#This Row],[Type]],LEN(core[[#This Row],[Base type]])+2,FIND(")",core[[#This Row],[Type]],LEN(core[[#This Row],[Base type]])+2)-LEN(core[[#This Row],[Base type]])-2)&amp;IF(core[[#This Row],[Other]]=TRUE,", ""other:*""",""),"")</f>
        <v/>
      </c>
      <c r="L1684" t="str">
        <f t="array" ref="L168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85" spans="2:12" hidden="1" x14ac:dyDescent="0.25">
      <c r="B1685" t="s">
        <v>3253</v>
      </c>
      <c r="C1685" t="s">
        <v>593</v>
      </c>
      <c r="D1685" t="s">
        <v>300</v>
      </c>
      <c r="E1685" t="s">
        <v>1299</v>
      </c>
      <c r="F1685" t="s">
        <v>29</v>
      </c>
      <c r="H1685" t="str">
        <f>IF(ISBLANK(core[[#This Row],[Type]]),"",IFERROR(LEFT(core[[#This Row],[Type]],FIND("(",core[[#This Row],[Type]])-1),core[[#This Row],[Type]]))</f>
        <v/>
      </c>
      <c r="I1685" t="str">
        <f>IF(core[[#This Row],[Base type]]="xs:string",LEFT(core[[#This Row],[Type]],11)="xs:string(""","")</f>
        <v/>
      </c>
      <c r="J1685" t="str">
        <f>IF(core[[#This Row],[Base type]]="xs:string",NOT(ISERROR(FIND(" or xs:string(xs:pattern=other:\w{2,})",core[[#This Row],[Type]]))),"")</f>
        <v/>
      </c>
      <c r="K1685" t="str">
        <f>IFERROR(MID(core[[#This Row],[Type]],LEN(core[[#This Row],[Base type]])+2,FIND(")",core[[#This Row],[Type]],LEN(core[[#This Row],[Base type]])+2)-LEN(core[[#This Row],[Base type]])-2)&amp;IF(core[[#This Row],[Other]]=TRUE,", ""other:*""",""),"")</f>
        <v/>
      </c>
      <c r="L1685" t="str">
        <f t="array" ref="L16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86" spans="2:12" hidden="1" x14ac:dyDescent="0.25">
      <c r="B1686" t="s">
        <v>3254</v>
      </c>
      <c r="C1686" t="s">
        <v>593</v>
      </c>
      <c r="D1686" t="s">
        <v>300</v>
      </c>
      <c r="E1686" t="s">
        <v>301</v>
      </c>
      <c r="F1686" t="s">
        <v>23</v>
      </c>
      <c r="G1686" t="s">
        <v>1495</v>
      </c>
      <c r="H1686" t="str">
        <f>IF(ISBLANK(core[[#This Row],[Type]]),"",IFERROR(LEFT(core[[#This Row],[Type]],FIND("(",core[[#This Row],[Type]])-1),core[[#This Row],[Type]]))</f>
        <v>xs:list</v>
      </c>
      <c r="I1686" t="str">
        <f>IF(core[[#This Row],[Base type]]="xs:string",LEFT(core[[#This Row],[Type]],11)="xs:string(""","")</f>
        <v/>
      </c>
      <c r="J1686" t="str">
        <f>IF(core[[#This Row],[Base type]]="xs:string",NOT(ISERROR(FIND(" or xs:string(xs:pattern=other:\w{2,})",core[[#This Row],[Type]]))),"")</f>
        <v/>
      </c>
      <c r="K1686" t="str">
        <f>IFERROR(MID(core[[#This Row],[Type]],LEN(core[[#This Row],[Base type]])+2,FIND(")",core[[#This Row],[Type]],LEN(core[[#This Row],[Base type]])+2)-LEN(core[[#This Row],[Base type]])-2)&amp;IF(core[[#This Row],[Other]]=TRUE,", ""other:*""",""),"")</f>
        <v>xs:double</v>
      </c>
      <c r="L1686" t="str">
        <f t="array" ref="L1686">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687" spans="2:12" hidden="1" x14ac:dyDescent="0.25">
      <c r="B1687" t="s">
        <v>3255</v>
      </c>
      <c r="C1687" t="s">
        <v>593</v>
      </c>
      <c r="D1687" t="s">
        <v>300</v>
      </c>
      <c r="E1687" t="s">
        <v>1425</v>
      </c>
      <c r="F1687" t="s">
        <v>29</v>
      </c>
      <c r="G1687" t="s">
        <v>1497</v>
      </c>
      <c r="H1687" t="str">
        <f>IF(ISBLANK(core[[#This Row],[Type]]),"",IFERROR(LEFT(core[[#This Row],[Type]],FIND("(",core[[#This Row],[Type]])-1),core[[#This Row],[Type]]))</f>
        <v>xs:double</v>
      </c>
      <c r="I1687" t="str">
        <f>IF(core[[#This Row],[Base type]]="xs:string",LEFT(core[[#This Row],[Type]],11)="xs:string(""","")</f>
        <v/>
      </c>
      <c r="J1687" t="str">
        <f>IF(core[[#This Row],[Base type]]="xs:string",NOT(ISERROR(FIND(" or xs:string(xs:pattern=other:\w{2,})",core[[#This Row],[Type]]))),"")</f>
        <v/>
      </c>
      <c r="K1687" t="str">
        <f>IFERROR(MID(core[[#This Row],[Type]],LEN(core[[#This Row],[Base type]])+2,FIND(")",core[[#This Row],[Type]],LEN(core[[#This Row],[Base type]])+2)-LEN(core[[#This Row],[Base type]])-2)&amp;IF(core[[#This Row],[Other]]=TRUE,", ""other:*""",""),"")</f>
        <v/>
      </c>
      <c r="L1687" t="str">
        <f t="array" ref="L1687">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688" spans="2:12" hidden="1" x14ac:dyDescent="0.25">
      <c r="B1688" t="s">
        <v>3256</v>
      </c>
      <c r="C1688" t="s">
        <v>593</v>
      </c>
      <c r="D1688" t="s">
        <v>300</v>
      </c>
      <c r="E1688" t="s">
        <v>1420</v>
      </c>
      <c r="F1688" t="s">
        <v>29</v>
      </c>
      <c r="G1688" t="s">
        <v>1423</v>
      </c>
      <c r="H1688" t="str">
        <f>IF(ISBLANK(core[[#This Row],[Type]]),"",IFERROR(LEFT(core[[#This Row],[Type]],FIND("(",core[[#This Row],[Type]])-1),core[[#This Row],[Type]]))</f>
        <v>xs:anyURI</v>
      </c>
      <c r="I1688" t="str">
        <f>IF(core[[#This Row],[Base type]]="xs:string",LEFT(core[[#This Row],[Type]],11)="xs:string(""","")</f>
        <v/>
      </c>
      <c r="J1688" t="str">
        <f>IF(core[[#This Row],[Base type]]="xs:string",NOT(ISERROR(FIND(" or xs:string(xs:pattern=other:\w{2,})",core[[#This Row],[Type]]))),"")</f>
        <v/>
      </c>
      <c r="K1688" t="str">
        <f>IFERROR(MID(core[[#This Row],[Type]],LEN(core[[#This Row],[Base type]])+2,FIND(")",core[[#This Row],[Type]],LEN(core[[#This Row],[Base type]])+2)-LEN(core[[#This Row],[Base type]])-2)&amp;IF(core[[#This Row],[Other]]=TRUE,", ""other:*""",""),"")</f>
        <v/>
      </c>
      <c r="L1688" t="str">
        <f t="array" ref="L168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689" spans="2:12" hidden="1" x14ac:dyDescent="0.25">
      <c r="B1689" t="s">
        <v>3257</v>
      </c>
      <c r="C1689" t="s">
        <v>593</v>
      </c>
      <c r="D1689" t="s">
        <v>300</v>
      </c>
      <c r="E1689" t="s">
        <v>1500</v>
      </c>
      <c r="F1689" t="s">
        <v>29</v>
      </c>
      <c r="G1689" t="s">
        <v>1423</v>
      </c>
      <c r="H1689" t="str">
        <f>IF(ISBLANK(core[[#This Row],[Type]]),"",IFERROR(LEFT(core[[#This Row],[Type]],FIND("(",core[[#This Row],[Type]])-1),core[[#This Row],[Type]]))</f>
        <v>xs:anyURI</v>
      </c>
      <c r="I1689" t="str">
        <f>IF(core[[#This Row],[Base type]]="xs:string",LEFT(core[[#This Row],[Type]],11)="xs:string(""","")</f>
        <v/>
      </c>
      <c r="J1689" t="str">
        <f>IF(core[[#This Row],[Base type]]="xs:string",NOT(ISERROR(FIND(" or xs:string(xs:pattern=other:\w{2,})",core[[#This Row],[Type]]))),"")</f>
        <v/>
      </c>
      <c r="K1689" t="str">
        <f>IFERROR(MID(core[[#This Row],[Type]],LEN(core[[#This Row],[Base type]])+2,FIND(")",core[[#This Row],[Type]],LEN(core[[#This Row],[Base type]])+2)-LEN(core[[#This Row],[Base type]])-2)&amp;IF(core[[#This Row],[Other]]=TRUE,", ""other:*""",""),"")</f>
        <v/>
      </c>
      <c r="L1689" t="str">
        <f t="array" ref="L1689">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690" spans="2:12" hidden="1" x14ac:dyDescent="0.25">
      <c r="B1690" t="s">
        <v>3258</v>
      </c>
      <c r="C1690" t="s">
        <v>568</v>
      </c>
      <c r="D1690" t="s">
        <v>569</v>
      </c>
      <c r="E1690" t="s">
        <v>494</v>
      </c>
      <c r="F1690" t="s">
        <v>23</v>
      </c>
      <c r="G1690" t="s">
        <v>1403</v>
      </c>
      <c r="H1690" t="str">
        <f>IF(ISBLANK(core[[#This Row],[Type]]),"",IFERROR(LEFT(core[[#This Row],[Type]],FIND("(",core[[#This Row],[Type]])-1),core[[#This Row],[Type]]))</f>
        <v>xs:decimal</v>
      </c>
      <c r="I1690" t="str">
        <f>IF(core[[#This Row],[Base type]]="xs:string",LEFT(core[[#This Row],[Type]],11)="xs:string(""","")</f>
        <v/>
      </c>
      <c r="J1690" t="str">
        <f>IF(core[[#This Row],[Base type]]="xs:string",NOT(ISERROR(FIND(" or xs:string(xs:pattern=other:\w{2,})",core[[#This Row],[Type]]))),"")</f>
        <v/>
      </c>
      <c r="K1690" t="str">
        <f>IFERROR(MID(core[[#This Row],[Type]],LEN(core[[#This Row],[Base type]])+2,FIND(")",core[[#This Row],[Type]],LEN(core[[#This Row],[Base type]])+2)-LEN(core[[#This Row],[Base type]])-2)&amp;IF(core[[#This Row],[Other]]=TRUE,", ""other:*""",""),"")</f>
        <v>xs:fractionDigits=6</v>
      </c>
      <c r="L1690" t="str">
        <f t="array" ref="L1690">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91" spans="2:12" hidden="1" x14ac:dyDescent="0.25">
      <c r="B1691" t="s">
        <v>3259</v>
      </c>
      <c r="C1691" t="s">
        <v>568</v>
      </c>
      <c r="D1691" t="s">
        <v>569</v>
      </c>
      <c r="E1691" t="s">
        <v>478</v>
      </c>
      <c r="F1691" t="s">
        <v>29</v>
      </c>
      <c r="G1691" t="s">
        <v>1403</v>
      </c>
      <c r="H1691" t="str">
        <f>IF(ISBLANK(core[[#This Row],[Type]]),"",IFERROR(LEFT(core[[#This Row],[Type]],FIND("(",core[[#This Row],[Type]])-1),core[[#This Row],[Type]]))</f>
        <v>xs:decimal</v>
      </c>
      <c r="I1691" t="str">
        <f>IF(core[[#This Row],[Base type]]="xs:string",LEFT(core[[#This Row],[Type]],11)="xs:string(""","")</f>
        <v/>
      </c>
      <c r="J1691" t="str">
        <f>IF(core[[#This Row],[Base type]]="xs:string",NOT(ISERROR(FIND(" or xs:string(xs:pattern=other:\w{2,})",core[[#This Row],[Type]]))),"")</f>
        <v/>
      </c>
      <c r="K1691" t="str">
        <f>IFERROR(MID(core[[#This Row],[Type]],LEN(core[[#This Row],[Base type]])+2,FIND(")",core[[#This Row],[Type]],LEN(core[[#This Row],[Base type]])+2)-LEN(core[[#This Row],[Base type]])-2)&amp;IF(core[[#This Row],[Other]]=TRUE,", ""other:*""",""),"")</f>
        <v>xs:fractionDigits=6</v>
      </c>
      <c r="L1691" t="str">
        <f t="array" ref="L1691">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92" spans="2:12" hidden="1" x14ac:dyDescent="0.25">
      <c r="B1692" t="s">
        <v>3260</v>
      </c>
      <c r="C1692" t="s">
        <v>568</v>
      </c>
      <c r="D1692" t="s">
        <v>569</v>
      </c>
      <c r="E1692" t="s">
        <v>1505</v>
      </c>
      <c r="F1692" t="s">
        <v>29</v>
      </c>
      <c r="G1692" t="s">
        <v>1403</v>
      </c>
      <c r="H1692" t="str">
        <f>IF(ISBLANK(core[[#This Row],[Type]]),"",IFERROR(LEFT(core[[#This Row],[Type]],FIND("(",core[[#This Row],[Type]])-1),core[[#This Row],[Type]]))</f>
        <v>xs:decimal</v>
      </c>
      <c r="I1692" t="str">
        <f>IF(core[[#This Row],[Base type]]="xs:string",LEFT(core[[#This Row],[Type]],11)="xs:string(""","")</f>
        <v/>
      </c>
      <c r="J1692" t="str">
        <f>IF(core[[#This Row],[Base type]]="xs:string",NOT(ISERROR(FIND(" or xs:string(xs:pattern=other:\w{2,})",core[[#This Row],[Type]]))),"")</f>
        <v/>
      </c>
      <c r="K1692" t="str">
        <f>IFERROR(MID(core[[#This Row],[Type]],LEN(core[[#This Row],[Base type]])+2,FIND(")",core[[#This Row],[Type]],LEN(core[[#This Row],[Base type]])+2)-LEN(core[[#This Row],[Base type]])-2)&amp;IF(core[[#This Row],[Other]]=TRUE,", ""other:*""",""),"")</f>
        <v>xs:fractionDigits=6</v>
      </c>
      <c r="L1692" t="str">
        <f t="array" ref="L1692">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693" spans="2:12" hidden="1" x14ac:dyDescent="0.25">
      <c r="B1693" t="s">
        <v>3261</v>
      </c>
      <c r="C1693" t="s">
        <v>593</v>
      </c>
      <c r="D1693" t="s">
        <v>65</v>
      </c>
      <c r="E1693" t="s">
        <v>1299</v>
      </c>
      <c r="F1693" t="s">
        <v>29</v>
      </c>
      <c r="H1693" t="str">
        <f>IF(ISBLANK(core[[#This Row],[Type]]),"",IFERROR(LEFT(core[[#This Row],[Type]],FIND("(",core[[#This Row],[Type]])-1),core[[#This Row],[Type]]))</f>
        <v/>
      </c>
      <c r="I1693" t="str">
        <f>IF(core[[#This Row],[Base type]]="xs:string",LEFT(core[[#This Row],[Type]],11)="xs:string(""","")</f>
        <v/>
      </c>
      <c r="J1693" t="str">
        <f>IF(core[[#This Row],[Base type]]="xs:string",NOT(ISERROR(FIND(" or xs:string(xs:pattern=other:\w{2,})",core[[#This Row],[Type]]))),"")</f>
        <v/>
      </c>
      <c r="K1693" t="str">
        <f>IFERROR(MID(core[[#This Row],[Type]],LEN(core[[#This Row],[Base type]])+2,FIND(")",core[[#This Row],[Type]],LEN(core[[#This Row],[Base type]])+2)-LEN(core[[#This Row],[Base type]])-2)&amp;IF(core[[#This Row],[Other]]=TRUE,", ""other:*""",""),"")</f>
        <v/>
      </c>
      <c r="L1693" t="str">
        <f t="array" ref="L16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94" spans="2:12" hidden="1" x14ac:dyDescent="0.25">
      <c r="B1694" t="s">
        <v>3262</v>
      </c>
      <c r="C1694" t="s">
        <v>594</v>
      </c>
      <c r="D1694" t="s">
        <v>123</v>
      </c>
      <c r="E1694" t="s">
        <v>1299</v>
      </c>
      <c r="F1694" t="s">
        <v>23</v>
      </c>
      <c r="H1694" t="str">
        <f>IF(ISBLANK(core[[#This Row],[Type]]),"",IFERROR(LEFT(core[[#This Row],[Type]],FIND("(",core[[#This Row],[Type]])-1),core[[#This Row],[Type]]))</f>
        <v/>
      </c>
      <c r="I1694" t="str">
        <f>IF(core[[#This Row],[Base type]]="xs:string",LEFT(core[[#This Row],[Type]],11)="xs:string(""","")</f>
        <v/>
      </c>
      <c r="J1694" t="str">
        <f>IF(core[[#This Row],[Base type]]="xs:string",NOT(ISERROR(FIND(" or xs:string(xs:pattern=other:\w{2,})",core[[#This Row],[Type]]))),"")</f>
        <v/>
      </c>
      <c r="K1694" t="str">
        <f>IFERROR(MID(core[[#This Row],[Type]],LEN(core[[#This Row],[Base type]])+2,FIND(")",core[[#This Row],[Type]],LEN(core[[#This Row],[Base type]])+2)-LEN(core[[#This Row],[Base type]])-2)&amp;IF(core[[#This Row],[Other]]=TRUE,", ""other:*""",""),"")</f>
        <v/>
      </c>
      <c r="L1694" t="str">
        <f t="array" ref="L169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95" spans="2:12" hidden="1" x14ac:dyDescent="0.25">
      <c r="B1695" t="s">
        <v>3263</v>
      </c>
      <c r="C1695" t="s">
        <v>3264</v>
      </c>
      <c r="D1695" t="s">
        <v>1309</v>
      </c>
      <c r="E1695" t="s">
        <v>1299</v>
      </c>
      <c r="F1695" t="s">
        <v>29</v>
      </c>
      <c r="H1695" t="str">
        <f>IF(ISBLANK(core[[#This Row],[Type]]),"",IFERROR(LEFT(core[[#This Row],[Type]],FIND("(",core[[#This Row],[Type]])-1),core[[#This Row],[Type]]))</f>
        <v/>
      </c>
      <c r="I1695" t="str">
        <f>IF(core[[#This Row],[Base type]]="xs:string",LEFT(core[[#This Row],[Type]],11)="xs:string(""","")</f>
        <v/>
      </c>
      <c r="J1695" t="str">
        <f>IF(core[[#This Row],[Base type]]="xs:string",NOT(ISERROR(FIND(" or xs:string(xs:pattern=other:\w{2,})",core[[#This Row],[Type]]))),"")</f>
        <v/>
      </c>
      <c r="K1695" t="str">
        <f>IFERROR(MID(core[[#This Row],[Type]],LEN(core[[#This Row],[Base type]])+2,FIND(")",core[[#This Row],[Type]],LEN(core[[#This Row],[Base type]])+2)-LEN(core[[#This Row],[Base type]])-2)&amp;IF(core[[#This Row],[Other]]=TRUE,", ""other:*""",""),"")</f>
        <v/>
      </c>
      <c r="L1695" t="str">
        <f t="array" ref="L169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696" spans="2:12" hidden="1" x14ac:dyDescent="0.25">
      <c r="B1696" t="s">
        <v>3265</v>
      </c>
      <c r="C1696" t="s">
        <v>594</v>
      </c>
      <c r="D1696" t="s">
        <v>123</v>
      </c>
      <c r="E1696" t="s">
        <v>124</v>
      </c>
      <c r="F1696" t="s">
        <v>23</v>
      </c>
      <c r="G1696" t="s">
        <v>1436</v>
      </c>
      <c r="H1696" t="str">
        <f>IF(ISBLANK(core[[#This Row],[Type]]),"",IFERROR(LEFT(core[[#This Row],[Type]],FIND("(",core[[#This Row],[Type]])-1),core[[#This Row],[Type]]))</f>
        <v>xs:boolean</v>
      </c>
      <c r="I1696" t="str">
        <f>IF(core[[#This Row],[Base type]]="xs:string",LEFT(core[[#This Row],[Type]],11)="xs:string(""","")</f>
        <v/>
      </c>
      <c r="J1696" t="str">
        <f>IF(core[[#This Row],[Base type]]="xs:string",NOT(ISERROR(FIND(" or xs:string(xs:pattern=other:\w{2,})",core[[#This Row],[Type]]))),"")</f>
        <v/>
      </c>
      <c r="K1696" t="str">
        <f>IFERROR(MID(core[[#This Row],[Type]],LEN(core[[#This Row],[Base type]])+2,FIND(")",core[[#This Row],[Type]],LEN(core[[#This Row],[Base type]])+2)-LEN(core[[#This Row],[Base type]])-2)&amp;IF(core[[#This Row],[Other]]=TRUE,", ""other:*""",""),"")</f>
        <v/>
      </c>
      <c r="L1696" t="str">
        <f t="array" ref="L169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697" spans="2:12" hidden="1" x14ac:dyDescent="0.25">
      <c r="B1697" t="s">
        <v>3266</v>
      </c>
      <c r="C1697" t="s">
        <v>594</v>
      </c>
      <c r="D1697" t="s">
        <v>123</v>
      </c>
      <c r="E1697" t="s">
        <v>135</v>
      </c>
      <c r="F1697" t="s">
        <v>29</v>
      </c>
      <c r="G1697" t="s">
        <v>1478</v>
      </c>
      <c r="H1697" t="str">
        <f>IF(ISBLANK(core[[#This Row],[Type]]),"",IFERROR(LEFT(core[[#This Row],[Type]],FIND("(",core[[#This Row],[Type]])-1),core[[#This Row],[Type]]))</f>
        <v>xs:string</v>
      </c>
      <c r="I1697" t="b">
        <f>IF(core[[#This Row],[Base type]]="xs:string",LEFT(core[[#This Row],[Type]],11)="xs:string(""","")</f>
        <v>1</v>
      </c>
      <c r="J1697" t="b">
        <f>IF(core[[#This Row],[Base type]]="xs:string",NOT(ISERROR(FIND(" or xs:string(xs:pattern=other:\w{2,})",core[[#This Row],[Type]]))),"")</f>
        <v>1</v>
      </c>
      <c r="K1697" t="str">
        <f>IFERROR(MID(core[[#This Row],[Type]],LEN(core[[#This Row],[Base type]])+2,FIND(")",core[[#This Row],[Type]],LEN(core[[#This Row],[Base type]])+2)-LEN(core[[#This Row],[Base type]])-2)&amp;IF(core[[#This Row],[Other]]=TRUE,", ""other:*""",""),"")</f>
        <v>"conceptual", "planned", "operational", "disabled", "closed", "other:*"</v>
      </c>
      <c r="L1697" t="str">
        <f t="array" ref="L169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698" spans="2:12" hidden="1" x14ac:dyDescent="0.25">
      <c r="B1698" t="s">
        <v>3267</v>
      </c>
      <c r="C1698" t="s">
        <v>594</v>
      </c>
      <c r="D1698" t="s">
        <v>123</v>
      </c>
      <c r="E1698" t="s">
        <v>133</v>
      </c>
      <c r="F1698" t="s">
        <v>29</v>
      </c>
      <c r="G1698" t="s">
        <v>1325</v>
      </c>
      <c r="H1698" t="str">
        <f>IF(ISBLANK(core[[#This Row],[Type]]),"",IFERROR(LEFT(core[[#This Row],[Type]],FIND("(",core[[#This Row],[Type]])-1),core[[#This Row],[Type]]))</f>
        <v>xs:IDREF</v>
      </c>
      <c r="I1698" t="str">
        <f>IF(core[[#This Row],[Base type]]="xs:string",LEFT(core[[#This Row],[Type]],11)="xs:string(""","")</f>
        <v/>
      </c>
      <c r="J1698" t="str">
        <f>IF(core[[#This Row],[Base type]]="xs:string",NOT(ISERROR(FIND(" or xs:string(xs:pattern=other:\w{2,})",core[[#This Row],[Type]]))),"")</f>
        <v/>
      </c>
      <c r="K1698" t="str">
        <f>IFERROR(MID(core[[#This Row],[Type]],LEN(core[[#This Row],[Base type]])+2,FIND(")",core[[#This Row],[Type]],LEN(core[[#This Row],[Base type]])+2)-LEN(core[[#This Row],[Base type]])-2)&amp;IF(core[[#This Row],[Other]]=TRUE,", ""other:*""",""),"")</f>
        <v/>
      </c>
      <c r="L1698" t="str">
        <f t="array" ref="L169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699" spans="2:12" hidden="1" x14ac:dyDescent="0.25">
      <c r="B1699" t="s">
        <v>3268</v>
      </c>
      <c r="C1699" t="s">
        <v>594</v>
      </c>
      <c r="D1699" t="s">
        <v>123</v>
      </c>
      <c r="E1699" t="s">
        <v>1481</v>
      </c>
      <c r="F1699" t="s">
        <v>29</v>
      </c>
      <c r="G1699" t="s">
        <v>1482</v>
      </c>
      <c r="H1699" t="str">
        <f>IF(ISBLANK(core[[#This Row],[Type]]),"",IFERROR(LEFT(core[[#This Row],[Type]],FIND("(",core[[#This Row],[Type]])-1),core[[#This Row],[Type]]))</f>
        <v>xs:time</v>
      </c>
      <c r="I1699" t="str">
        <f>IF(core[[#This Row],[Base type]]="xs:string",LEFT(core[[#This Row],[Type]],11)="xs:string(""","")</f>
        <v/>
      </c>
      <c r="J1699" t="str">
        <f>IF(core[[#This Row],[Base type]]="xs:string",NOT(ISERROR(FIND(" or xs:string(xs:pattern=other:\w{2,})",core[[#This Row],[Type]]))),"")</f>
        <v/>
      </c>
      <c r="K1699" t="str">
        <f>IFERROR(MID(core[[#This Row],[Type]],LEN(core[[#This Row],[Base type]])+2,FIND(")",core[[#This Row],[Type]],LEN(core[[#This Row],[Base type]])+2)-LEN(core[[#This Row],[Base type]])-2)&amp;IF(core[[#This Row],[Other]]=TRUE,", ""other:*""",""),"")</f>
        <v/>
      </c>
      <c r="L1699" t="str">
        <f t="array" ref="L1699">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700" spans="2:12" hidden="1" x14ac:dyDescent="0.25">
      <c r="B1700" t="s">
        <v>3269</v>
      </c>
      <c r="C1700" t="s">
        <v>594</v>
      </c>
      <c r="D1700" t="s">
        <v>123</v>
      </c>
      <c r="E1700" t="s">
        <v>1484</v>
      </c>
      <c r="F1700" t="s">
        <v>29</v>
      </c>
      <c r="G1700" t="s">
        <v>1482</v>
      </c>
      <c r="H1700" t="str">
        <f>IF(ISBLANK(core[[#This Row],[Type]]),"",IFERROR(LEFT(core[[#This Row],[Type]],FIND("(",core[[#This Row],[Type]])-1),core[[#This Row],[Type]]))</f>
        <v>xs:time</v>
      </c>
      <c r="I1700" t="str">
        <f>IF(core[[#This Row],[Base type]]="xs:string",LEFT(core[[#This Row],[Type]],11)="xs:string(""","")</f>
        <v/>
      </c>
      <c r="J1700" t="str">
        <f>IF(core[[#This Row],[Base type]]="xs:string",NOT(ISERROR(FIND(" or xs:string(xs:pattern=other:\w{2,})",core[[#This Row],[Type]]))),"")</f>
        <v/>
      </c>
      <c r="K1700" t="str">
        <f>IFERROR(MID(core[[#This Row],[Type]],LEN(core[[#This Row],[Base type]])+2,FIND(")",core[[#This Row],[Type]],LEN(core[[#This Row],[Base type]])+2)-LEN(core[[#This Row],[Base type]])-2)&amp;IF(core[[#This Row],[Other]]=TRUE,", ""other:*""",""),"")</f>
        <v/>
      </c>
      <c r="L1700" t="str">
        <f t="array" ref="L170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701" spans="2:12" hidden="1" x14ac:dyDescent="0.25">
      <c r="B1701" t="s">
        <v>3270</v>
      </c>
      <c r="C1701" t="s">
        <v>594</v>
      </c>
      <c r="D1701" t="s">
        <v>123</v>
      </c>
      <c r="E1701" t="s">
        <v>1486</v>
      </c>
      <c r="F1701" t="s">
        <v>29</v>
      </c>
      <c r="G1701" t="s">
        <v>1487</v>
      </c>
      <c r="H1701" t="str">
        <f>IF(ISBLANK(core[[#This Row],[Type]]),"",IFERROR(LEFT(core[[#This Row],[Type]],FIND("(",core[[#This Row],[Type]])-1),core[[#This Row],[Type]]))</f>
        <v>xs:nonNegativeInteger</v>
      </c>
      <c r="I1701" t="str">
        <f>IF(core[[#This Row],[Base type]]="xs:string",LEFT(core[[#This Row],[Type]],11)="xs:string(""","")</f>
        <v/>
      </c>
      <c r="J1701" t="str">
        <f>IF(core[[#This Row],[Base type]]="xs:string",NOT(ISERROR(FIND(" or xs:string(xs:pattern=other:\w{2,})",core[[#This Row],[Type]]))),"")</f>
        <v/>
      </c>
      <c r="K1701" t="str">
        <f>IFERROR(MID(core[[#This Row],[Type]],LEN(core[[#This Row],[Base type]])+2,FIND(")",core[[#This Row],[Type]],LEN(core[[#This Row],[Base type]])+2)-LEN(core[[#This Row],[Base type]])-2)&amp;IF(core[[#This Row],[Other]]=TRUE,", ""other:*""",""),"")</f>
        <v/>
      </c>
      <c r="L1701" t="str">
        <f t="array" ref="L1701">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702" spans="2:12" hidden="1" x14ac:dyDescent="0.25">
      <c r="B1702" t="s">
        <v>3271</v>
      </c>
      <c r="C1702" t="s">
        <v>594</v>
      </c>
      <c r="D1702" t="s">
        <v>123</v>
      </c>
      <c r="E1702" t="s">
        <v>1489</v>
      </c>
      <c r="F1702" t="s">
        <v>29</v>
      </c>
      <c r="G1702" t="s">
        <v>1302</v>
      </c>
      <c r="H1702" t="str">
        <f>IF(ISBLANK(core[[#This Row],[Type]]),"",IFERROR(LEFT(core[[#This Row],[Type]],FIND("(",core[[#This Row],[Type]])-1),core[[#This Row],[Type]]))</f>
        <v>xs:string</v>
      </c>
      <c r="I1702" t="b">
        <f>IF(core[[#This Row],[Base type]]="xs:string",LEFT(core[[#This Row],[Type]],11)="xs:string(""","")</f>
        <v>0</v>
      </c>
      <c r="J1702" t="b">
        <f>IF(core[[#This Row],[Base type]]="xs:string",NOT(ISERROR(FIND(" or xs:string(xs:pattern=other:\w{2,})",core[[#This Row],[Type]]))),"")</f>
        <v>0</v>
      </c>
      <c r="K1702" t="str">
        <f>IFERROR(MID(core[[#This Row],[Type]],LEN(core[[#This Row],[Base type]])+2,FIND(")",core[[#This Row],[Type]],LEN(core[[#This Row],[Base type]])+2)-LEN(core[[#This Row],[Base type]])-2)&amp;IF(core[[#This Row],[Other]]=TRUE,", ""other:*""",""),"")</f>
        <v/>
      </c>
      <c r="L1702" t="str">
        <f t="array" ref="L17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03" spans="2:12" hidden="1" x14ac:dyDescent="0.25">
      <c r="B1703" t="s">
        <v>3272</v>
      </c>
      <c r="C1703" t="s">
        <v>594</v>
      </c>
      <c r="D1703" t="s">
        <v>123</v>
      </c>
      <c r="E1703" t="s">
        <v>1307</v>
      </c>
      <c r="F1703" t="s">
        <v>29</v>
      </c>
      <c r="H1703" t="str">
        <f>IF(ISBLANK(core[[#This Row],[Type]]),"",IFERROR(LEFT(core[[#This Row],[Type]],FIND("(",core[[#This Row],[Type]])-1),core[[#This Row],[Type]]))</f>
        <v/>
      </c>
      <c r="I1703" t="str">
        <f>IF(core[[#This Row],[Base type]]="xs:string",LEFT(core[[#This Row],[Type]],11)="xs:string(""","")</f>
        <v/>
      </c>
      <c r="J1703" t="str">
        <f>IF(core[[#This Row],[Base type]]="xs:string",NOT(ISERROR(FIND(" or xs:string(xs:pattern=other:\w{2,})",core[[#This Row],[Type]]))),"")</f>
        <v/>
      </c>
      <c r="K1703" t="str">
        <f>IFERROR(MID(core[[#This Row],[Type]],LEN(core[[#This Row],[Base type]])+2,FIND(")",core[[#This Row],[Type]],LEN(core[[#This Row],[Base type]])+2)-LEN(core[[#This Row],[Base type]])-2)&amp;IF(core[[#This Row],[Other]]=TRUE,", ""other:*""",""),"")</f>
        <v/>
      </c>
      <c r="L1703" t="str">
        <f t="array" ref="L170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04" spans="2:12" hidden="1" x14ac:dyDescent="0.25">
      <c r="B1704" t="s">
        <v>3273</v>
      </c>
      <c r="C1704" t="s">
        <v>568</v>
      </c>
      <c r="D1704" t="s">
        <v>569</v>
      </c>
      <c r="E1704" t="s">
        <v>482</v>
      </c>
      <c r="F1704" t="s">
        <v>29</v>
      </c>
      <c r="G1704" t="s">
        <v>1798</v>
      </c>
      <c r="H1704" t="str">
        <f>IF(ISBLANK(core[[#This Row],[Type]]),"",IFERROR(LEFT(core[[#This Row],[Type]],FIND("(",core[[#This Row],[Type]])-1),core[[#This Row],[Type]]))</f>
        <v>xs:string</v>
      </c>
      <c r="I1704" t="b">
        <f>IF(core[[#This Row],[Base type]]="xs:string",LEFT(core[[#This Row],[Type]],11)="xs:string(""","")</f>
        <v>1</v>
      </c>
      <c r="J1704" t="b">
        <f>IF(core[[#This Row],[Base type]]="xs:string",NOT(ISERROR(FIND(" or xs:string(xs:pattern=other:\w{2,})",core[[#This Row],[Type]]))),"")</f>
        <v>0</v>
      </c>
      <c r="K1704" t="str">
        <f>IFERROR(MID(core[[#This Row],[Type]],LEN(core[[#This Row],[Base type]])+2,FIND(")",core[[#This Row],[Type]],LEN(core[[#This Row],[Base type]])+2)-LEN(core[[#This Row],[Base type]])-2)&amp;IF(core[[#This Row],[Other]]=TRUE,", ""other:*""",""),"")</f>
        <v>"up", "down", "unknown", "none", "both"</v>
      </c>
      <c r="L1704" t="str">
        <f t="array" ref="L170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05" spans="2:12" hidden="1" x14ac:dyDescent="0.25">
      <c r="B1705" t="s">
        <v>3252</v>
      </c>
      <c r="C1705" t="s">
        <v>568</v>
      </c>
      <c r="D1705" t="s">
        <v>569</v>
      </c>
      <c r="E1705" t="s">
        <v>1307</v>
      </c>
      <c r="F1705" t="s">
        <v>29</v>
      </c>
      <c r="H1705" t="str">
        <f>IF(ISBLANK(core[[#This Row],[Type]]),"",IFERROR(LEFT(core[[#This Row],[Type]],FIND("(",core[[#This Row],[Type]])-1),core[[#This Row],[Type]]))</f>
        <v/>
      </c>
      <c r="I1705" t="str">
        <f>IF(core[[#This Row],[Base type]]="xs:string",LEFT(core[[#This Row],[Type]],11)="xs:string(""","")</f>
        <v/>
      </c>
      <c r="J1705" t="str">
        <f>IF(core[[#This Row],[Base type]]="xs:string",NOT(ISERROR(FIND(" or xs:string(xs:pattern=other:\w{2,})",core[[#This Row],[Type]]))),"")</f>
        <v/>
      </c>
      <c r="K1705" t="str">
        <f>IFERROR(MID(core[[#This Row],[Type]],LEN(core[[#This Row],[Base type]])+2,FIND(")",core[[#This Row],[Type]],LEN(core[[#This Row],[Base type]])+2)-LEN(core[[#This Row],[Base type]])-2)&amp;IF(core[[#This Row],[Other]]=TRUE,", ""other:*""",""),"")</f>
        <v/>
      </c>
      <c r="L1705" t="str">
        <f t="array" ref="L17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06" spans="2:12" hidden="1" x14ac:dyDescent="0.25">
      <c r="B1706" t="s">
        <v>3274</v>
      </c>
      <c r="C1706" t="s">
        <v>462</v>
      </c>
      <c r="D1706" t="s">
        <v>1309</v>
      </c>
      <c r="E1706" t="s">
        <v>1299</v>
      </c>
      <c r="F1706" t="s">
        <v>29</v>
      </c>
      <c r="H1706" t="str">
        <f>IF(ISBLANK(core[[#This Row],[Type]]),"",IFERROR(LEFT(core[[#This Row],[Type]],FIND("(",core[[#This Row],[Type]])-1),core[[#This Row],[Type]]))</f>
        <v/>
      </c>
      <c r="I1706" t="str">
        <f>IF(core[[#This Row],[Base type]]="xs:string",LEFT(core[[#This Row],[Type]],11)="xs:string(""","")</f>
        <v/>
      </c>
      <c r="J1706" t="str">
        <f>IF(core[[#This Row],[Base type]]="xs:string",NOT(ISERROR(FIND(" or xs:string(xs:pattern=other:\w{2,})",core[[#This Row],[Type]]))),"")</f>
        <v/>
      </c>
      <c r="K1706" t="str">
        <f>IFERROR(MID(core[[#This Row],[Type]],LEN(core[[#This Row],[Base type]])+2,FIND(")",core[[#This Row],[Type]],LEN(core[[#This Row],[Base type]])+2)-LEN(core[[#This Row],[Base type]])-2)&amp;IF(core[[#This Row],[Other]]=TRUE,", ""other:*""",""),"")</f>
        <v/>
      </c>
      <c r="L1706" t="str">
        <f t="array" ref="L170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07" spans="2:12" hidden="1" x14ac:dyDescent="0.25">
      <c r="B1707" t="s">
        <v>3275</v>
      </c>
      <c r="C1707" t="s">
        <v>454</v>
      </c>
      <c r="D1707" t="s">
        <v>3276</v>
      </c>
      <c r="E1707" t="s">
        <v>1299</v>
      </c>
      <c r="F1707" t="s">
        <v>29</v>
      </c>
      <c r="H1707" t="str">
        <f>IF(ISBLANK(core[[#This Row],[Type]]),"",IFERROR(LEFT(core[[#This Row],[Type]],FIND("(",core[[#This Row],[Type]])-1),core[[#This Row],[Type]]))</f>
        <v/>
      </c>
      <c r="I1707" t="str">
        <f>IF(core[[#This Row],[Base type]]="xs:string",LEFT(core[[#This Row],[Type]],11)="xs:string(""","")</f>
        <v/>
      </c>
      <c r="J1707" t="str">
        <f>IF(core[[#This Row],[Base type]]="xs:string",NOT(ISERROR(FIND(" or xs:string(xs:pattern=other:\w{2,})",core[[#This Row],[Type]]))),"")</f>
        <v/>
      </c>
      <c r="K1707" t="str">
        <f>IFERROR(MID(core[[#This Row],[Type]],LEN(core[[#This Row],[Base type]])+2,FIND(")",core[[#This Row],[Type]],LEN(core[[#This Row],[Base type]])+2)-LEN(core[[#This Row],[Base type]])-2)&amp;IF(core[[#This Row],[Other]]=TRUE,", ""other:*""",""),"")</f>
        <v/>
      </c>
      <c r="L1707" t="str">
        <f t="array" ref="L170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08" spans="2:12" hidden="1" x14ac:dyDescent="0.25">
      <c r="B1708" t="s">
        <v>3277</v>
      </c>
      <c r="C1708" t="s">
        <v>3278</v>
      </c>
      <c r="D1708" t="s">
        <v>1522</v>
      </c>
      <c r="E1708" t="s">
        <v>1299</v>
      </c>
      <c r="F1708" t="s">
        <v>29</v>
      </c>
      <c r="H1708" t="str">
        <f>IF(ISBLANK(core[[#This Row],[Type]]),"",IFERROR(LEFT(core[[#This Row],[Type]],FIND("(",core[[#This Row],[Type]])-1),core[[#This Row],[Type]]))</f>
        <v/>
      </c>
      <c r="I1708" t="str">
        <f>IF(core[[#This Row],[Base type]]="xs:string",LEFT(core[[#This Row],[Type]],11)="xs:string(""","")</f>
        <v/>
      </c>
      <c r="J1708" t="str">
        <f>IF(core[[#This Row],[Base type]]="xs:string",NOT(ISERROR(FIND(" or xs:string(xs:pattern=other:\w{2,})",core[[#This Row],[Type]]))),"")</f>
        <v/>
      </c>
      <c r="K1708" t="str">
        <f>IFERROR(MID(core[[#This Row],[Type]],LEN(core[[#This Row],[Base type]])+2,FIND(")",core[[#This Row],[Type]],LEN(core[[#This Row],[Base type]])+2)-LEN(core[[#This Row],[Base type]])-2)&amp;IF(core[[#This Row],[Other]]=TRUE,", ""other:*""",""),"")</f>
        <v/>
      </c>
      <c r="L1708" t="str">
        <f t="array" ref="L170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09" spans="2:12" hidden="1" x14ac:dyDescent="0.25">
      <c r="B1709" t="s">
        <v>3279</v>
      </c>
      <c r="C1709" t="s">
        <v>3278</v>
      </c>
      <c r="D1709" t="s">
        <v>1522</v>
      </c>
      <c r="E1709" t="s">
        <v>120</v>
      </c>
      <c r="F1709" t="s">
        <v>23</v>
      </c>
      <c r="G1709" t="s">
        <v>1325</v>
      </c>
      <c r="H1709" t="str">
        <f>IF(ISBLANK(core[[#This Row],[Type]]),"",IFERROR(LEFT(core[[#This Row],[Type]],FIND("(",core[[#This Row],[Type]])-1),core[[#This Row],[Type]]))</f>
        <v>xs:IDREF</v>
      </c>
      <c r="I1709" t="str">
        <f>IF(core[[#This Row],[Base type]]="xs:string",LEFT(core[[#This Row],[Type]],11)="xs:string(""","")</f>
        <v/>
      </c>
      <c r="J1709" t="str">
        <f>IF(core[[#This Row],[Base type]]="xs:string",NOT(ISERROR(FIND(" or xs:string(xs:pattern=other:\w{2,})",core[[#This Row],[Type]]))),"")</f>
        <v/>
      </c>
      <c r="K1709" t="str">
        <f>IFERROR(MID(core[[#This Row],[Type]],LEN(core[[#This Row],[Base type]])+2,FIND(")",core[[#This Row],[Type]],LEN(core[[#This Row],[Base type]])+2)-LEN(core[[#This Row],[Base type]])-2)&amp;IF(core[[#This Row],[Other]]=TRUE,", ""other:*""",""),"")</f>
        <v/>
      </c>
      <c r="L1709" t="str">
        <f t="array" ref="L170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10" spans="2:12" hidden="1" x14ac:dyDescent="0.25">
      <c r="B1710" t="s">
        <v>3280</v>
      </c>
      <c r="C1710" t="s">
        <v>3278</v>
      </c>
      <c r="D1710" t="s">
        <v>1522</v>
      </c>
      <c r="E1710" t="s">
        <v>1307</v>
      </c>
      <c r="F1710" t="s">
        <v>29</v>
      </c>
      <c r="H1710" t="str">
        <f>IF(ISBLANK(core[[#This Row],[Type]]),"",IFERROR(LEFT(core[[#This Row],[Type]],FIND("(",core[[#This Row],[Type]])-1),core[[#This Row],[Type]]))</f>
        <v/>
      </c>
      <c r="I1710" t="str">
        <f>IF(core[[#This Row],[Base type]]="xs:string",LEFT(core[[#This Row],[Type]],11)="xs:string(""","")</f>
        <v/>
      </c>
      <c r="J1710" t="str">
        <f>IF(core[[#This Row],[Base type]]="xs:string",NOT(ISERROR(FIND(" or xs:string(xs:pattern=other:\w{2,})",core[[#This Row],[Type]]))),"")</f>
        <v/>
      </c>
      <c r="K1710" t="str">
        <f>IFERROR(MID(core[[#This Row],[Type]],LEN(core[[#This Row],[Base type]])+2,FIND(")",core[[#This Row],[Type]],LEN(core[[#This Row],[Base type]])+2)-LEN(core[[#This Row],[Base type]])-2)&amp;IF(core[[#This Row],[Other]]=TRUE,", ""other:*""",""),"")</f>
        <v/>
      </c>
      <c r="L1710" t="str">
        <f t="array" ref="L171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1" spans="2:12" hidden="1" x14ac:dyDescent="0.25">
      <c r="B1711" t="s">
        <v>1466</v>
      </c>
      <c r="C1711" t="s">
        <v>454</v>
      </c>
      <c r="D1711" t="s">
        <v>1309</v>
      </c>
      <c r="E1711" t="s">
        <v>1299</v>
      </c>
      <c r="F1711" t="s">
        <v>29</v>
      </c>
      <c r="H1711" t="str">
        <f>IF(ISBLANK(core[[#This Row],[Type]]),"",IFERROR(LEFT(core[[#This Row],[Type]],FIND("(",core[[#This Row],[Type]])-1),core[[#This Row],[Type]]))</f>
        <v/>
      </c>
      <c r="I1711" t="str">
        <f>IF(core[[#This Row],[Base type]]="xs:string",LEFT(core[[#This Row],[Type]],11)="xs:string(""","")</f>
        <v/>
      </c>
      <c r="J1711" t="str">
        <f>IF(core[[#This Row],[Base type]]="xs:string",NOT(ISERROR(FIND(" or xs:string(xs:pattern=other:\w{2,})",core[[#This Row],[Type]]))),"")</f>
        <v/>
      </c>
      <c r="K1711" t="str">
        <f>IFERROR(MID(core[[#This Row],[Type]],LEN(core[[#This Row],[Base type]])+2,FIND(")",core[[#This Row],[Type]],LEN(core[[#This Row],[Base type]])+2)-LEN(core[[#This Row],[Base type]])-2)&amp;IF(core[[#This Row],[Other]]=TRUE,", ""other:*""",""),"")</f>
        <v/>
      </c>
      <c r="L1711" t="str">
        <f t="array" ref="L17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2" spans="2:12" hidden="1" x14ac:dyDescent="0.25">
      <c r="B1712" t="s">
        <v>3281</v>
      </c>
      <c r="C1712" t="s">
        <v>52</v>
      </c>
      <c r="D1712" t="s">
        <v>68</v>
      </c>
      <c r="E1712" t="s">
        <v>1299</v>
      </c>
      <c r="F1712" t="s">
        <v>29</v>
      </c>
      <c r="H1712" t="str">
        <f>IF(ISBLANK(core[[#This Row],[Type]]),"",IFERROR(LEFT(core[[#This Row],[Type]],FIND("(",core[[#This Row],[Type]])-1),core[[#This Row],[Type]]))</f>
        <v/>
      </c>
      <c r="I1712" t="str">
        <f>IF(core[[#This Row],[Base type]]="xs:string",LEFT(core[[#This Row],[Type]],11)="xs:string(""","")</f>
        <v/>
      </c>
      <c r="J1712" t="str">
        <f>IF(core[[#This Row],[Base type]]="xs:string",NOT(ISERROR(FIND(" or xs:string(xs:pattern=other:\w{2,})",core[[#This Row],[Type]]))),"")</f>
        <v/>
      </c>
      <c r="K1712" t="str">
        <f>IFERROR(MID(core[[#This Row],[Type]],LEN(core[[#This Row],[Base type]])+2,FIND(")",core[[#This Row],[Type]],LEN(core[[#This Row],[Base type]])+2)-LEN(core[[#This Row],[Base type]])-2)&amp;IF(core[[#This Row],[Other]]=TRUE,", ""other:*""",""),"")</f>
        <v/>
      </c>
      <c r="L1712" t="str">
        <f t="array" ref="L171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3" spans="2:12" hidden="1" x14ac:dyDescent="0.25">
      <c r="B1713" t="s">
        <v>3282</v>
      </c>
      <c r="C1713" t="s">
        <v>414</v>
      </c>
      <c r="D1713" t="s">
        <v>415</v>
      </c>
      <c r="E1713" t="s">
        <v>1299</v>
      </c>
      <c r="F1713" t="s">
        <v>29</v>
      </c>
      <c r="H1713" t="str">
        <f>IF(ISBLANK(core[[#This Row],[Type]]),"",IFERROR(LEFT(core[[#This Row],[Type]],FIND("(",core[[#This Row],[Type]])-1),core[[#This Row],[Type]]))</f>
        <v/>
      </c>
      <c r="I1713" t="str">
        <f>IF(core[[#This Row],[Base type]]="xs:string",LEFT(core[[#This Row],[Type]],11)="xs:string(""","")</f>
        <v/>
      </c>
      <c r="J1713" t="str">
        <f>IF(core[[#This Row],[Base type]]="xs:string",NOT(ISERROR(FIND(" or xs:string(xs:pattern=other:\w{2,})",core[[#This Row],[Type]]))),"")</f>
        <v/>
      </c>
      <c r="K1713" t="str">
        <f>IFERROR(MID(core[[#This Row],[Type]],LEN(core[[#This Row],[Base type]])+2,FIND(")",core[[#This Row],[Type]],LEN(core[[#This Row],[Base type]])+2)-LEN(core[[#This Row],[Base type]])-2)&amp;IF(core[[#This Row],[Other]]=TRUE,", ""other:*""",""),"")</f>
        <v/>
      </c>
      <c r="L1713" t="str">
        <f t="array" ref="L171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4" spans="2:12" hidden="1" x14ac:dyDescent="0.25">
      <c r="B1714" t="s">
        <v>3283</v>
      </c>
      <c r="C1714" t="s">
        <v>422</v>
      </c>
      <c r="D1714" t="s">
        <v>423</v>
      </c>
      <c r="E1714" t="s">
        <v>1299</v>
      </c>
      <c r="F1714" t="s">
        <v>29</v>
      </c>
      <c r="H1714" t="str">
        <f>IF(ISBLANK(core[[#This Row],[Type]]),"",IFERROR(LEFT(core[[#This Row],[Type]],FIND("(",core[[#This Row],[Type]])-1),core[[#This Row],[Type]]))</f>
        <v/>
      </c>
      <c r="I1714" t="str">
        <f>IF(core[[#This Row],[Base type]]="xs:string",LEFT(core[[#This Row],[Type]],11)="xs:string(""","")</f>
        <v/>
      </c>
      <c r="J1714" t="str">
        <f>IF(core[[#This Row],[Base type]]="xs:string",NOT(ISERROR(FIND(" or xs:string(xs:pattern=other:\w{2,})",core[[#This Row],[Type]]))),"")</f>
        <v/>
      </c>
      <c r="K1714" t="str">
        <f>IFERROR(MID(core[[#This Row],[Type]],LEN(core[[#This Row],[Base type]])+2,FIND(")",core[[#This Row],[Type]],LEN(core[[#This Row],[Base type]])+2)-LEN(core[[#This Row],[Base type]])-2)&amp;IF(core[[#This Row],[Other]]=TRUE,", ""other:*""",""),"")</f>
        <v/>
      </c>
      <c r="L1714" t="str">
        <f t="array" ref="L17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5" spans="2:12" hidden="1" x14ac:dyDescent="0.25">
      <c r="B1715" t="s">
        <v>3284</v>
      </c>
      <c r="C1715" t="s">
        <v>422</v>
      </c>
      <c r="D1715" t="s">
        <v>423</v>
      </c>
      <c r="E1715" t="s">
        <v>34</v>
      </c>
      <c r="F1715" t="s">
        <v>29</v>
      </c>
      <c r="G1715" t="s">
        <v>1302</v>
      </c>
      <c r="H1715" t="str">
        <f>IF(ISBLANK(core[[#This Row],[Type]]),"",IFERROR(LEFT(core[[#This Row],[Type]],FIND("(",core[[#This Row],[Type]])-1),core[[#This Row],[Type]]))</f>
        <v>xs:string</v>
      </c>
      <c r="I1715" t="b">
        <f>IF(core[[#This Row],[Base type]]="xs:string",LEFT(core[[#This Row],[Type]],11)="xs:string(""","")</f>
        <v>0</v>
      </c>
      <c r="J1715" t="b">
        <f>IF(core[[#This Row],[Base type]]="xs:string",NOT(ISERROR(FIND(" or xs:string(xs:pattern=other:\w{2,})",core[[#This Row],[Type]]))),"")</f>
        <v>0</v>
      </c>
      <c r="K1715" t="str">
        <f>IFERROR(MID(core[[#This Row],[Type]],LEN(core[[#This Row],[Base type]])+2,FIND(")",core[[#This Row],[Type]],LEN(core[[#This Row],[Base type]])+2)-LEN(core[[#This Row],[Base type]])-2)&amp;IF(core[[#This Row],[Other]]=TRUE,", ""other:*""",""),"")</f>
        <v/>
      </c>
      <c r="L1715" t="str">
        <f t="array" ref="L171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16" spans="2:12" hidden="1" x14ac:dyDescent="0.25">
      <c r="B1716" t="s">
        <v>3285</v>
      </c>
      <c r="C1716" t="s">
        <v>422</v>
      </c>
      <c r="D1716" t="s">
        <v>423</v>
      </c>
      <c r="E1716" t="s">
        <v>28</v>
      </c>
      <c r="F1716" t="s">
        <v>29</v>
      </c>
      <c r="G1716" t="s">
        <v>1302</v>
      </c>
      <c r="H1716" t="str">
        <f>IF(ISBLANK(core[[#This Row],[Type]]),"",IFERROR(LEFT(core[[#This Row],[Type]],FIND("(",core[[#This Row],[Type]])-1),core[[#This Row],[Type]]))</f>
        <v>xs:string</v>
      </c>
      <c r="I1716" t="b">
        <f>IF(core[[#This Row],[Base type]]="xs:string",LEFT(core[[#This Row],[Type]],11)="xs:string(""","")</f>
        <v>0</v>
      </c>
      <c r="J1716" t="b">
        <f>IF(core[[#This Row],[Base type]]="xs:string",NOT(ISERROR(FIND(" or xs:string(xs:pattern=other:\w{2,})",core[[#This Row],[Type]]))),"")</f>
        <v>0</v>
      </c>
      <c r="K1716" t="str">
        <f>IFERROR(MID(core[[#This Row],[Type]],LEN(core[[#This Row],[Base type]])+2,FIND(")",core[[#This Row],[Type]],LEN(core[[#This Row],[Base type]])+2)-LEN(core[[#This Row],[Base type]])-2)&amp;IF(core[[#This Row],[Other]]=TRUE,", ""other:*""",""),"")</f>
        <v/>
      </c>
      <c r="L1716" t="str">
        <f t="array" ref="L171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17" spans="2:12" hidden="1" x14ac:dyDescent="0.25">
      <c r="B1717" t="s">
        <v>3286</v>
      </c>
      <c r="C1717" t="s">
        <v>422</v>
      </c>
      <c r="D1717" t="s">
        <v>423</v>
      </c>
      <c r="E1717" t="s">
        <v>1305</v>
      </c>
      <c r="F1717" t="s">
        <v>29</v>
      </c>
      <c r="H1717" t="str">
        <f>IF(ISBLANK(core[[#This Row],[Type]]),"",IFERROR(LEFT(core[[#This Row],[Type]],FIND("(",core[[#This Row],[Type]])-1),core[[#This Row],[Type]]))</f>
        <v/>
      </c>
      <c r="I1717" t="str">
        <f>IF(core[[#This Row],[Base type]]="xs:string",LEFT(core[[#This Row],[Type]],11)="xs:string(""","")</f>
        <v/>
      </c>
      <c r="J1717" t="str">
        <f>IF(core[[#This Row],[Base type]]="xs:string",NOT(ISERROR(FIND(" or xs:string(xs:pattern=other:\w{2,})",core[[#This Row],[Type]]))),"")</f>
        <v/>
      </c>
      <c r="K1717" t="str">
        <f>IFERROR(MID(core[[#This Row],[Type]],LEN(core[[#This Row],[Base type]])+2,FIND(")",core[[#This Row],[Type]],LEN(core[[#This Row],[Base type]])+2)-LEN(core[[#This Row],[Base type]])-2)&amp;IF(core[[#This Row],[Other]]=TRUE,", ""other:*""",""),"")</f>
        <v/>
      </c>
      <c r="L1717" t="str">
        <f t="array" ref="L171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8" spans="2:12" hidden="1" x14ac:dyDescent="0.25">
      <c r="B1718" t="s">
        <v>3287</v>
      </c>
      <c r="C1718" t="s">
        <v>422</v>
      </c>
      <c r="D1718" t="s">
        <v>423</v>
      </c>
      <c r="E1718" t="s">
        <v>1307</v>
      </c>
      <c r="F1718" t="s">
        <v>29</v>
      </c>
      <c r="H1718" t="str">
        <f>IF(ISBLANK(core[[#This Row],[Type]]),"",IFERROR(LEFT(core[[#This Row],[Type]],FIND("(",core[[#This Row],[Type]])-1),core[[#This Row],[Type]]))</f>
        <v/>
      </c>
      <c r="I1718" t="str">
        <f>IF(core[[#This Row],[Base type]]="xs:string",LEFT(core[[#This Row],[Type]],11)="xs:string(""","")</f>
        <v/>
      </c>
      <c r="J1718" t="str">
        <f>IF(core[[#This Row],[Base type]]="xs:string",NOT(ISERROR(FIND(" or xs:string(xs:pattern=other:\w{2,})",core[[#This Row],[Type]]))),"")</f>
        <v/>
      </c>
      <c r="K1718" t="str">
        <f>IFERROR(MID(core[[#This Row],[Type]],LEN(core[[#This Row],[Base type]])+2,FIND(")",core[[#This Row],[Type]],LEN(core[[#This Row],[Base type]])+2)-LEN(core[[#This Row],[Base type]])-2)&amp;IF(core[[#This Row],[Other]]=TRUE,", ""other:*""",""),"")</f>
        <v/>
      </c>
      <c r="L1718" t="str">
        <f t="array" ref="L171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19" spans="2:12" hidden="1" x14ac:dyDescent="0.25">
      <c r="B1719" t="s">
        <v>3288</v>
      </c>
      <c r="C1719" t="s">
        <v>422</v>
      </c>
      <c r="D1719" t="s">
        <v>1309</v>
      </c>
      <c r="E1719" t="s">
        <v>1299</v>
      </c>
      <c r="F1719" t="s">
        <v>29</v>
      </c>
      <c r="H1719" t="str">
        <f>IF(ISBLANK(core[[#This Row],[Type]]),"",IFERROR(LEFT(core[[#This Row],[Type]],FIND("(",core[[#This Row],[Type]])-1),core[[#This Row],[Type]]))</f>
        <v/>
      </c>
      <c r="I1719" t="str">
        <f>IF(core[[#This Row],[Base type]]="xs:string",LEFT(core[[#This Row],[Type]],11)="xs:string(""","")</f>
        <v/>
      </c>
      <c r="J1719" t="str">
        <f>IF(core[[#This Row],[Base type]]="xs:string",NOT(ISERROR(FIND(" or xs:string(xs:pattern=other:\w{2,})",core[[#This Row],[Type]]))),"")</f>
        <v/>
      </c>
      <c r="K1719" t="str">
        <f>IFERROR(MID(core[[#This Row],[Type]],LEN(core[[#This Row],[Base type]])+2,FIND(")",core[[#This Row],[Type]],LEN(core[[#This Row],[Base type]])+2)-LEN(core[[#This Row],[Base type]])-2)&amp;IF(core[[#This Row],[Other]]=TRUE,", ""other:*""",""),"")</f>
        <v/>
      </c>
      <c r="L1719" t="str">
        <f t="array" ref="L171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20" spans="2:12" hidden="1" x14ac:dyDescent="0.25">
      <c r="B1720" t="s">
        <v>3289</v>
      </c>
      <c r="C1720" t="s">
        <v>414</v>
      </c>
      <c r="D1720" t="s">
        <v>415</v>
      </c>
      <c r="E1720" t="s">
        <v>32</v>
      </c>
      <c r="F1720" t="s">
        <v>23</v>
      </c>
      <c r="G1720" t="s">
        <v>1311</v>
      </c>
      <c r="H1720" t="str">
        <f>IF(ISBLANK(core[[#This Row],[Type]]),"",IFERROR(LEFT(core[[#This Row],[Type]],FIND("(",core[[#This Row],[Type]])-1),core[[#This Row],[Type]]))</f>
        <v>xs:ID</v>
      </c>
      <c r="I1720" t="str">
        <f>IF(core[[#This Row],[Base type]]="xs:string",LEFT(core[[#This Row],[Type]],11)="xs:string(""","")</f>
        <v/>
      </c>
      <c r="J1720" t="str">
        <f>IF(core[[#This Row],[Base type]]="xs:string",NOT(ISERROR(FIND(" or xs:string(xs:pattern=other:\w{2,})",core[[#This Row],[Type]]))),"")</f>
        <v/>
      </c>
      <c r="K1720" t="str">
        <f>IFERROR(MID(core[[#This Row],[Type]],LEN(core[[#This Row],[Base type]])+2,FIND(")",core[[#This Row],[Type]],LEN(core[[#This Row],[Base type]])+2)-LEN(core[[#This Row],[Base type]])-2)&amp;IF(core[[#This Row],[Other]]=TRUE,", ""other:*""",""),"")</f>
        <v/>
      </c>
      <c r="L1720" t="str">
        <f t="array" ref="L172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21" spans="2:12" hidden="1" x14ac:dyDescent="0.25">
      <c r="B1721" t="s">
        <v>3290</v>
      </c>
      <c r="C1721" t="s">
        <v>414</v>
      </c>
      <c r="D1721" t="s">
        <v>415</v>
      </c>
      <c r="E1721" t="s">
        <v>24</v>
      </c>
      <c r="F1721" t="s">
        <v>29</v>
      </c>
      <c r="G1721" t="s">
        <v>1302</v>
      </c>
      <c r="H1721" t="str">
        <f>IF(ISBLANK(core[[#This Row],[Type]]),"",IFERROR(LEFT(core[[#This Row],[Type]],FIND("(",core[[#This Row],[Type]])-1),core[[#This Row],[Type]]))</f>
        <v>xs:string</v>
      </c>
      <c r="I1721" t="b">
        <f>IF(core[[#This Row],[Base type]]="xs:string",LEFT(core[[#This Row],[Type]],11)="xs:string(""","")</f>
        <v>0</v>
      </c>
      <c r="J1721" t="b">
        <f>IF(core[[#This Row],[Base type]]="xs:string",NOT(ISERROR(FIND(" or xs:string(xs:pattern=other:\w{2,})",core[[#This Row],[Type]]))),"")</f>
        <v>0</v>
      </c>
      <c r="K1721" t="str">
        <f>IFERROR(MID(core[[#This Row],[Type]],LEN(core[[#This Row],[Base type]])+2,FIND(")",core[[#This Row],[Type]],LEN(core[[#This Row],[Base type]])+2)-LEN(core[[#This Row],[Base type]])-2)&amp;IF(core[[#This Row],[Other]]=TRUE,", ""other:*""",""),"")</f>
        <v/>
      </c>
      <c r="L1721" t="str">
        <f t="array" ref="L172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22" spans="2:12" hidden="1" x14ac:dyDescent="0.25">
      <c r="B1722" t="s">
        <v>3291</v>
      </c>
      <c r="C1722" t="s">
        <v>414</v>
      </c>
      <c r="D1722" t="s">
        <v>415</v>
      </c>
      <c r="E1722" t="s">
        <v>34</v>
      </c>
      <c r="F1722" t="s">
        <v>29</v>
      </c>
      <c r="G1722" t="s">
        <v>1302</v>
      </c>
      <c r="H1722" t="str">
        <f>IF(ISBLANK(core[[#This Row],[Type]]),"",IFERROR(LEFT(core[[#This Row],[Type]],FIND("(",core[[#This Row],[Type]])-1),core[[#This Row],[Type]]))</f>
        <v>xs:string</v>
      </c>
      <c r="I1722" t="b">
        <f>IF(core[[#This Row],[Base type]]="xs:string",LEFT(core[[#This Row],[Type]],11)="xs:string(""","")</f>
        <v>0</v>
      </c>
      <c r="J1722" t="b">
        <f>IF(core[[#This Row],[Base type]]="xs:string",NOT(ISERROR(FIND(" or xs:string(xs:pattern=other:\w{2,})",core[[#This Row],[Type]]))),"")</f>
        <v>0</v>
      </c>
      <c r="K1722" t="str">
        <f>IFERROR(MID(core[[#This Row],[Type]],LEN(core[[#This Row],[Base type]])+2,FIND(")",core[[#This Row],[Type]],LEN(core[[#This Row],[Base type]])+2)-LEN(core[[#This Row],[Base type]])-2)&amp;IF(core[[#This Row],[Other]]=TRUE,", ""other:*""",""),"")</f>
        <v/>
      </c>
      <c r="L1722" t="str">
        <f t="array" ref="L172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23" spans="2:12" hidden="1" x14ac:dyDescent="0.25">
      <c r="B1723" t="s">
        <v>3292</v>
      </c>
      <c r="C1723" t="s">
        <v>414</v>
      </c>
      <c r="D1723" t="s">
        <v>415</v>
      </c>
      <c r="E1723" t="s">
        <v>28</v>
      </c>
      <c r="F1723" t="s">
        <v>29</v>
      </c>
      <c r="G1723" t="s">
        <v>1302</v>
      </c>
      <c r="H1723" t="str">
        <f>IF(ISBLANK(core[[#This Row],[Type]]),"",IFERROR(LEFT(core[[#This Row],[Type]],FIND("(",core[[#This Row],[Type]])-1),core[[#This Row],[Type]]))</f>
        <v>xs:string</v>
      </c>
      <c r="I1723" t="b">
        <f>IF(core[[#This Row],[Base type]]="xs:string",LEFT(core[[#This Row],[Type]],11)="xs:string(""","")</f>
        <v>0</v>
      </c>
      <c r="J1723" t="b">
        <f>IF(core[[#This Row],[Base type]]="xs:string",NOT(ISERROR(FIND(" or xs:string(xs:pattern=other:\w{2,})",core[[#This Row],[Type]]))),"")</f>
        <v>0</v>
      </c>
      <c r="K1723" t="str">
        <f>IFERROR(MID(core[[#This Row],[Type]],LEN(core[[#This Row],[Base type]])+2,FIND(")",core[[#This Row],[Type]],LEN(core[[#This Row],[Base type]])+2)-LEN(core[[#This Row],[Base type]])-2)&amp;IF(core[[#This Row],[Other]]=TRUE,", ""other:*""",""),"")</f>
        <v/>
      </c>
      <c r="L1723" t="str">
        <f t="array" ref="L172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24" spans="2:12" hidden="1" x14ac:dyDescent="0.25">
      <c r="B1724" t="s">
        <v>3293</v>
      </c>
      <c r="C1724" t="s">
        <v>414</v>
      </c>
      <c r="D1724" t="s">
        <v>415</v>
      </c>
      <c r="E1724" t="s">
        <v>1305</v>
      </c>
      <c r="F1724" t="s">
        <v>29</v>
      </c>
      <c r="H1724" t="str">
        <f>IF(ISBLANK(core[[#This Row],[Type]]),"",IFERROR(LEFT(core[[#This Row],[Type]],FIND("(",core[[#This Row],[Type]])-1),core[[#This Row],[Type]]))</f>
        <v/>
      </c>
      <c r="I1724" t="str">
        <f>IF(core[[#This Row],[Base type]]="xs:string",LEFT(core[[#This Row],[Type]],11)="xs:string(""","")</f>
        <v/>
      </c>
      <c r="J1724" t="str">
        <f>IF(core[[#This Row],[Base type]]="xs:string",NOT(ISERROR(FIND(" or xs:string(xs:pattern=other:\w{2,})",core[[#This Row],[Type]]))),"")</f>
        <v/>
      </c>
      <c r="K1724" t="str">
        <f>IFERROR(MID(core[[#This Row],[Type]],LEN(core[[#This Row],[Base type]])+2,FIND(")",core[[#This Row],[Type]],LEN(core[[#This Row],[Base type]])+2)-LEN(core[[#This Row],[Base type]])-2)&amp;IF(core[[#This Row],[Other]]=TRUE,", ""other:*""",""),"")</f>
        <v/>
      </c>
      <c r="L1724" t="str">
        <f t="array" ref="L172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25" spans="2:12" hidden="1" x14ac:dyDescent="0.25">
      <c r="B1725" t="s">
        <v>3294</v>
      </c>
      <c r="C1725" t="s">
        <v>414</v>
      </c>
      <c r="D1725" t="s">
        <v>415</v>
      </c>
      <c r="E1725" t="s">
        <v>1307</v>
      </c>
      <c r="F1725" t="s">
        <v>29</v>
      </c>
      <c r="H1725" t="str">
        <f>IF(ISBLANK(core[[#This Row],[Type]]),"",IFERROR(LEFT(core[[#This Row],[Type]],FIND("(",core[[#This Row],[Type]])-1),core[[#This Row],[Type]]))</f>
        <v/>
      </c>
      <c r="I1725" t="str">
        <f>IF(core[[#This Row],[Base type]]="xs:string",LEFT(core[[#This Row],[Type]],11)="xs:string(""","")</f>
        <v/>
      </c>
      <c r="J1725" t="str">
        <f>IF(core[[#This Row],[Base type]]="xs:string",NOT(ISERROR(FIND(" or xs:string(xs:pattern=other:\w{2,})",core[[#This Row],[Type]]))),"")</f>
        <v/>
      </c>
      <c r="K1725" t="str">
        <f>IFERROR(MID(core[[#This Row],[Type]],LEN(core[[#This Row],[Base type]])+2,FIND(")",core[[#This Row],[Type]],LEN(core[[#This Row],[Base type]])+2)-LEN(core[[#This Row],[Base type]])-2)&amp;IF(core[[#This Row],[Other]]=TRUE,", ""other:*""",""),"")</f>
        <v/>
      </c>
      <c r="L1725" t="str">
        <f t="array" ref="L172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26" spans="2:12" hidden="1" x14ac:dyDescent="0.25">
      <c r="B1726" t="s">
        <v>3295</v>
      </c>
      <c r="C1726" t="s">
        <v>422</v>
      </c>
      <c r="D1726" t="s">
        <v>65</v>
      </c>
      <c r="E1726" t="s">
        <v>1299</v>
      </c>
      <c r="F1726" t="s">
        <v>29</v>
      </c>
      <c r="H1726" t="str">
        <f>IF(ISBLANK(core[[#This Row],[Type]]),"",IFERROR(LEFT(core[[#This Row],[Type]],FIND("(",core[[#This Row],[Type]])-1),core[[#This Row],[Type]]))</f>
        <v/>
      </c>
      <c r="I1726" t="str">
        <f>IF(core[[#This Row],[Base type]]="xs:string",LEFT(core[[#This Row],[Type]],11)="xs:string(""","")</f>
        <v/>
      </c>
      <c r="J1726" t="str">
        <f>IF(core[[#This Row],[Base type]]="xs:string",NOT(ISERROR(FIND(" or xs:string(xs:pattern=other:\w{2,})",core[[#This Row],[Type]]))),"")</f>
        <v/>
      </c>
      <c r="K1726" t="str">
        <f>IFERROR(MID(core[[#This Row],[Type]],LEN(core[[#This Row],[Base type]])+2,FIND(")",core[[#This Row],[Type]],LEN(core[[#This Row],[Base type]])+2)-LEN(core[[#This Row],[Base type]])-2)&amp;IF(core[[#This Row],[Other]]=TRUE,", ""other:*""",""),"")</f>
        <v/>
      </c>
      <c r="L1726" t="str">
        <f t="array" ref="L172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27" spans="2:12" hidden="1" x14ac:dyDescent="0.25">
      <c r="B1727" t="s">
        <v>3296</v>
      </c>
      <c r="C1727" t="s">
        <v>428</v>
      </c>
      <c r="D1727" t="s">
        <v>123</v>
      </c>
      <c r="E1727" t="s">
        <v>1299</v>
      </c>
      <c r="F1727" t="s">
        <v>23</v>
      </c>
      <c r="H1727" t="str">
        <f>IF(ISBLANK(core[[#This Row],[Type]]),"",IFERROR(LEFT(core[[#This Row],[Type]],FIND("(",core[[#This Row],[Type]])-1),core[[#This Row],[Type]]))</f>
        <v/>
      </c>
      <c r="I1727" t="str">
        <f>IF(core[[#This Row],[Base type]]="xs:string",LEFT(core[[#This Row],[Type]],11)="xs:string(""","")</f>
        <v/>
      </c>
      <c r="J1727" t="str">
        <f>IF(core[[#This Row],[Base type]]="xs:string",NOT(ISERROR(FIND(" or xs:string(xs:pattern=other:\w{2,})",core[[#This Row],[Type]]))),"")</f>
        <v/>
      </c>
      <c r="K1727" t="str">
        <f>IFERROR(MID(core[[#This Row],[Type]],LEN(core[[#This Row],[Base type]])+2,FIND(")",core[[#This Row],[Type]],LEN(core[[#This Row],[Base type]])+2)-LEN(core[[#This Row],[Base type]])-2)&amp;IF(core[[#This Row],[Other]]=TRUE,", ""other:*""",""),"")</f>
        <v/>
      </c>
      <c r="L1727" t="str">
        <f t="array" ref="L17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28" spans="2:12" hidden="1" x14ac:dyDescent="0.25">
      <c r="B1728" t="s">
        <v>3297</v>
      </c>
      <c r="C1728" t="s">
        <v>3298</v>
      </c>
      <c r="D1728" t="s">
        <v>1309</v>
      </c>
      <c r="E1728" t="s">
        <v>1299</v>
      </c>
      <c r="F1728" t="s">
        <v>29</v>
      </c>
      <c r="H1728" t="str">
        <f>IF(ISBLANK(core[[#This Row],[Type]]),"",IFERROR(LEFT(core[[#This Row],[Type]],FIND("(",core[[#This Row],[Type]])-1),core[[#This Row],[Type]]))</f>
        <v/>
      </c>
      <c r="I1728" t="str">
        <f>IF(core[[#This Row],[Base type]]="xs:string",LEFT(core[[#This Row],[Type]],11)="xs:string(""","")</f>
        <v/>
      </c>
      <c r="J1728" t="str">
        <f>IF(core[[#This Row],[Base type]]="xs:string",NOT(ISERROR(FIND(" or xs:string(xs:pattern=other:\w{2,})",core[[#This Row],[Type]]))),"")</f>
        <v/>
      </c>
      <c r="K1728" t="str">
        <f>IFERROR(MID(core[[#This Row],[Type]],LEN(core[[#This Row],[Base type]])+2,FIND(")",core[[#This Row],[Type]],LEN(core[[#This Row],[Base type]])+2)-LEN(core[[#This Row],[Base type]])-2)&amp;IF(core[[#This Row],[Other]]=TRUE,", ""other:*""",""),"")</f>
        <v/>
      </c>
      <c r="L1728" t="str">
        <f t="array" ref="L172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29" spans="2:12" hidden="1" x14ac:dyDescent="0.25">
      <c r="B1729" t="s">
        <v>3299</v>
      </c>
      <c r="C1729" t="s">
        <v>428</v>
      </c>
      <c r="D1729" t="s">
        <v>123</v>
      </c>
      <c r="E1729" t="s">
        <v>124</v>
      </c>
      <c r="F1729" t="s">
        <v>23</v>
      </c>
      <c r="G1729" t="s">
        <v>1436</v>
      </c>
      <c r="H1729" t="str">
        <f>IF(ISBLANK(core[[#This Row],[Type]]),"",IFERROR(LEFT(core[[#This Row],[Type]],FIND("(",core[[#This Row],[Type]])-1),core[[#This Row],[Type]]))</f>
        <v>xs:boolean</v>
      </c>
      <c r="I1729" t="str">
        <f>IF(core[[#This Row],[Base type]]="xs:string",LEFT(core[[#This Row],[Type]],11)="xs:string(""","")</f>
        <v/>
      </c>
      <c r="J1729" t="str">
        <f>IF(core[[#This Row],[Base type]]="xs:string",NOT(ISERROR(FIND(" or xs:string(xs:pattern=other:\w{2,})",core[[#This Row],[Type]]))),"")</f>
        <v/>
      </c>
      <c r="K1729" t="str">
        <f>IFERROR(MID(core[[#This Row],[Type]],LEN(core[[#This Row],[Base type]])+2,FIND(")",core[[#This Row],[Type]],LEN(core[[#This Row],[Base type]])+2)-LEN(core[[#This Row],[Base type]])-2)&amp;IF(core[[#This Row],[Other]]=TRUE,", ""other:*""",""),"")</f>
        <v/>
      </c>
      <c r="L1729" t="str">
        <f t="array" ref="L172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730" spans="2:12" hidden="1" x14ac:dyDescent="0.25">
      <c r="B1730" t="s">
        <v>3300</v>
      </c>
      <c r="C1730" t="s">
        <v>428</v>
      </c>
      <c r="D1730" t="s">
        <v>123</v>
      </c>
      <c r="E1730" t="s">
        <v>135</v>
      </c>
      <c r="F1730" t="s">
        <v>29</v>
      </c>
      <c r="G1730" t="s">
        <v>1478</v>
      </c>
      <c r="H1730" t="str">
        <f>IF(ISBLANK(core[[#This Row],[Type]]),"",IFERROR(LEFT(core[[#This Row],[Type]],FIND("(",core[[#This Row],[Type]])-1),core[[#This Row],[Type]]))</f>
        <v>xs:string</v>
      </c>
      <c r="I1730" t="b">
        <f>IF(core[[#This Row],[Base type]]="xs:string",LEFT(core[[#This Row],[Type]],11)="xs:string(""","")</f>
        <v>1</v>
      </c>
      <c r="J1730" t="b">
        <f>IF(core[[#This Row],[Base type]]="xs:string",NOT(ISERROR(FIND(" or xs:string(xs:pattern=other:\w{2,})",core[[#This Row],[Type]]))),"")</f>
        <v>1</v>
      </c>
      <c r="K1730" t="str">
        <f>IFERROR(MID(core[[#This Row],[Type]],LEN(core[[#This Row],[Base type]])+2,FIND(")",core[[#This Row],[Type]],LEN(core[[#This Row],[Base type]])+2)-LEN(core[[#This Row],[Base type]])-2)&amp;IF(core[[#This Row],[Other]]=TRUE,", ""other:*""",""),"")</f>
        <v>"conceptual", "planned", "operational", "disabled", "closed", "other:*"</v>
      </c>
      <c r="L1730" t="str">
        <f t="array" ref="L173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31" spans="2:12" hidden="1" x14ac:dyDescent="0.25">
      <c r="B1731" t="s">
        <v>3301</v>
      </c>
      <c r="C1731" t="s">
        <v>428</v>
      </c>
      <c r="D1731" t="s">
        <v>123</v>
      </c>
      <c r="E1731" t="s">
        <v>133</v>
      </c>
      <c r="F1731" t="s">
        <v>29</v>
      </c>
      <c r="G1731" t="s">
        <v>1325</v>
      </c>
      <c r="H1731" t="str">
        <f>IF(ISBLANK(core[[#This Row],[Type]]),"",IFERROR(LEFT(core[[#This Row],[Type]],FIND("(",core[[#This Row],[Type]])-1),core[[#This Row],[Type]]))</f>
        <v>xs:IDREF</v>
      </c>
      <c r="I1731" t="str">
        <f>IF(core[[#This Row],[Base type]]="xs:string",LEFT(core[[#This Row],[Type]],11)="xs:string(""","")</f>
        <v/>
      </c>
      <c r="J1731" t="str">
        <f>IF(core[[#This Row],[Base type]]="xs:string",NOT(ISERROR(FIND(" or xs:string(xs:pattern=other:\w{2,})",core[[#This Row],[Type]]))),"")</f>
        <v/>
      </c>
      <c r="K1731" t="str">
        <f>IFERROR(MID(core[[#This Row],[Type]],LEN(core[[#This Row],[Base type]])+2,FIND(")",core[[#This Row],[Type]],LEN(core[[#This Row],[Base type]])+2)-LEN(core[[#This Row],[Base type]])-2)&amp;IF(core[[#This Row],[Other]]=TRUE,", ""other:*""",""),"")</f>
        <v/>
      </c>
      <c r="L1731" t="str">
        <f t="array" ref="L173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32" spans="2:12" hidden="1" x14ac:dyDescent="0.25">
      <c r="B1732" t="s">
        <v>3302</v>
      </c>
      <c r="C1732" t="s">
        <v>428</v>
      </c>
      <c r="D1732" t="s">
        <v>123</v>
      </c>
      <c r="E1732" t="s">
        <v>1481</v>
      </c>
      <c r="F1732" t="s">
        <v>29</v>
      </c>
      <c r="G1732" t="s">
        <v>1482</v>
      </c>
      <c r="H1732" t="str">
        <f>IF(ISBLANK(core[[#This Row],[Type]]),"",IFERROR(LEFT(core[[#This Row],[Type]],FIND("(",core[[#This Row],[Type]])-1),core[[#This Row],[Type]]))</f>
        <v>xs:time</v>
      </c>
      <c r="I1732" t="str">
        <f>IF(core[[#This Row],[Base type]]="xs:string",LEFT(core[[#This Row],[Type]],11)="xs:string(""","")</f>
        <v/>
      </c>
      <c r="J1732" t="str">
        <f>IF(core[[#This Row],[Base type]]="xs:string",NOT(ISERROR(FIND(" or xs:string(xs:pattern=other:\w{2,})",core[[#This Row],[Type]]))),"")</f>
        <v/>
      </c>
      <c r="K1732" t="str">
        <f>IFERROR(MID(core[[#This Row],[Type]],LEN(core[[#This Row],[Base type]])+2,FIND(")",core[[#This Row],[Type]],LEN(core[[#This Row],[Base type]])+2)-LEN(core[[#This Row],[Base type]])-2)&amp;IF(core[[#This Row],[Other]]=TRUE,", ""other:*""",""),"")</f>
        <v/>
      </c>
      <c r="L1732" t="str">
        <f t="array" ref="L173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733" spans="2:12" hidden="1" x14ac:dyDescent="0.25">
      <c r="B1733" t="s">
        <v>3303</v>
      </c>
      <c r="C1733" t="s">
        <v>428</v>
      </c>
      <c r="D1733" t="s">
        <v>123</v>
      </c>
      <c r="E1733" t="s">
        <v>1484</v>
      </c>
      <c r="F1733" t="s">
        <v>29</v>
      </c>
      <c r="G1733" t="s">
        <v>1482</v>
      </c>
      <c r="H1733" t="str">
        <f>IF(ISBLANK(core[[#This Row],[Type]]),"",IFERROR(LEFT(core[[#This Row],[Type]],FIND("(",core[[#This Row],[Type]])-1),core[[#This Row],[Type]]))</f>
        <v>xs:time</v>
      </c>
      <c r="I1733" t="str">
        <f>IF(core[[#This Row],[Base type]]="xs:string",LEFT(core[[#This Row],[Type]],11)="xs:string(""","")</f>
        <v/>
      </c>
      <c r="J1733" t="str">
        <f>IF(core[[#This Row],[Base type]]="xs:string",NOT(ISERROR(FIND(" or xs:string(xs:pattern=other:\w{2,})",core[[#This Row],[Type]]))),"")</f>
        <v/>
      </c>
      <c r="K1733" t="str">
        <f>IFERROR(MID(core[[#This Row],[Type]],LEN(core[[#This Row],[Base type]])+2,FIND(")",core[[#This Row],[Type]],LEN(core[[#This Row],[Base type]])+2)-LEN(core[[#This Row],[Base type]])-2)&amp;IF(core[[#This Row],[Other]]=TRUE,", ""other:*""",""),"")</f>
        <v/>
      </c>
      <c r="L1733" t="str">
        <f t="array" ref="L173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734" spans="2:12" hidden="1" x14ac:dyDescent="0.25">
      <c r="B1734" t="s">
        <v>3304</v>
      </c>
      <c r="C1734" t="s">
        <v>428</v>
      </c>
      <c r="D1734" t="s">
        <v>123</v>
      </c>
      <c r="E1734" t="s">
        <v>1486</v>
      </c>
      <c r="F1734" t="s">
        <v>29</v>
      </c>
      <c r="G1734" t="s">
        <v>1487</v>
      </c>
      <c r="H1734" t="str">
        <f>IF(ISBLANK(core[[#This Row],[Type]]),"",IFERROR(LEFT(core[[#This Row],[Type]],FIND("(",core[[#This Row],[Type]])-1),core[[#This Row],[Type]]))</f>
        <v>xs:nonNegativeInteger</v>
      </c>
      <c r="I1734" t="str">
        <f>IF(core[[#This Row],[Base type]]="xs:string",LEFT(core[[#This Row],[Type]],11)="xs:string(""","")</f>
        <v/>
      </c>
      <c r="J1734" t="str">
        <f>IF(core[[#This Row],[Base type]]="xs:string",NOT(ISERROR(FIND(" or xs:string(xs:pattern=other:\w{2,})",core[[#This Row],[Type]]))),"")</f>
        <v/>
      </c>
      <c r="K1734" t="str">
        <f>IFERROR(MID(core[[#This Row],[Type]],LEN(core[[#This Row],[Base type]])+2,FIND(")",core[[#This Row],[Type]],LEN(core[[#This Row],[Base type]])+2)-LEN(core[[#This Row],[Base type]])-2)&amp;IF(core[[#This Row],[Other]]=TRUE,", ""other:*""",""),"")</f>
        <v/>
      </c>
      <c r="L1734" t="str">
        <f t="array" ref="L1734">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735" spans="2:12" hidden="1" x14ac:dyDescent="0.25">
      <c r="B1735" t="s">
        <v>3305</v>
      </c>
      <c r="C1735" t="s">
        <v>428</v>
      </c>
      <c r="D1735" t="s">
        <v>123</v>
      </c>
      <c r="E1735" t="s">
        <v>1489</v>
      </c>
      <c r="F1735" t="s">
        <v>29</v>
      </c>
      <c r="G1735" t="s">
        <v>1302</v>
      </c>
      <c r="H1735" t="str">
        <f>IF(ISBLANK(core[[#This Row],[Type]]),"",IFERROR(LEFT(core[[#This Row],[Type]],FIND("(",core[[#This Row],[Type]])-1),core[[#This Row],[Type]]))</f>
        <v>xs:string</v>
      </c>
      <c r="I1735" t="b">
        <f>IF(core[[#This Row],[Base type]]="xs:string",LEFT(core[[#This Row],[Type]],11)="xs:string(""","")</f>
        <v>0</v>
      </c>
      <c r="J1735" t="b">
        <f>IF(core[[#This Row],[Base type]]="xs:string",NOT(ISERROR(FIND(" or xs:string(xs:pattern=other:\w{2,})",core[[#This Row],[Type]]))),"")</f>
        <v>0</v>
      </c>
      <c r="K1735" t="str">
        <f>IFERROR(MID(core[[#This Row],[Type]],LEN(core[[#This Row],[Base type]])+2,FIND(")",core[[#This Row],[Type]],LEN(core[[#This Row],[Base type]])+2)-LEN(core[[#This Row],[Base type]])-2)&amp;IF(core[[#This Row],[Other]]=TRUE,", ""other:*""",""),"")</f>
        <v/>
      </c>
      <c r="L1735" t="str">
        <f t="array" ref="L173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36" spans="2:12" hidden="1" x14ac:dyDescent="0.25">
      <c r="B1736" t="s">
        <v>3306</v>
      </c>
      <c r="C1736" t="s">
        <v>428</v>
      </c>
      <c r="D1736" t="s">
        <v>123</v>
      </c>
      <c r="E1736" t="s">
        <v>1307</v>
      </c>
      <c r="F1736" t="s">
        <v>29</v>
      </c>
      <c r="H1736" t="str">
        <f>IF(ISBLANK(core[[#This Row],[Type]]),"",IFERROR(LEFT(core[[#This Row],[Type]],FIND("(",core[[#This Row],[Type]])-1),core[[#This Row],[Type]]))</f>
        <v/>
      </c>
      <c r="I1736" t="str">
        <f>IF(core[[#This Row],[Base type]]="xs:string",LEFT(core[[#This Row],[Type]],11)="xs:string(""","")</f>
        <v/>
      </c>
      <c r="J1736" t="str">
        <f>IF(core[[#This Row],[Base type]]="xs:string",NOT(ISERROR(FIND(" or xs:string(xs:pattern=other:\w{2,})",core[[#This Row],[Type]]))),"")</f>
        <v/>
      </c>
      <c r="K1736" t="str">
        <f>IFERROR(MID(core[[#This Row],[Type]],LEN(core[[#This Row],[Base type]])+2,FIND(")",core[[#This Row],[Type]],LEN(core[[#This Row],[Base type]])+2)-LEN(core[[#This Row],[Base type]])-2)&amp;IF(core[[#This Row],[Other]]=TRUE,", ""other:*""",""),"")</f>
        <v/>
      </c>
      <c r="L1736" t="str">
        <f t="array" ref="L173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37" spans="2:12" hidden="1" x14ac:dyDescent="0.25">
      <c r="B1737" t="s">
        <v>3307</v>
      </c>
      <c r="C1737" t="s">
        <v>414</v>
      </c>
      <c r="D1737" t="s">
        <v>415</v>
      </c>
      <c r="E1737" t="s">
        <v>17</v>
      </c>
      <c r="F1737" t="s">
        <v>29</v>
      </c>
      <c r="G1737" t="s">
        <v>3308</v>
      </c>
      <c r="H1737" t="str">
        <f>IF(ISBLANK(core[[#This Row],[Type]]),"",IFERROR(LEFT(core[[#This Row],[Type]],FIND("(",core[[#This Row],[Type]])-1),core[[#This Row],[Type]]))</f>
        <v>xs:string</v>
      </c>
      <c r="I1737" t="b">
        <f>IF(core[[#This Row],[Base type]]="xs:string",LEFT(core[[#This Row],[Type]],11)="xs:string(""","")</f>
        <v>1</v>
      </c>
      <c r="J1737" t="b">
        <f>IF(core[[#This Row],[Base type]]="xs:string",NOT(ISERROR(FIND(" or xs:string(xs:pattern=other:\w{2,})",core[[#This Row],[Type]]))),"")</f>
        <v>1</v>
      </c>
      <c r="K1737" t="str">
        <f>IFERROR(MID(core[[#This Row],[Type]],LEN(core[[#This Row],[Base type]])+2,FIND(")",core[[#This Row],[Type]],LEN(core[[#This Row],[Base type]])+2)-LEN(core[[#This Row],[Base type]])-2)&amp;IF(core[[#This Row],[Other]]=TRUE,", ""other:*""",""),"")</f>
        <v>"mainLine", "secondaryLine", "branchLine", "other:*"</v>
      </c>
      <c r="L1737" t="str">
        <f t="array" ref="L173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38" spans="2:12" hidden="1" x14ac:dyDescent="0.25">
      <c r="B1738" t="s">
        <v>3309</v>
      </c>
      <c r="C1738" t="s">
        <v>414</v>
      </c>
      <c r="D1738" t="s">
        <v>415</v>
      </c>
      <c r="E1738" t="s">
        <v>1348</v>
      </c>
      <c r="F1738" t="s">
        <v>29</v>
      </c>
      <c r="G1738" t="s">
        <v>1325</v>
      </c>
      <c r="H1738" t="str">
        <f>IF(ISBLANK(core[[#This Row],[Type]]),"",IFERROR(LEFT(core[[#This Row],[Type]],FIND("(",core[[#This Row],[Type]])-1),core[[#This Row],[Type]]))</f>
        <v>xs:IDREF</v>
      </c>
      <c r="I1738" t="str">
        <f>IF(core[[#This Row],[Base type]]="xs:string",LEFT(core[[#This Row],[Type]],11)="xs:string(""","")</f>
        <v/>
      </c>
      <c r="J1738" t="str">
        <f>IF(core[[#This Row],[Base type]]="xs:string",NOT(ISERROR(FIND(" or xs:string(xs:pattern=other:\w{2,})",core[[#This Row],[Type]]))),"")</f>
        <v/>
      </c>
      <c r="K1738" t="str">
        <f>IFERROR(MID(core[[#This Row],[Type]],LEN(core[[#This Row],[Base type]])+2,FIND(")",core[[#This Row],[Type]],LEN(core[[#This Row],[Base type]])+2)-LEN(core[[#This Row],[Base type]])-2)&amp;IF(core[[#This Row],[Other]]=TRUE,", ""other:*""",""),"")</f>
        <v/>
      </c>
      <c r="L1738" t="str">
        <f t="array" ref="L173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39" spans="2:12" hidden="1" x14ac:dyDescent="0.25">
      <c r="B1739" t="s">
        <v>3310</v>
      </c>
      <c r="C1739" t="s">
        <v>414</v>
      </c>
      <c r="D1739" t="s">
        <v>415</v>
      </c>
      <c r="E1739" t="s">
        <v>3311</v>
      </c>
      <c r="F1739" t="s">
        <v>29</v>
      </c>
      <c r="G1739" t="s">
        <v>3312</v>
      </c>
      <c r="H1739" t="str">
        <f>IF(ISBLANK(core[[#This Row],[Type]]),"",IFERROR(LEFT(core[[#This Row],[Type]],FIND("(",core[[#This Row],[Type]])-1),core[[#This Row],[Type]]))</f>
        <v>xs:string</v>
      </c>
      <c r="I1739" t="b">
        <f>IF(core[[#This Row],[Base type]]="xs:string",LEFT(core[[#This Row],[Type]],11)="xs:string(""","")</f>
        <v>1</v>
      </c>
      <c r="J1739" t="b">
        <f>IF(core[[#This Row],[Base type]]="xs:string",NOT(ISERROR(FIND(" or xs:string(xs:pattern=other:\w{2,})",core[[#This Row],[Type]]))),"")</f>
        <v>1</v>
      </c>
      <c r="K1739" t="str">
        <f>IFERROR(MID(core[[#This Row],[Type]],LEN(core[[#This Row],[Base type]])+2,FIND(")",core[[#This Row],[Type]],LEN(core[[#This Row],[Base type]])+2)-LEN(core[[#This Row],[Base type]])-2)&amp;IF(core[[#This Row],[Other]]=TRUE,", ""other:*""",""),"")</f>
        <v>"A", "B1", "B2", "C2", "C3", "C4", "D2", "D3", "D4", "D4xL", "E4", "E5", "other:*"</v>
      </c>
      <c r="L1739" t="str">
        <f t="array" ref="L173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40" spans="2:12" hidden="1" x14ac:dyDescent="0.25">
      <c r="B1740" t="s">
        <v>3313</v>
      </c>
      <c r="C1740" t="s">
        <v>422</v>
      </c>
      <c r="D1740" t="s">
        <v>3314</v>
      </c>
      <c r="E1740" t="s">
        <v>1299</v>
      </c>
      <c r="F1740" t="s">
        <v>29</v>
      </c>
      <c r="G1740" t="s">
        <v>1302</v>
      </c>
      <c r="H1740" t="str">
        <f>IF(ISBLANK(core[[#This Row],[Type]]),"",IFERROR(LEFT(core[[#This Row],[Type]],FIND("(",core[[#This Row],[Type]])-1),core[[#This Row],[Type]]))</f>
        <v>xs:string</v>
      </c>
      <c r="I1740" t="b">
        <f>IF(core[[#This Row],[Base type]]="xs:string",LEFT(core[[#This Row],[Type]],11)="xs:string(""","")</f>
        <v>0</v>
      </c>
      <c r="J1740" t="b">
        <f>IF(core[[#This Row],[Base type]]="xs:string",NOT(ISERROR(FIND(" or xs:string(xs:pattern=other:\w{2,})",core[[#This Row],[Type]]))),"")</f>
        <v>0</v>
      </c>
      <c r="K1740" t="str">
        <f>IFERROR(MID(core[[#This Row],[Type]],LEN(core[[#This Row],[Base type]])+2,FIND(")",core[[#This Row],[Type]],LEN(core[[#This Row],[Base type]])+2)-LEN(core[[#This Row],[Base type]])-2)&amp;IF(core[[#This Row],[Other]]=TRUE,", ""other:*""",""),"")</f>
        <v/>
      </c>
      <c r="L1740" t="str">
        <f t="array" ref="L174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41" spans="2:12" hidden="1" x14ac:dyDescent="0.25">
      <c r="B1741" t="s">
        <v>3315</v>
      </c>
      <c r="C1741" t="s">
        <v>422</v>
      </c>
      <c r="D1741" t="s">
        <v>386</v>
      </c>
      <c r="E1741" t="s">
        <v>1299</v>
      </c>
      <c r="F1741" t="s">
        <v>23</v>
      </c>
      <c r="H1741" t="str">
        <f>IF(ISBLANK(core[[#This Row],[Type]]),"",IFERROR(LEFT(core[[#This Row],[Type]],FIND("(",core[[#This Row],[Type]])-1),core[[#This Row],[Type]]))</f>
        <v/>
      </c>
      <c r="I1741" t="str">
        <f>IF(core[[#This Row],[Base type]]="xs:string",LEFT(core[[#This Row],[Type]],11)="xs:string(""","")</f>
        <v/>
      </c>
      <c r="J1741" t="str">
        <f>IF(core[[#This Row],[Base type]]="xs:string",NOT(ISERROR(FIND(" or xs:string(xs:pattern=other:\w{2,})",core[[#This Row],[Type]]))),"")</f>
        <v/>
      </c>
      <c r="K1741" t="str">
        <f>IFERROR(MID(core[[#This Row],[Type]],LEN(core[[#This Row],[Base type]])+2,FIND(")",core[[#This Row],[Type]],LEN(core[[#This Row],[Base type]])+2)-LEN(core[[#This Row],[Base type]])-2)&amp;IF(core[[#This Row],[Other]]=TRUE,", ""other:*""",""),"")</f>
        <v/>
      </c>
      <c r="L1741" t="str">
        <f t="array" ref="L17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42" spans="2:12" hidden="1" x14ac:dyDescent="0.25">
      <c r="B1742" t="s">
        <v>3316</v>
      </c>
      <c r="C1742" t="s">
        <v>422</v>
      </c>
      <c r="D1742" t="s">
        <v>386</v>
      </c>
      <c r="E1742" t="s">
        <v>120</v>
      </c>
      <c r="F1742" t="s">
        <v>23</v>
      </c>
      <c r="G1742" t="s">
        <v>1325</v>
      </c>
      <c r="H1742" t="str">
        <f>IF(ISBLANK(core[[#This Row],[Type]]),"",IFERROR(LEFT(core[[#This Row],[Type]],FIND("(",core[[#This Row],[Type]])-1),core[[#This Row],[Type]]))</f>
        <v>xs:IDREF</v>
      </c>
      <c r="I1742" t="str">
        <f>IF(core[[#This Row],[Base type]]="xs:string",LEFT(core[[#This Row],[Type]],11)="xs:string(""","")</f>
        <v/>
      </c>
      <c r="J1742" t="str">
        <f>IF(core[[#This Row],[Base type]]="xs:string",NOT(ISERROR(FIND(" or xs:string(xs:pattern=other:\w{2,})",core[[#This Row],[Type]]))),"")</f>
        <v/>
      </c>
      <c r="K1742" t="str">
        <f>IFERROR(MID(core[[#This Row],[Type]],LEN(core[[#This Row],[Base type]])+2,FIND(")",core[[#This Row],[Type]],LEN(core[[#This Row],[Base type]])+2)-LEN(core[[#This Row],[Base type]])-2)&amp;IF(core[[#This Row],[Other]]=TRUE,", ""other:*""",""),"")</f>
        <v/>
      </c>
      <c r="L1742" t="str">
        <f t="array" ref="L174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43" spans="2:12" hidden="1" x14ac:dyDescent="0.25">
      <c r="B1743" t="s">
        <v>3317</v>
      </c>
      <c r="C1743" t="s">
        <v>422</v>
      </c>
      <c r="D1743" t="s">
        <v>386</v>
      </c>
      <c r="E1743" t="s">
        <v>1307</v>
      </c>
      <c r="F1743" t="s">
        <v>29</v>
      </c>
      <c r="H1743" t="str">
        <f>IF(ISBLANK(core[[#This Row],[Type]]),"",IFERROR(LEFT(core[[#This Row],[Type]],FIND("(",core[[#This Row],[Type]])-1),core[[#This Row],[Type]]))</f>
        <v/>
      </c>
      <c r="I1743" t="str">
        <f>IF(core[[#This Row],[Base type]]="xs:string",LEFT(core[[#This Row],[Type]],11)="xs:string(""","")</f>
        <v/>
      </c>
      <c r="J1743" t="str">
        <f>IF(core[[#This Row],[Base type]]="xs:string",NOT(ISERROR(FIND(" or xs:string(xs:pattern=other:\w{2,})",core[[#This Row],[Type]]))),"")</f>
        <v/>
      </c>
      <c r="K1743" t="str">
        <f>IFERROR(MID(core[[#This Row],[Type]],LEN(core[[#This Row],[Base type]])+2,FIND(")",core[[#This Row],[Type]],LEN(core[[#This Row],[Base type]])+2)-LEN(core[[#This Row],[Base type]])-2)&amp;IF(core[[#This Row],[Other]]=TRUE,", ""other:*""",""),"")</f>
        <v/>
      </c>
      <c r="L1743" t="str">
        <f t="array" ref="L174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44" spans="2:12" hidden="1" x14ac:dyDescent="0.25">
      <c r="B1744" t="s">
        <v>3318</v>
      </c>
      <c r="C1744" t="s">
        <v>422</v>
      </c>
      <c r="D1744" t="s">
        <v>386</v>
      </c>
      <c r="E1744" t="s">
        <v>389</v>
      </c>
      <c r="F1744" t="s">
        <v>29</v>
      </c>
      <c r="G1744" t="s">
        <v>1346</v>
      </c>
      <c r="H1744" t="str">
        <f>IF(ISBLANK(core[[#This Row],[Type]]),"",IFERROR(LEFT(core[[#This Row],[Type]],FIND("(",core[[#This Row],[Type]])-1),core[[#This Row],[Type]]))</f>
        <v>xs:positiveInteger</v>
      </c>
      <c r="I1744" t="str">
        <f>IF(core[[#This Row],[Base type]]="xs:string",LEFT(core[[#This Row],[Type]],11)="xs:string(""","")</f>
        <v/>
      </c>
      <c r="J1744" t="str">
        <f>IF(core[[#This Row],[Base type]]="xs:string",NOT(ISERROR(FIND(" or xs:string(xs:pattern=other:\w{2,})",core[[#This Row],[Type]]))),"")</f>
        <v/>
      </c>
      <c r="K1744" t="str">
        <f>IFERROR(MID(core[[#This Row],[Type]],LEN(core[[#This Row],[Base type]])+2,FIND(")",core[[#This Row],[Type]],LEN(core[[#This Row],[Base type]])+2)-LEN(core[[#This Row],[Base type]])-2)&amp;IF(core[[#This Row],[Other]]=TRUE,", ""other:*""",""),"")</f>
        <v/>
      </c>
      <c r="L1744" t="str">
        <f t="array" ref="L1744">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745" spans="2:12" hidden="1" x14ac:dyDescent="0.25">
      <c r="B1745" t="s">
        <v>3319</v>
      </c>
      <c r="C1745" t="s">
        <v>414</v>
      </c>
      <c r="D1745" t="s">
        <v>3320</v>
      </c>
      <c r="E1745" t="s">
        <v>1299</v>
      </c>
      <c r="F1745" t="s">
        <v>29</v>
      </c>
      <c r="H1745" t="str">
        <f>IF(ISBLANK(core[[#This Row],[Type]]),"",IFERROR(LEFT(core[[#This Row],[Type]],FIND("(",core[[#This Row],[Type]])-1),core[[#This Row],[Type]]))</f>
        <v/>
      </c>
      <c r="I1745" t="str">
        <f>IF(core[[#This Row],[Base type]]="xs:string",LEFT(core[[#This Row],[Type]],11)="xs:string(""","")</f>
        <v/>
      </c>
      <c r="J1745" t="str">
        <f>IF(core[[#This Row],[Base type]]="xs:string",NOT(ISERROR(FIND(" or xs:string(xs:pattern=other:\w{2,})",core[[#This Row],[Type]]))),"")</f>
        <v/>
      </c>
      <c r="K1745" t="str">
        <f>IFERROR(MID(core[[#This Row],[Type]],LEN(core[[#This Row],[Base type]])+2,FIND(")",core[[#This Row],[Type]],LEN(core[[#This Row],[Base type]])+2)-LEN(core[[#This Row],[Base type]])-2)&amp;IF(core[[#This Row],[Other]]=TRUE,", ""other:*""",""),"")</f>
        <v/>
      </c>
      <c r="L1745" t="str">
        <f t="array" ref="L174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46" spans="2:12" hidden="1" x14ac:dyDescent="0.25">
      <c r="B1746" t="s">
        <v>3321</v>
      </c>
      <c r="C1746" t="s">
        <v>3322</v>
      </c>
      <c r="D1746" t="s">
        <v>423</v>
      </c>
      <c r="E1746" t="s">
        <v>1299</v>
      </c>
      <c r="F1746" t="s">
        <v>29</v>
      </c>
      <c r="H1746" t="str">
        <f>IF(ISBLANK(core[[#This Row],[Type]]),"",IFERROR(LEFT(core[[#This Row],[Type]],FIND("(",core[[#This Row],[Type]])-1),core[[#This Row],[Type]]))</f>
        <v/>
      </c>
      <c r="I1746" t="str">
        <f>IF(core[[#This Row],[Base type]]="xs:string",LEFT(core[[#This Row],[Type]],11)="xs:string(""","")</f>
        <v/>
      </c>
      <c r="J1746" t="str">
        <f>IF(core[[#This Row],[Base type]]="xs:string",NOT(ISERROR(FIND(" or xs:string(xs:pattern=other:\w{2,})",core[[#This Row],[Type]]))),"")</f>
        <v/>
      </c>
      <c r="K1746" t="str">
        <f>IFERROR(MID(core[[#This Row],[Type]],LEN(core[[#This Row],[Base type]])+2,FIND(")",core[[#This Row],[Type]],LEN(core[[#This Row],[Base type]])+2)-LEN(core[[#This Row],[Base type]])-2)&amp;IF(core[[#This Row],[Other]]=TRUE,", ""other:*""",""),"")</f>
        <v/>
      </c>
      <c r="L1746" t="str">
        <f t="array" ref="L17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47" spans="2:12" hidden="1" x14ac:dyDescent="0.25">
      <c r="B1747" t="s">
        <v>3323</v>
      </c>
      <c r="C1747" t="s">
        <v>3322</v>
      </c>
      <c r="D1747" t="s">
        <v>423</v>
      </c>
      <c r="E1747" t="s">
        <v>34</v>
      </c>
      <c r="F1747" t="s">
        <v>29</v>
      </c>
      <c r="G1747" t="s">
        <v>1302</v>
      </c>
      <c r="H1747" t="str">
        <f>IF(ISBLANK(core[[#This Row],[Type]]),"",IFERROR(LEFT(core[[#This Row],[Type]],FIND("(",core[[#This Row],[Type]])-1),core[[#This Row],[Type]]))</f>
        <v>xs:string</v>
      </c>
      <c r="I1747" t="b">
        <f>IF(core[[#This Row],[Base type]]="xs:string",LEFT(core[[#This Row],[Type]],11)="xs:string(""","")</f>
        <v>0</v>
      </c>
      <c r="J1747" t="b">
        <f>IF(core[[#This Row],[Base type]]="xs:string",NOT(ISERROR(FIND(" or xs:string(xs:pattern=other:\w{2,})",core[[#This Row],[Type]]))),"")</f>
        <v>0</v>
      </c>
      <c r="K1747" t="str">
        <f>IFERROR(MID(core[[#This Row],[Type]],LEN(core[[#This Row],[Base type]])+2,FIND(")",core[[#This Row],[Type]],LEN(core[[#This Row],[Base type]])+2)-LEN(core[[#This Row],[Base type]])-2)&amp;IF(core[[#This Row],[Other]]=TRUE,", ""other:*""",""),"")</f>
        <v/>
      </c>
      <c r="L1747" t="str">
        <f t="array" ref="L174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48" spans="2:12" hidden="1" x14ac:dyDescent="0.25">
      <c r="B1748" t="s">
        <v>3324</v>
      </c>
      <c r="C1748" t="s">
        <v>3322</v>
      </c>
      <c r="D1748" t="s">
        <v>423</v>
      </c>
      <c r="E1748" t="s">
        <v>28</v>
      </c>
      <c r="F1748" t="s">
        <v>29</v>
      </c>
      <c r="G1748" t="s">
        <v>1302</v>
      </c>
      <c r="H1748" t="str">
        <f>IF(ISBLANK(core[[#This Row],[Type]]),"",IFERROR(LEFT(core[[#This Row],[Type]],FIND("(",core[[#This Row],[Type]])-1),core[[#This Row],[Type]]))</f>
        <v>xs:string</v>
      </c>
      <c r="I1748" t="b">
        <f>IF(core[[#This Row],[Base type]]="xs:string",LEFT(core[[#This Row],[Type]],11)="xs:string(""","")</f>
        <v>0</v>
      </c>
      <c r="J1748" t="b">
        <f>IF(core[[#This Row],[Base type]]="xs:string",NOT(ISERROR(FIND(" or xs:string(xs:pattern=other:\w{2,})",core[[#This Row],[Type]]))),"")</f>
        <v>0</v>
      </c>
      <c r="K1748" t="str">
        <f>IFERROR(MID(core[[#This Row],[Type]],LEN(core[[#This Row],[Base type]])+2,FIND(")",core[[#This Row],[Type]],LEN(core[[#This Row],[Base type]])+2)-LEN(core[[#This Row],[Base type]])-2)&amp;IF(core[[#This Row],[Other]]=TRUE,", ""other:*""",""),"")</f>
        <v/>
      </c>
      <c r="L1748" t="str">
        <f t="array" ref="L174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49" spans="2:12" hidden="1" x14ac:dyDescent="0.25">
      <c r="B1749" t="s">
        <v>3325</v>
      </c>
      <c r="C1749" t="s">
        <v>3322</v>
      </c>
      <c r="D1749" t="s">
        <v>423</v>
      </c>
      <c r="E1749" t="s">
        <v>1305</v>
      </c>
      <c r="F1749" t="s">
        <v>29</v>
      </c>
      <c r="H1749" t="str">
        <f>IF(ISBLANK(core[[#This Row],[Type]]),"",IFERROR(LEFT(core[[#This Row],[Type]],FIND("(",core[[#This Row],[Type]])-1),core[[#This Row],[Type]]))</f>
        <v/>
      </c>
      <c r="I1749" t="str">
        <f>IF(core[[#This Row],[Base type]]="xs:string",LEFT(core[[#This Row],[Type]],11)="xs:string(""","")</f>
        <v/>
      </c>
      <c r="J1749" t="str">
        <f>IF(core[[#This Row],[Base type]]="xs:string",NOT(ISERROR(FIND(" or xs:string(xs:pattern=other:\w{2,})",core[[#This Row],[Type]]))),"")</f>
        <v/>
      </c>
      <c r="K1749" t="str">
        <f>IFERROR(MID(core[[#This Row],[Type]],LEN(core[[#This Row],[Base type]])+2,FIND(")",core[[#This Row],[Type]],LEN(core[[#This Row],[Base type]])+2)-LEN(core[[#This Row],[Base type]])-2)&amp;IF(core[[#This Row],[Other]]=TRUE,", ""other:*""",""),"")</f>
        <v/>
      </c>
      <c r="L1749" t="str">
        <f t="array" ref="L174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50" spans="2:12" hidden="1" x14ac:dyDescent="0.25">
      <c r="B1750" t="s">
        <v>3326</v>
      </c>
      <c r="C1750" t="s">
        <v>3322</v>
      </c>
      <c r="D1750" t="s">
        <v>423</v>
      </c>
      <c r="E1750" t="s">
        <v>1307</v>
      </c>
      <c r="F1750" t="s">
        <v>29</v>
      </c>
      <c r="H1750" t="str">
        <f>IF(ISBLANK(core[[#This Row],[Type]]),"",IFERROR(LEFT(core[[#This Row],[Type]],FIND("(",core[[#This Row],[Type]])-1),core[[#This Row],[Type]]))</f>
        <v/>
      </c>
      <c r="I1750" t="str">
        <f>IF(core[[#This Row],[Base type]]="xs:string",LEFT(core[[#This Row],[Type]],11)="xs:string(""","")</f>
        <v/>
      </c>
      <c r="J1750" t="str">
        <f>IF(core[[#This Row],[Base type]]="xs:string",NOT(ISERROR(FIND(" or xs:string(xs:pattern=other:\w{2,})",core[[#This Row],[Type]]))),"")</f>
        <v/>
      </c>
      <c r="K1750" t="str">
        <f>IFERROR(MID(core[[#This Row],[Type]],LEN(core[[#This Row],[Base type]])+2,FIND(")",core[[#This Row],[Type]],LEN(core[[#This Row],[Base type]])+2)-LEN(core[[#This Row],[Base type]])-2)&amp;IF(core[[#This Row],[Other]]=TRUE,", ""other:*""",""),"")</f>
        <v/>
      </c>
      <c r="L1750" t="str">
        <f t="array" ref="L175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51" spans="2:12" hidden="1" x14ac:dyDescent="0.25">
      <c r="B1751" t="s">
        <v>3327</v>
      </c>
      <c r="C1751" t="s">
        <v>3322</v>
      </c>
      <c r="D1751" t="s">
        <v>1309</v>
      </c>
      <c r="E1751" t="s">
        <v>1299</v>
      </c>
      <c r="F1751" t="s">
        <v>29</v>
      </c>
      <c r="H1751" t="str">
        <f>IF(ISBLANK(core[[#This Row],[Type]]),"",IFERROR(LEFT(core[[#This Row],[Type]],FIND("(",core[[#This Row],[Type]])-1),core[[#This Row],[Type]]))</f>
        <v/>
      </c>
      <c r="I1751" t="str">
        <f>IF(core[[#This Row],[Base type]]="xs:string",LEFT(core[[#This Row],[Type]],11)="xs:string(""","")</f>
        <v/>
      </c>
      <c r="J1751" t="str">
        <f>IF(core[[#This Row],[Base type]]="xs:string",NOT(ISERROR(FIND(" or xs:string(xs:pattern=other:\w{2,})",core[[#This Row],[Type]]))),"")</f>
        <v/>
      </c>
      <c r="K1751" t="str">
        <f>IFERROR(MID(core[[#This Row],[Type]],LEN(core[[#This Row],[Base type]])+2,FIND(")",core[[#This Row],[Type]],LEN(core[[#This Row],[Base type]])+2)-LEN(core[[#This Row],[Base type]])-2)&amp;IF(core[[#This Row],[Other]]=TRUE,", ""other:*""",""),"")</f>
        <v/>
      </c>
      <c r="L1751" t="str">
        <f t="array" ref="L175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52" spans="2:12" hidden="1" x14ac:dyDescent="0.25">
      <c r="B1752" t="s">
        <v>3328</v>
      </c>
      <c r="C1752" t="s">
        <v>414</v>
      </c>
      <c r="D1752" t="s">
        <v>3320</v>
      </c>
      <c r="E1752" t="s">
        <v>32</v>
      </c>
      <c r="F1752" t="s">
        <v>23</v>
      </c>
      <c r="G1752" t="s">
        <v>1311</v>
      </c>
      <c r="H1752" t="str">
        <f>IF(ISBLANK(core[[#This Row],[Type]]),"",IFERROR(LEFT(core[[#This Row],[Type]],FIND("(",core[[#This Row],[Type]])-1),core[[#This Row],[Type]]))</f>
        <v>xs:ID</v>
      </c>
      <c r="I1752" t="str">
        <f>IF(core[[#This Row],[Base type]]="xs:string",LEFT(core[[#This Row],[Type]],11)="xs:string(""","")</f>
        <v/>
      </c>
      <c r="J1752" t="str">
        <f>IF(core[[#This Row],[Base type]]="xs:string",NOT(ISERROR(FIND(" or xs:string(xs:pattern=other:\w{2,})",core[[#This Row],[Type]]))),"")</f>
        <v/>
      </c>
      <c r="K1752" t="str">
        <f>IFERROR(MID(core[[#This Row],[Type]],LEN(core[[#This Row],[Base type]])+2,FIND(")",core[[#This Row],[Type]],LEN(core[[#This Row],[Base type]])+2)-LEN(core[[#This Row],[Base type]])-2)&amp;IF(core[[#This Row],[Other]]=TRUE,", ""other:*""",""),"")</f>
        <v/>
      </c>
      <c r="L1752" t="str">
        <f t="array" ref="L175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53" spans="2:12" hidden="1" x14ac:dyDescent="0.25">
      <c r="B1753" t="s">
        <v>3329</v>
      </c>
      <c r="C1753" t="s">
        <v>414</v>
      </c>
      <c r="D1753" t="s">
        <v>3320</v>
      </c>
      <c r="E1753" t="s">
        <v>24</v>
      </c>
      <c r="F1753" t="s">
        <v>29</v>
      </c>
      <c r="G1753" t="s">
        <v>1302</v>
      </c>
      <c r="H1753" t="str">
        <f>IF(ISBLANK(core[[#This Row],[Type]]),"",IFERROR(LEFT(core[[#This Row],[Type]],FIND("(",core[[#This Row],[Type]])-1),core[[#This Row],[Type]]))</f>
        <v>xs:string</v>
      </c>
      <c r="I1753" t="b">
        <f>IF(core[[#This Row],[Base type]]="xs:string",LEFT(core[[#This Row],[Type]],11)="xs:string(""","")</f>
        <v>0</v>
      </c>
      <c r="J1753" t="b">
        <f>IF(core[[#This Row],[Base type]]="xs:string",NOT(ISERROR(FIND(" or xs:string(xs:pattern=other:\w{2,})",core[[#This Row],[Type]]))),"")</f>
        <v>0</v>
      </c>
      <c r="K1753" t="str">
        <f>IFERROR(MID(core[[#This Row],[Type]],LEN(core[[#This Row],[Base type]])+2,FIND(")",core[[#This Row],[Type]],LEN(core[[#This Row],[Base type]])+2)-LEN(core[[#This Row],[Base type]])-2)&amp;IF(core[[#This Row],[Other]]=TRUE,", ""other:*""",""),"")</f>
        <v/>
      </c>
      <c r="L1753" t="str">
        <f t="array" ref="L175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54" spans="2:12" hidden="1" x14ac:dyDescent="0.25">
      <c r="B1754" t="s">
        <v>3330</v>
      </c>
      <c r="C1754" t="s">
        <v>414</v>
      </c>
      <c r="D1754" t="s">
        <v>3320</v>
      </c>
      <c r="E1754" t="s">
        <v>34</v>
      </c>
      <c r="F1754" t="s">
        <v>29</v>
      </c>
      <c r="G1754" t="s">
        <v>1302</v>
      </c>
      <c r="H1754" t="str">
        <f>IF(ISBLANK(core[[#This Row],[Type]]),"",IFERROR(LEFT(core[[#This Row],[Type]],FIND("(",core[[#This Row],[Type]])-1),core[[#This Row],[Type]]))</f>
        <v>xs:string</v>
      </c>
      <c r="I1754" t="b">
        <f>IF(core[[#This Row],[Base type]]="xs:string",LEFT(core[[#This Row],[Type]],11)="xs:string(""","")</f>
        <v>0</v>
      </c>
      <c r="J1754" t="b">
        <f>IF(core[[#This Row],[Base type]]="xs:string",NOT(ISERROR(FIND(" or xs:string(xs:pattern=other:\w{2,})",core[[#This Row],[Type]]))),"")</f>
        <v>0</v>
      </c>
      <c r="K1754" t="str">
        <f>IFERROR(MID(core[[#This Row],[Type]],LEN(core[[#This Row],[Base type]])+2,FIND(")",core[[#This Row],[Type]],LEN(core[[#This Row],[Base type]])+2)-LEN(core[[#This Row],[Base type]])-2)&amp;IF(core[[#This Row],[Other]]=TRUE,", ""other:*""",""),"")</f>
        <v/>
      </c>
      <c r="L1754" t="str">
        <f t="array" ref="L17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55" spans="2:12" hidden="1" x14ac:dyDescent="0.25">
      <c r="B1755" t="s">
        <v>3331</v>
      </c>
      <c r="C1755" t="s">
        <v>414</v>
      </c>
      <c r="D1755" t="s">
        <v>3320</v>
      </c>
      <c r="E1755" t="s">
        <v>28</v>
      </c>
      <c r="F1755" t="s">
        <v>29</v>
      </c>
      <c r="G1755" t="s">
        <v>1302</v>
      </c>
      <c r="H1755" t="str">
        <f>IF(ISBLANK(core[[#This Row],[Type]]),"",IFERROR(LEFT(core[[#This Row],[Type]],FIND("(",core[[#This Row],[Type]])-1),core[[#This Row],[Type]]))</f>
        <v>xs:string</v>
      </c>
      <c r="I1755" t="b">
        <f>IF(core[[#This Row],[Base type]]="xs:string",LEFT(core[[#This Row],[Type]],11)="xs:string(""","")</f>
        <v>0</v>
      </c>
      <c r="J1755" t="b">
        <f>IF(core[[#This Row],[Base type]]="xs:string",NOT(ISERROR(FIND(" or xs:string(xs:pattern=other:\w{2,})",core[[#This Row],[Type]]))),"")</f>
        <v>0</v>
      </c>
      <c r="K1755" t="str">
        <f>IFERROR(MID(core[[#This Row],[Type]],LEN(core[[#This Row],[Base type]])+2,FIND(")",core[[#This Row],[Type]],LEN(core[[#This Row],[Base type]])+2)-LEN(core[[#This Row],[Base type]])-2)&amp;IF(core[[#This Row],[Other]]=TRUE,", ""other:*""",""),"")</f>
        <v/>
      </c>
      <c r="L1755" t="str">
        <f t="array" ref="L175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56" spans="2:12" hidden="1" x14ac:dyDescent="0.25">
      <c r="B1756" t="s">
        <v>3332</v>
      </c>
      <c r="C1756" t="s">
        <v>414</v>
      </c>
      <c r="D1756" t="s">
        <v>3320</v>
      </c>
      <c r="E1756" t="s">
        <v>1305</v>
      </c>
      <c r="F1756" t="s">
        <v>29</v>
      </c>
      <c r="H1756" t="str">
        <f>IF(ISBLANK(core[[#This Row],[Type]]),"",IFERROR(LEFT(core[[#This Row],[Type]],FIND("(",core[[#This Row],[Type]])-1),core[[#This Row],[Type]]))</f>
        <v/>
      </c>
      <c r="I1756" t="str">
        <f>IF(core[[#This Row],[Base type]]="xs:string",LEFT(core[[#This Row],[Type]],11)="xs:string(""","")</f>
        <v/>
      </c>
      <c r="J1756" t="str">
        <f>IF(core[[#This Row],[Base type]]="xs:string",NOT(ISERROR(FIND(" or xs:string(xs:pattern=other:\w{2,})",core[[#This Row],[Type]]))),"")</f>
        <v/>
      </c>
      <c r="K1756" t="str">
        <f>IFERROR(MID(core[[#This Row],[Type]],LEN(core[[#This Row],[Base type]])+2,FIND(")",core[[#This Row],[Type]],LEN(core[[#This Row],[Base type]])+2)-LEN(core[[#This Row],[Base type]])-2)&amp;IF(core[[#This Row],[Other]]=TRUE,", ""other:*""",""),"")</f>
        <v/>
      </c>
      <c r="L1756" t="str">
        <f t="array" ref="L17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57" spans="2:12" hidden="1" x14ac:dyDescent="0.25">
      <c r="B1757" t="s">
        <v>3333</v>
      </c>
      <c r="C1757" t="s">
        <v>414</v>
      </c>
      <c r="D1757" t="s">
        <v>3320</v>
      </c>
      <c r="E1757" t="s">
        <v>1307</v>
      </c>
      <c r="F1757" t="s">
        <v>29</v>
      </c>
      <c r="H1757" t="str">
        <f>IF(ISBLANK(core[[#This Row],[Type]]),"",IFERROR(LEFT(core[[#This Row],[Type]],FIND("(",core[[#This Row],[Type]])-1),core[[#This Row],[Type]]))</f>
        <v/>
      </c>
      <c r="I1757" t="str">
        <f>IF(core[[#This Row],[Base type]]="xs:string",LEFT(core[[#This Row],[Type]],11)="xs:string(""","")</f>
        <v/>
      </c>
      <c r="J1757" t="str">
        <f>IF(core[[#This Row],[Base type]]="xs:string",NOT(ISERROR(FIND(" or xs:string(xs:pattern=other:\w{2,})",core[[#This Row],[Type]]))),"")</f>
        <v/>
      </c>
      <c r="K1757" t="str">
        <f>IFERROR(MID(core[[#This Row],[Type]],LEN(core[[#This Row],[Base type]])+2,FIND(")",core[[#This Row],[Type]],LEN(core[[#This Row],[Base type]])+2)-LEN(core[[#This Row],[Base type]])-2)&amp;IF(core[[#This Row],[Other]]=TRUE,", ""other:*""",""),"")</f>
        <v/>
      </c>
      <c r="L1757" t="str">
        <f t="array" ref="L175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58" spans="2:12" hidden="1" x14ac:dyDescent="0.25">
      <c r="B1758" t="s">
        <v>3334</v>
      </c>
      <c r="C1758" t="s">
        <v>3322</v>
      </c>
      <c r="D1758" t="s">
        <v>65</v>
      </c>
      <c r="E1758" t="s">
        <v>1299</v>
      </c>
      <c r="F1758" t="s">
        <v>29</v>
      </c>
      <c r="H1758" t="str">
        <f>IF(ISBLANK(core[[#This Row],[Type]]),"",IFERROR(LEFT(core[[#This Row],[Type]],FIND("(",core[[#This Row],[Type]])-1),core[[#This Row],[Type]]))</f>
        <v/>
      </c>
      <c r="I1758" t="str">
        <f>IF(core[[#This Row],[Base type]]="xs:string",LEFT(core[[#This Row],[Type]],11)="xs:string(""","")</f>
        <v/>
      </c>
      <c r="J1758" t="str">
        <f>IF(core[[#This Row],[Base type]]="xs:string",NOT(ISERROR(FIND(" or xs:string(xs:pattern=other:\w{2,})",core[[#This Row],[Type]]))),"")</f>
        <v/>
      </c>
      <c r="K1758" t="str">
        <f>IFERROR(MID(core[[#This Row],[Type]],LEN(core[[#This Row],[Base type]])+2,FIND(")",core[[#This Row],[Type]],LEN(core[[#This Row],[Base type]])+2)-LEN(core[[#This Row],[Base type]])-2)&amp;IF(core[[#This Row],[Other]]=TRUE,", ""other:*""",""),"")</f>
        <v/>
      </c>
      <c r="L1758" t="str">
        <f t="array" ref="L175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59" spans="2:12" hidden="1" x14ac:dyDescent="0.25">
      <c r="B1759" t="s">
        <v>3335</v>
      </c>
      <c r="C1759" t="s">
        <v>3336</v>
      </c>
      <c r="D1759" t="s">
        <v>123</v>
      </c>
      <c r="E1759" t="s">
        <v>1299</v>
      </c>
      <c r="F1759" t="s">
        <v>23</v>
      </c>
      <c r="H1759" t="str">
        <f>IF(ISBLANK(core[[#This Row],[Type]]),"",IFERROR(LEFT(core[[#This Row],[Type]],FIND("(",core[[#This Row],[Type]])-1),core[[#This Row],[Type]]))</f>
        <v/>
      </c>
      <c r="I1759" t="str">
        <f>IF(core[[#This Row],[Base type]]="xs:string",LEFT(core[[#This Row],[Type]],11)="xs:string(""","")</f>
        <v/>
      </c>
      <c r="J1759" t="str">
        <f>IF(core[[#This Row],[Base type]]="xs:string",NOT(ISERROR(FIND(" or xs:string(xs:pattern=other:\w{2,})",core[[#This Row],[Type]]))),"")</f>
        <v/>
      </c>
      <c r="K1759" t="str">
        <f>IFERROR(MID(core[[#This Row],[Type]],LEN(core[[#This Row],[Base type]])+2,FIND(")",core[[#This Row],[Type]],LEN(core[[#This Row],[Base type]])+2)-LEN(core[[#This Row],[Base type]])-2)&amp;IF(core[[#This Row],[Other]]=TRUE,", ""other:*""",""),"")</f>
        <v/>
      </c>
      <c r="L1759" t="str">
        <f t="array" ref="L175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60" spans="2:12" hidden="1" x14ac:dyDescent="0.25">
      <c r="B1760" t="s">
        <v>3337</v>
      </c>
      <c r="C1760" t="s">
        <v>3338</v>
      </c>
      <c r="D1760" t="s">
        <v>1309</v>
      </c>
      <c r="E1760" t="s">
        <v>1299</v>
      </c>
      <c r="F1760" t="s">
        <v>29</v>
      </c>
      <c r="H1760" t="str">
        <f>IF(ISBLANK(core[[#This Row],[Type]]),"",IFERROR(LEFT(core[[#This Row],[Type]],FIND("(",core[[#This Row],[Type]])-1),core[[#This Row],[Type]]))</f>
        <v/>
      </c>
      <c r="I1760" t="str">
        <f>IF(core[[#This Row],[Base type]]="xs:string",LEFT(core[[#This Row],[Type]],11)="xs:string(""","")</f>
        <v/>
      </c>
      <c r="J1760" t="str">
        <f>IF(core[[#This Row],[Base type]]="xs:string",NOT(ISERROR(FIND(" or xs:string(xs:pattern=other:\w{2,})",core[[#This Row],[Type]]))),"")</f>
        <v/>
      </c>
      <c r="K1760" t="str">
        <f>IFERROR(MID(core[[#This Row],[Type]],LEN(core[[#This Row],[Base type]])+2,FIND(")",core[[#This Row],[Type]],LEN(core[[#This Row],[Base type]])+2)-LEN(core[[#This Row],[Base type]])-2)&amp;IF(core[[#This Row],[Other]]=TRUE,", ""other:*""",""),"")</f>
        <v/>
      </c>
      <c r="L1760" t="str">
        <f t="array" ref="L176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61" spans="2:12" hidden="1" x14ac:dyDescent="0.25">
      <c r="B1761" t="s">
        <v>3339</v>
      </c>
      <c r="C1761" t="s">
        <v>3336</v>
      </c>
      <c r="D1761" t="s">
        <v>123</v>
      </c>
      <c r="E1761" t="s">
        <v>124</v>
      </c>
      <c r="F1761" t="s">
        <v>23</v>
      </c>
      <c r="G1761" t="s">
        <v>1436</v>
      </c>
      <c r="H1761" t="str">
        <f>IF(ISBLANK(core[[#This Row],[Type]]),"",IFERROR(LEFT(core[[#This Row],[Type]],FIND("(",core[[#This Row],[Type]])-1),core[[#This Row],[Type]]))</f>
        <v>xs:boolean</v>
      </c>
      <c r="I1761" t="str">
        <f>IF(core[[#This Row],[Base type]]="xs:string",LEFT(core[[#This Row],[Type]],11)="xs:string(""","")</f>
        <v/>
      </c>
      <c r="J1761" t="str">
        <f>IF(core[[#This Row],[Base type]]="xs:string",NOT(ISERROR(FIND(" or xs:string(xs:pattern=other:\w{2,})",core[[#This Row],[Type]]))),"")</f>
        <v/>
      </c>
      <c r="K1761" t="str">
        <f>IFERROR(MID(core[[#This Row],[Type]],LEN(core[[#This Row],[Base type]])+2,FIND(")",core[[#This Row],[Type]],LEN(core[[#This Row],[Base type]])+2)-LEN(core[[#This Row],[Base type]])-2)&amp;IF(core[[#This Row],[Other]]=TRUE,", ""other:*""",""),"")</f>
        <v/>
      </c>
      <c r="L1761" t="str">
        <f t="array" ref="L176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762" spans="2:12" hidden="1" x14ac:dyDescent="0.25">
      <c r="B1762" t="s">
        <v>3340</v>
      </c>
      <c r="C1762" t="s">
        <v>3336</v>
      </c>
      <c r="D1762" t="s">
        <v>123</v>
      </c>
      <c r="E1762" t="s">
        <v>135</v>
      </c>
      <c r="F1762" t="s">
        <v>29</v>
      </c>
      <c r="G1762" t="s">
        <v>1478</v>
      </c>
      <c r="H1762" t="str">
        <f>IF(ISBLANK(core[[#This Row],[Type]]),"",IFERROR(LEFT(core[[#This Row],[Type]],FIND("(",core[[#This Row],[Type]])-1),core[[#This Row],[Type]]))</f>
        <v>xs:string</v>
      </c>
      <c r="I1762" t="b">
        <f>IF(core[[#This Row],[Base type]]="xs:string",LEFT(core[[#This Row],[Type]],11)="xs:string(""","")</f>
        <v>1</v>
      </c>
      <c r="J1762" t="b">
        <f>IF(core[[#This Row],[Base type]]="xs:string",NOT(ISERROR(FIND(" or xs:string(xs:pattern=other:\w{2,})",core[[#This Row],[Type]]))),"")</f>
        <v>1</v>
      </c>
      <c r="K1762" t="str">
        <f>IFERROR(MID(core[[#This Row],[Type]],LEN(core[[#This Row],[Base type]])+2,FIND(")",core[[#This Row],[Type]],LEN(core[[#This Row],[Base type]])+2)-LEN(core[[#This Row],[Base type]])-2)&amp;IF(core[[#This Row],[Other]]=TRUE,", ""other:*""",""),"")</f>
        <v>"conceptual", "planned", "operational", "disabled", "closed", "other:*"</v>
      </c>
      <c r="L1762" t="str">
        <f t="array" ref="L1762">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63" spans="2:12" hidden="1" x14ac:dyDescent="0.25">
      <c r="B1763" t="s">
        <v>3341</v>
      </c>
      <c r="C1763" t="s">
        <v>3336</v>
      </c>
      <c r="D1763" t="s">
        <v>123</v>
      </c>
      <c r="E1763" t="s">
        <v>133</v>
      </c>
      <c r="F1763" t="s">
        <v>29</v>
      </c>
      <c r="G1763" t="s">
        <v>1325</v>
      </c>
      <c r="H1763" t="str">
        <f>IF(ISBLANK(core[[#This Row],[Type]]),"",IFERROR(LEFT(core[[#This Row],[Type]],FIND("(",core[[#This Row],[Type]])-1),core[[#This Row],[Type]]))</f>
        <v>xs:IDREF</v>
      </c>
      <c r="I1763" t="str">
        <f>IF(core[[#This Row],[Base type]]="xs:string",LEFT(core[[#This Row],[Type]],11)="xs:string(""","")</f>
        <v/>
      </c>
      <c r="J1763" t="str">
        <f>IF(core[[#This Row],[Base type]]="xs:string",NOT(ISERROR(FIND(" or xs:string(xs:pattern=other:\w{2,})",core[[#This Row],[Type]]))),"")</f>
        <v/>
      </c>
      <c r="K1763" t="str">
        <f>IFERROR(MID(core[[#This Row],[Type]],LEN(core[[#This Row],[Base type]])+2,FIND(")",core[[#This Row],[Type]],LEN(core[[#This Row],[Base type]])+2)-LEN(core[[#This Row],[Base type]])-2)&amp;IF(core[[#This Row],[Other]]=TRUE,", ""other:*""",""),"")</f>
        <v/>
      </c>
      <c r="L1763" t="str">
        <f t="array" ref="L176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64" spans="2:12" hidden="1" x14ac:dyDescent="0.25">
      <c r="B1764" t="s">
        <v>3342</v>
      </c>
      <c r="C1764" t="s">
        <v>3336</v>
      </c>
      <c r="D1764" t="s">
        <v>123</v>
      </c>
      <c r="E1764" t="s">
        <v>1481</v>
      </c>
      <c r="F1764" t="s">
        <v>29</v>
      </c>
      <c r="G1764" t="s">
        <v>1482</v>
      </c>
      <c r="H1764" t="str">
        <f>IF(ISBLANK(core[[#This Row],[Type]]),"",IFERROR(LEFT(core[[#This Row],[Type]],FIND("(",core[[#This Row],[Type]])-1),core[[#This Row],[Type]]))</f>
        <v>xs:time</v>
      </c>
      <c r="I1764" t="str">
        <f>IF(core[[#This Row],[Base type]]="xs:string",LEFT(core[[#This Row],[Type]],11)="xs:string(""","")</f>
        <v/>
      </c>
      <c r="J1764" t="str">
        <f>IF(core[[#This Row],[Base type]]="xs:string",NOT(ISERROR(FIND(" or xs:string(xs:pattern=other:\w{2,})",core[[#This Row],[Type]]))),"")</f>
        <v/>
      </c>
      <c r="K1764" t="str">
        <f>IFERROR(MID(core[[#This Row],[Type]],LEN(core[[#This Row],[Base type]])+2,FIND(")",core[[#This Row],[Type]],LEN(core[[#This Row],[Base type]])+2)-LEN(core[[#This Row],[Base type]])-2)&amp;IF(core[[#This Row],[Other]]=TRUE,", ""other:*""",""),"")</f>
        <v/>
      </c>
      <c r="L1764" t="str">
        <f t="array" ref="L1764">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765" spans="2:12" hidden="1" x14ac:dyDescent="0.25">
      <c r="B1765" t="s">
        <v>3343</v>
      </c>
      <c r="C1765" t="s">
        <v>3336</v>
      </c>
      <c r="D1765" t="s">
        <v>123</v>
      </c>
      <c r="E1765" t="s">
        <v>1484</v>
      </c>
      <c r="F1765" t="s">
        <v>29</v>
      </c>
      <c r="G1765" t="s">
        <v>1482</v>
      </c>
      <c r="H1765" t="str">
        <f>IF(ISBLANK(core[[#This Row],[Type]]),"",IFERROR(LEFT(core[[#This Row],[Type]],FIND("(",core[[#This Row],[Type]])-1),core[[#This Row],[Type]]))</f>
        <v>xs:time</v>
      </c>
      <c r="I1765" t="str">
        <f>IF(core[[#This Row],[Base type]]="xs:string",LEFT(core[[#This Row],[Type]],11)="xs:string(""","")</f>
        <v/>
      </c>
      <c r="J1765" t="str">
        <f>IF(core[[#This Row],[Base type]]="xs:string",NOT(ISERROR(FIND(" or xs:string(xs:pattern=other:\w{2,})",core[[#This Row],[Type]]))),"")</f>
        <v/>
      </c>
      <c r="K1765" t="str">
        <f>IFERROR(MID(core[[#This Row],[Type]],LEN(core[[#This Row],[Base type]])+2,FIND(")",core[[#This Row],[Type]],LEN(core[[#This Row],[Base type]])+2)-LEN(core[[#This Row],[Base type]])-2)&amp;IF(core[[#This Row],[Other]]=TRUE,", ""other:*""",""),"")</f>
        <v/>
      </c>
      <c r="L1765" t="str">
        <f t="array" ref="L176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766" spans="2:12" hidden="1" x14ac:dyDescent="0.25">
      <c r="B1766" t="s">
        <v>3344</v>
      </c>
      <c r="C1766" t="s">
        <v>3336</v>
      </c>
      <c r="D1766" t="s">
        <v>123</v>
      </c>
      <c r="E1766" t="s">
        <v>1486</v>
      </c>
      <c r="F1766" t="s">
        <v>29</v>
      </c>
      <c r="G1766" t="s">
        <v>1487</v>
      </c>
      <c r="H1766" t="str">
        <f>IF(ISBLANK(core[[#This Row],[Type]]),"",IFERROR(LEFT(core[[#This Row],[Type]],FIND("(",core[[#This Row],[Type]])-1),core[[#This Row],[Type]]))</f>
        <v>xs:nonNegativeInteger</v>
      </c>
      <c r="I1766" t="str">
        <f>IF(core[[#This Row],[Base type]]="xs:string",LEFT(core[[#This Row],[Type]],11)="xs:string(""","")</f>
        <v/>
      </c>
      <c r="J1766" t="str">
        <f>IF(core[[#This Row],[Base type]]="xs:string",NOT(ISERROR(FIND(" or xs:string(xs:pattern=other:\w{2,})",core[[#This Row],[Type]]))),"")</f>
        <v/>
      </c>
      <c r="K1766" t="str">
        <f>IFERROR(MID(core[[#This Row],[Type]],LEN(core[[#This Row],[Base type]])+2,FIND(")",core[[#This Row],[Type]],LEN(core[[#This Row],[Base type]])+2)-LEN(core[[#This Row],[Base type]])-2)&amp;IF(core[[#This Row],[Other]]=TRUE,", ""other:*""",""),"")</f>
        <v/>
      </c>
      <c r="L1766" t="str">
        <f t="array" ref="L1766">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767" spans="2:12" hidden="1" x14ac:dyDescent="0.25">
      <c r="B1767" t="s">
        <v>3345</v>
      </c>
      <c r="C1767" t="s">
        <v>3336</v>
      </c>
      <c r="D1767" t="s">
        <v>123</v>
      </c>
      <c r="E1767" t="s">
        <v>1489</v>
      </c>
      <c r="F1767" t="s">
        <v>29</v>
      </c>
      <c r="G1767" t="s">
        <v>1302</v>
      </c>
      <c r="H1767" t="str">
        <f>IF(ISBLANK(core[[#This Row],[Type]]),"",IFERROR(LEFT(core[[#This Row],[Type]],FIND("(",core[[#This Row],[Type]])-1),core[[#This Row],[Type]]))</f>
        <v>xs:string</v>
      </c>
      <c r="I1767" t="b">
        <f>IF(core[[#This Row],[Base type]]="xs:string",LEFT(core[[#This Row],[Type]],11)="xs:string(""","")</f>
        <v>0</v>
      </c>
      <c r="J1767" t="b">
        <f>IF(core[[#This Row],[Base type]]="xs:string",NOT(ISERROR(FIND(" or xs:string(xs:pattern=other:\w{2,})",core[[#This Row],[Type]]))),"")</f>
        <v>0</v>
      </c>
      <c r="K1767" t="str">
        <f>IFERROR(MID(core[[#This Row],[Type]],LEN(core[[#This Row],[Base type]])+2,FIND(")",core[[#This Row],[Type]],LEN(core[[#This Row],[Base type]])+2)-LEN(core[[#This Row],[Base type]])-2)&amp;IF(core[[#This Row],[Other]]=TRUE,", ""other:*""",""),"")</f>
        <v/>
      </c>
      <c r="L1767" t="str">
        <f t="array" ref="L176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68" spans="2:12" hidden="1" x14ac:dyDescent="0.25">
      <c r="B1768" t="s">
        <v>3346</v>
      </c>
      <c r="C1768" t="s">
        <v>3336</v>
      </c>
      <c r="D1768" t="s">
        <v>123</v>
      </c>
      <c r="E1768" t="s">
        <v>1307</v>
      </c>
      <c r="F1768" t="s">
        <v>29</v>
      </c>
      <c r="H1768" t="str">
        <f>IF(ISBLANK(core[[#This Row],[Type]]),"",IFERROR(LEFT(core[[#This Row],[Type]],FIND("(",core[[#This Row],[Type]])-1),core[[#This Row],[Type]]))</f>
        <v/>
      </c>
      <c r="I1768" t="str">
        <f>IF(core[[#This Row],[Base type]]="xs:string",LEFT(core[[#This Row],[Type]],11)="xs:string(""","")</f>
        <v/>
      </c>
      <c r="J1768" t="str">
        <f>IF(core[[#This Row],[Base type]]="xs:string",NOT(ISERROR(FIND(" or xs:string(xs:pattern=other:\w{2,})",core[[#This Row],[Type]]))),"")</f>
        <v/>
      </c>
      <c r="K1768" t="str">
        <f>IFERROR(MID(core[[#This Row],[Type]],LEN(core[[#This Row],[Base type]])+2,FIND(")",core[[#This Row],[Type]],LEN(core[[#This Row],[Base type]])+2)-LEN(core[[#This Row],[Base type]])-2)&amp;IF(core[[#This Row],[Other]]=TRUE,", ""other:*""",""),"")</f>
        <v/>
      </c>
      <c r="L1768" t="str">
        <f t="array" ref="L176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69" spans="2:12" hidden="1" x14ac:dyDescent="0.25">
      <c r="B1769" t="s">
        <v>3347</v>
      </c>
      <c r="C1769" t="s">
        <v>414</v>
      </c>
      <c r="D1769" t="s">
        <v>3320</v>
      </c>
      <c r="E1769" t="s">
        <v>118</v>
      </c>
      <c r="F1769" t="s">
        <v>29</v>
      </c>
      <c r="G1769" t="s">
        <v>1325</v>
      </c>
      <c r="H1769" t="str">
        <f>IF(ISBLANK(core[[#This Row],[Type]]),"",IFERROR(LEFT(core[[#This Row],[Type]],FIND("(",core[[#This Row],[Type]])-1),core[[#This Row],[Type]]))</f>
        <v>xs:IDREF</v>
      </c>
      <c r="I1769" t="str">
        <f>IF(core[[#This Row],[Base type]]="xs:string",LEFT(core[[#This Row],[Type]],11)="xs:string(""","")</f>
        <v/>
      </c>
      <c r="J1769" t="str">
        <f>IF(core[[#This Row],[Base type]]="xs:string",NOT(ISERROR(FIND(" or xs:string(xs:pattern=other:\w{2,})",core[[#This Row],[Type]]))),"")</f>
        <v/>
      </c>
      <c r="K1769" t="str">
        <f>IFERROR(MID(core[[#This Row],[Type]],LEN(core[[#This Row],[Base type]])+2,FIND(")",core[[#This Row],[Type]],LEN(core[[#This Row],[Base type]])+2)-LEN(core[[#This Row],[Base type]])-2)&amp;IF(core[[#This Row],[Other]]=TRUE,", ""other:*""",""),"")</f>
        <v/>
      </c>
      <c r="L1769" t="str">
        <f t="array" ref="L176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70" spans="2:12" hidden="1" x14ac:dyDescent="0.25">
      <c r="B1770" t="s">
        <v>3348</v>
      </c>
      <c r="C1770" t="s">
        <v>414</v>
      </c>
      <c r="D1770" t="s">
        <v>3320</v>
      </c>
      <c r="E1770" t="s">
        <v>626</v>
      </c>
      <c r="F1770" t="s">
        <v>29</v>
      </c>
      <c r="G1770" t="s">
        <v>1325</v>
      </c>
      <c r="H1770" t="str">
        <f>IF(ISBLANK(core[[#This Row],[Type]]),"",IFERROR(LEFT(core[[#This Row],[Type]],FIND("(",core[[#This Row],[Type]])-1),core[[#This Row],[Type]]))</f>
        <v>xs:IDREF</v>
      </c>
      <c r="I1770" t="str">
        <f>IF(core[[#This Row],[Base type]]="xs:string",LEFT(core[[#This Row],[Type]],11)="xs:string(""","")</f>
        <v/>
      </c>
      <c r="J1770" t="str">
        <f>IF(core[[#This Row],[Base type]]="xs:string",NOT(ISERROR(FIND(" or xs:string(xs:pattern=other:\w{2,})",core[[#This Row],[Type]]))),"")</f>
        <v/>
      </c>
      <c r="K1770" t="str">
        <f>IFERROR(MID(core[[#This Row],[Type]],LEN(core[[#This Row],[Base type]])+2,FIND(")",core[[#This Row],[Type]],LEN(core[[#This Row],[Base type]])+2)-LEN(core[[#This Row],[Base type]])-2)&amp;IF(core[[#This Row],[Other]]=TRUE,", ""other:*""",""),"")</f>
        <v/>
      </c>
      <c r="L1770" t="str">
        <f t="array" ref="L177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71" spans="2:12" hidden="1" x14ac:dyDescent="0.25">
      <c r="B1771" t="s">
        <v>3349</v>
      </c>
      <c r="C1771" t="s">
        <v>414</v>
      </c>
      <c r="D1771" t="s">
        <v>3320</v>
      </c>
      <c r="E1771" t="s">
        <v>147</v>
      </c>
      <c r="F1771" t="s">
        <v>29</v>
      </c>
      <c r="G1771" t="s">
        <v>1325</v>
      </c>
      <c r="H1771" t="str">
        <f>IF(ISBLANK(core[[#This Row],[Type]]),"",IFERROR(LEFT(core[[#This Row],[Type]],FIND("(",core[[#This Row],[Type]])-1),core[[#This Row],[Type]]))</f>
        <v>xs:IDREF</v>
      </c>
      <c r="I1771" t="str">
        <f>IF(core[[#This Row],[Base type]]="xs:string",LEFT(core[[#This Row],[Type]],11)="xs:string(""","")</f>
        <v/>
      </c>
      <c r="J1771" t="str">
        <f>IF(core[[#This Row],[Base type]]="xs:string",NOT(ISERROR(FIND(" or xs:string(xs:pattern=other:\w{2,})",core[[#This Row],[Type]]))),"")</f>
        <v/>
      </c>
      <c r="K1771" t="str">
        <f>IFERROR(MID(core[[#This Row],[Type]],LEN(core[[#This Row],[Base type]])+2,FIND(")",core[[#This Row],[Type]],LEN(core[[#This Row],[Base type]])+2)-LEN(core[[#This Row],[Base type]])-2)&amp;IF(core[[#This Row],[Other]]=TRUE,", ""other:*""",""),"")</f>
        <v/>
      </c>
      <c r="L1771" t="str">
        <f t="array" ref="L177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72" spans="2:12" hidden="1" x14ac:dyDescent="0.25">
      <c r="B1772" t="s">
        <v>3350</v>
      </c>
      <c r="C1772" t="s">
        <v>3322</v>
      </c>
      <c r="D1772" t="s">
        <v>386</v>
      </c>
      <c r="E1772" t="s">
        <v>1299</v>
      </c>
      <c r="F1772" t="s">
        <v>23</v>
      </c>
      <c r="H1772" t="str">
        <f>IF(ISBLANK(core[[#This Row],[Type]]),"",IFERROR(LEFT(core[[#This Row],[Type]],FIND("(",core[[#This Row],[Type]])-1),core[[#This Row],[Type]]))</f>
        <v/>
      </c>
      <c r="I1772" t="str">
        <f>IF(core[[#This Row],[Base type]]="xs:string",LEFT(core[[#This Row],[Type]],11)="xs:string(""","")</f>
        <v/>
      </c>
      <c r="J1772" t="str">
        <f>IF(core[[#This Row],[Base type]]="xs:string",NOT(ISERROR(FIND(" or xs:string(xs:pattern=other:\w{2,})",core[[#This Row],[Type]]))),"")</f>
        <v/>
      </c>
      <c r="K1772" t="str">
        <f>IFERROR(MID(core[[#This Row],[Type]],LEN(core[[#This Row],[Base type]])+2,FIND(")",core[[#This Row],[Type]],LEN(core[[#This Row],[Base type]])+2)-LEN(core[[#This Row],[Base type]])-2)&amp;IF(core[[#This Row],[Other]]=TRUE,", ""other:*""",""),"")</f>
        <v/>
      </c>
      <c r="L1772" t="str">
        <f t="array" ref="L177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73" spans="2:12" hidden="1" x14ac:dyDescent="0.25">
      <c r="B1773" t="s">
        <v>3351</v>
      </c>
      <c r="C1773" t="s">
        <v>3322</v>
      </c>
      <c r="D1773" t="s">
        <v>386</v>
      </c>
      <c r="E1773" t="s">
        <v>120</v>
      </c>
      <c r="F1773" t="s">
        <v>23</v>
      </c>
      <c r="G1773" t="s">
        <v>1325</v>
      </c>
      <c r="H1773" t="str">
        <f>IF(ISBLANK(core[[#This Row],[Type]]),"",IFERROR(LEFT(core[[#This Row],[Type]],FIND("(",core[[#This Row],[Type]])-1),core[[#This Row],[Type]]))</f>
        <v>xs:IDREF</v>
      </c>
      <c r="I1773" t="str">
        <f>IF(core[[#This Row],[Base type]]="xs:string",LEFT(core[[#This Row],[Type]],11)="xs:string(""","")</f>
        <v/>
      </c>
      <c r="J1773" t="str">
        <f>IF(core[[#This Row],[Base type]]="xs:string",NOT(ISERROR(FIND(" or xs:string(xs:pattern=other:\w{2,})",core[[#This Row],[Type]]))),"")</f>
        <v/>
      </c>
      <c r="K1773" t="str">
        <f>IFERROR(MID(core[[#This Row],[Type]],LEN(core[[#This Row],[Base type]])+2,FIND(")",core[[#This Row],[Type]],LEN(core[[#This Row],[Base type]])+2)-LEN(core[[#This Row],[Base type]])-2)&amp;IF(core[[#This Row],[Other]]=TRUE,", ""other:*""",""),"")</f>
        <v/>
      </c>
      <c r="L1773" t="str">
        <f t="array" ref="L177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74" spans="2:12" hidden="1" x14ac:dyDescent="0.25">
      <c r="B1774" t="s">
        <v>3352</v>
      </c>
      <c r="C1774" t="s">
        <v>3322</v>
      </c>
      <c r="D1774" t="s">
        <v>386</v>
      </c>
      <c r="E1774" t="s">
        <v>1307</v>
      </c>
      <c r="F1774" t="s">
        <v>29</v>
      </c>
      <c r="H1774" t="str">
        <f>IF(ISBLANK(core[[#This Row],[Type]]),"",IFERROR(LEFT(core[[#This Row],[Type]],FIND("(",core[[#This Row],[Type]])-1),core[[#This Row],[Type]]))</f>
        <v/>
      </c>
      <c r="I1774" t="str">
        <f>IF(core[[#This Row],[Base type]]="xs:string",LEFT(core[[#This Row],[Type]],11)="xs:string(""","")</f>
        <v/>
      </c>
      <c r="J1774" t="str">
        <f>IF(core[[#This Row],[Base type]]="xs:string",NOT(ISERROR(FIND(" or xs:string(xs:pattern=other:\w{2,})",core[[#This Row],[Type]]))),"")</f>
        <v/>
      </c>
      <c r="K1774" t="str">
        <f>IFERROR(MID(core[[#This Row],[Type]],LEN(core[[#This Row],[Base type]])+2,FIND(")",core[[#This Row],[Type]],LEN(core[[#This Row],[Base type]])+2)-LEN(core[[#This Row],[Base type]])-2)&amp;IF(core[[#This Row],[Other]]=TRUE,", ""other:*""",""),"")</f>
        <v/>
      </c>
      <c r="L1774" t="str">
        <f t="array" ref="L17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75" spans="2:12" hidden="1" x14ac:dyDescent="0.25">
      <c r="B1775" t="s">
        <v>3353</v>
      </c>
      <c r="C1775" t="s">
        <v>3322</v>
      </c>
      <c r="D1775" t="s">
        <v>386</v>
      </c>
      <c r="E1775" t="s">
        <v>389</v>
      </c>
      <c r="F1775" t="s">
        <v>29</v>
      </c>
      <c r="G1775" t="s">
        <v>1346</v>
      </c>
      <c r="H1775" t="str">
        <f>IF(ISBLANK(core[[#This Row],[Type]]),"",IFERROR(LEFT(core[[#This Row],[Type]],FIND("(",core[[#This Row],[Type]])-1),core[[#This Row],[Type]]))</f>
        <v>xs:positiveInteger</v>
      </c>
      <c r="I1775" t="str">
        <f>IF(core[[#This Row],[Base type]]="xs:string",LEFT(core[[#This Row],[Type]],11)="xs:string(""","")</f>
        <v/>
      </c>
      <c r="J1775" t="str">
        <f>IF(core[[#This Row],[Base type]]="xs:string",NOT(ISERROR(FIND(" or xs:string(xs:pattern=other:\w{2,})",core[[#This Row],[Type]]))),"")</f>
        <v/>
      </c>
      <c r="K1775" t="str">
        <f>IFERROR(MID(core[[#This Row],[Type]],LEN(core[[#This Row],[Base type]])+2,FIND(")",core[[#This Row],[Type]],LEN(core[[#This Row],[Base type]])+2)-LEN(core[[#This Row],[Base type]])-2)&amp;IF(core[[#This Row],[Other]]=TRUE,", ""other:*""",""),"")</f>
        <v/>
      </c>
      <c r="L1775" t="str">
        <f t="array" ref="L177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776" spans="2:12" hidden="1" x14ac:dyDescent="0.25">
      <c r="B1776" t="s">
        <v>3354</v>
      </c>
      <c r="C1776" t="s">
        <v>3322</v>
      </c>
      <c r="D1776" t="s">
        <v>147</v>
      </c>
      <c r="E1776" t="s">
        <v>1299</v>
      </c>
      <c r="F1776" t="s">
        <v>29</v>
      </c>
      <c r="H1776" t="str">
        <f>IF(ISBLANK(core[[#This Row],[Type]]),"",IFERROR(LEFT(core[[#This Row],[Type]],FIND("(",core[[#This Row],[Type]])-1),core[[#This Row],[Type]]))</f>
        <v/>
      </c>
      <c r="I1776" t="str">
        <f>IF(core[[#This Row],[Base type]]="xs:string",LEFT(core[[#This Row],[Type]],11)="xs:string(""","")</f>
        <v/>
      </c>
      <c r="J1776" t="str">
        <f>IF(core[[#This Row],[Base type]]="xs:string",NOT(ISERROR(FIND(" or xs:string(xs:pattern=other:\w{2,})",core[[#This Row],[Type]]))),"")</f>
        <v/>
      </c>
      <c r="K1776" t="str">
        <f>IFERROR(MID(core[[#This Row],[Type]],LEN(core[[#This Row],[Base type]])+2,FIND(")",core[[#This Row],[Type]],LEN(core[[#This Row],[Base type]])+2)-LEN(core[[#This Row],[Base type]])-2)&amp;IF(core[[#This Row],[Other]]=TRUE,", ""other:*""",""),"")</f>
        <v/>
      </c>
      <c r="L1776" t="str">
        <f t="array" ref="L17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77" spans="2:12" hidden="1" x14ac:dyDescent="0.25">
      <c r="B1777" t="s">
        <v>3355</v>
      </c>
      <c r="C1777" t="s">
        <v>3322</v>
      </c>
      <c r="D1777" t="s">
        <v>147</v>
      </c>
      <c r="E1777" t="s">
        <v>120</v>
      </c>
      <c r="F1777" t="s">
        <v>23</v>
      </c>
      <c r="G1777" t="s">
        <v>1325</v>
      </c>
      <c r="H1777" t="str">
        <f>IF(ISBLANK(core[[#This Row],[Type]]),"",IFERROR(LEFT(core[[#This Row],[Type]],FIND("(",core[[#This Row],[Type]])-1),core[[#This Row],[Type]]))</f>
        <v>xs:IDREF</v>
      </c>
      <c r="I1777" t="str">
        <f>IF(core[[#This Row],[Base type]]="xs:string",LEFT(core[[#This Row],[Type]],11)="xs:string(""","")</f>
        <v/>
      </c>
      <c r="J1777" t="str">
        <f>IF(core[[#This Row],[Base type]]="xs:string",NOT(ISERROR(FIND(" or xs:string(xs:pattern=other:\w{2,})",core[[#This Row],[Type]]))),"")</f>
        <v/>
      </c>
      <c r="K1777" t="str">
        <f>IFERROR(MID(core[[#This Row],[Type]],LEN(core[[#This Row],[Base type]])+2,FIND(")",core[[#This Row],[Type]],LEN(core[[#This Row],[Base type]])+2)-LEN(core[[#This Row],[Base type]])-2)&amp;IF(core[[#This Row],[Other]]=TRUE,", ""other:*""",""),"")</f>
        <v/>
      </c>
      <c r="L1777" t="str">
        <f t="array" ref="L1777">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78" spans="2:12" hidden="1" x14ac:dyDescent="0.25">
      <c r="B1778" t="s">
        <v>3356</v>
      </c>
      <c r="C1778" t="s">
        <v>3322</v>
      </c>
      <c r="D1778" t="s">
        <v>147</v>
      </c>
      <c r="E1778" t="s">
        <v>1307</v>
      </c>
      <c r="F1778" t="s">
        <v>29</v>
      </c>
      <c r="H1778" t="str">
        <f>IF(ISBLANK(core[[#This Row],[Type]]),"",IFERROR(LEFT(core[[#This Row],[Type]],FIND("(",core[[#This Row],[Type]])-1),core[[#This Row],[Type]]))</f>
        <v/>
      </c>
      <c r="I1778" t="str">
        <f>IF(core[[#This Row],[Base type]]="xs:string",LEFT(core[[#This Row],[Type]],11)="xs:string(""","")</f>
        <v/>
      </c>
      <c r="J1778" t="str">
        <f>IF(core[[#This Row],[Base type]]="xs:string",NOT(ISERROR(FIND(" or xs:string(xs:pattern=other:\w{2,})",core[[#This Row],[Type]]))),"")</f>
        <v/>
      </c>
      <c r="K1778" t="str">
        <f>IFERROR(MID(core[[#This Row],[Type]],LEN(core[[#This Row],[Base type]])+2,FIND(")",core[[#This Row],[Type]],LEN(core[[#This Row],[Base type]])+2)-LEN(core[[#This Row],[Base type]])-2)&amp;IF(core[[#This Row],[Other]]=TRUE,", ""other:*""",""),"")</f>
        <v/>
      </c>
      <c r="L1778" t="str">
        <f t="array" ref="L177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79" spans="2:12" hidden="1" x14ac:dyDescent="0.25">
      <c r="B1779" t="s">
        <v>3357</v>
      </c>
      <c r="C1779" t="s">
        <v>3322</v>
      </c>
      <c r="D1779" t="s">
        <v>147</v>
      </c>
      <c r="E1779" t="s">
        <v>389</v>
      </c>
      <c r="F1779" t="s">
        <v>29</v>
      </c>
      <c r="G1779" t="s">
        <v>1346</v>
      </c>
      <c r="H1779" t="str">
        <f>IF(ISBLANK(core[[#This Row],[Type]]),"",IFERROR(LEFT(core[[#This Row],[Type]],FIND("(",core[[#This Row],[Type]])-1),core[[#This Row],[Type]]))</f>
        <v>xs:positiveInteger</v>
      </c>
      <c r="I1779" t="str">
        <f>IF(core[[#This Row],[Base type]]="xs:string",LEFT(core[[#This Row],[Type]],11)="xs:string(""","")</f>
        <v/>
      </c>
      <c r="J1779" t="str">
        <f>IF(core[[#This Row],[Base type]]="xs:string",NOT(ISERROR(FIND(" or xs:string(xs:pattern=other:\w{2,})",core[[#This Row],[Type]]))),"")</f>
        <v/>
      </c>
      <c r="K1779" t="str">
        <f>IFERROR(MID(core[[#This Row],[Type]],LEN(core[[#This Row],[Base type]])+2,FIND(")",core[[#This Row],[Type]],LEN(core[[#This Row],[Base type]])+2)-LEN(core[[#This Row],[Base type]])-2)&amp;IF(core[[#This Row],[Other]]=TRUE,", ""other:*""",""),"")</f>
        <v/>
      </c>
      <c r="L1779" t="str">
        <f t="array" ref="L1779">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780" spans="2:12" hidden="1" x14ac:dyDescent="0.25">
      <c r="B1780" t="s">
        <v>3358</v>
      </c>
      <c r="C1780" t="s">
        <v>414</v>
      </c>
      <c r="D1780" t="s">
        <v>1309</v>
      </c>
      <c r="E1780" t="s">
        <v>1299</v>
      </c>
      <c r="F1780" t="s">
        <v>29</v>
      </c>
      <c r="H1780" t="str">
        <f>IF(ISBLANK(core[[#This Row],[Type]]),"",IFERROR(LEFT(core[[#This Row],[Type]],FIND("(",core[[#This Row],[Type]])-1),core[[#This Row],[Type]]))</f>
        <v/>
      </c>
      <c r="I1780" t="str">
        <f>IF(core[[#This Row],[Base type]]="xs:string",LEFT(core[[#This Row],[Type]],11)="xs:string(""","")</f>
        <v/>
      </c>
      <c r="J1780" t="str">
        <f>IF(core[[#This Row],[Base type]]="xs:string",NOT(ISERROR(FIND(" or xs:string(xs:pattern=other:\w{2,})",core[[#This Row],[Type]]))),"")</f>
        <v/>
      </c>
      <c r="K1780" t="str">
        <f>IFERROR(MID(core[[#This Row],[Type]],LEN(core[[#This Row],[Base type]])+2,FIND(")",core[[#This Row],[Type]],LEN(core[[#This Row],[Base type]])+2)-LEN(core[[#This Row],[Base type]])-2)&amp;IF(core[[#This Row],[Other]]=TRUE,", ""other:*""",""),"")</f>
        <v/>
      </c>
      <c r="L1780" t="str">
        <f t="array" ref="L178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81" spans="2:12" hidden="1" x14ac:dyDescent="0.25">
      <c r="B1781" t="s">
        <v>3359</v>
      </c>
      <c r="C1781" t="s">
        <v>52</v>
      </c>
      <c r="D1781" t="s">
        <v>61</v>
      </c>
      <c r="E1781" t="s">
        <v>1299</v>
      </c>
      <c r="F1781" t="s">
        <v>29</v>
      </c>
      <c r="H1781" t="str">
        <f>IF(ISBLANK(core[[#This Row],[Type]]),"",IFERROR(LEFT(core[[#This Row],[Type]],FIND("(",core[[#This Row],[Type]])-1),core[[#This Row],[Type]]))</f>
        <v/>
      </c>
      <c r="I1781" t="str">
        <f>IF(core[[#This Row],[Base type]]="xs:string",LEFT(core[[#This Row],[Type]],11)="xs:string(""","")</f>
        <v/>
      </c>
      <c r="J1781" t="str">
        <f>IF(core[[#This Row],[Base type]]="xs:string",NOT(ISERROR(FIND(" or xs:string(xs:pattern=other:\w{2,})",core[[#This Row],[Type]]))),"")</f>
        <v/>
      </c>
      <c r="K1781" t="str">
        <f>IFERROR(MID(core[[#This Row],[Type]],LEN(core[[#This Row],[Base type]])+2,FIND(")",core[[#This Row],[Type]],LEN(core[[#This Row],[Base type]])+2)-LEN(core[[#This Row],[Base type]])-2)&amp;IF(core[[#This Row],[Other]]=TRUE,", ""other:*""",""),"")</f>
        <v/>
      </c>
      <c r="L1781" t="str">
        <f t="array" ref="L178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82" spans="2:12" hidden="1" x14ac:dyDescent="0.25">
      <c r="B1782" t="s">
        <v>3360</v>
      </c>
      <c r="C1782" t="s">
        <v>287</v>
      </c>
      <c r="D1782" t="s">
        <v>288</v>
      </c>
      <c r="E1782" t="s">
        <v>1299</v>
      </c>
      <c r="F1782" t="s">
        <v>23</v>
      </c>
      <c r="H1782" t="str">
        <f>IF(ISBLANK(core[[#This Row],[Type]]),"",IFERROR(LEFT(core[[#This Row],[Type]],FIND("(",core[[#This Row],[Type]])-1),core[[#This Row],[Type]]))</f>
        <v/>
      </c>
      <c r="I1782" t="str">
        <f>IF(core[[#This Row],[Base type]]="xs:string",LEFT(core[[#This Row],[Type]],11)="xs:string(""","")</f>
        <v/>
      </c>
      <c r="J1782" t="str">
        <f>IF(core[[#This Row],[Base type]]="xs:string",NOT(ISERROR(FIND(" or xs:string(xs:pattern=other:\w{2,})",core[[#This Row],[Type]]))),"")</f>
        <v/>
      </c>
      <c r="K1782" t="str">
        <f>IFERROR(MID(core[[#This Row],[Type]],LEN(core[[#This Row],[Base type]])+2,FIND(")",core[[#This Row],[Type]],LEN(core[[#This Row],[Base type]])+2)-LEN(core[[#This Row],[Base type]])-2)&amp;IF(core[[#This Row],[Other]]=TRUE,", ""other:*""",""),"")</f>
        <v/>
      </c>
      <c r="L1782" t="str">
        <f t="array" ref="L178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83" spans="2:12" hidden="1" x14ac:dyDescent="0.25">
      <c r="B1783" t="s">
        <v>3361</v>
      </c>
      <c r="C1783" t="s">
        <v>287</v>
      </c>
      <c r="D1783" t="s">
        <v>288</v>
      </c>
      <c r="E1783" t="s">
        <v>34</v>
      </c>
      <c r="F1783" t="s">
        <v>29</v>
      </c>
      <c r="G1783" t="s">
        <v>1302</v>
      </c>
      <c r="H1783" t="str">
        <f>IF(ISBLANK(core[[#This Row],[Type]]),"",IFERROR(LEFT(core[[#This Row],[Type]],FIND("(",core[[#This Row],[Type]])-1),core[[#This Row],[Type]]))</f>
        <v>xs:string</v>
      </c>
      <c r="I1783" t="b">
        <f>IF(core[[#This Row],[Base type]]="xs:string",LEFT(core[[#This Row],[Type]],11)="xs:string(""","")</f>
        <v>0</v>
      </c>
      <c r="J1783" t="b">
        <f>IF(core[[#This Row],[Base type]]="xs:string",NOT(ISERROR(FIND(" or xs:string(xs:pattern=other:\w{2,})",core[[#This Row],[Type]]))),"")</f>
        <v>0</v>
      </c>
      <c r="K1783" t="str">
        <f>IFERROR(MID(core[[#This Row],[Type]],LEN(core[[#This Row],[Base type]])+2,FIND(")",core[[#This Row],[Type]],LEN(core[[#This Row],[Base type]])+2)-LEN(core[[#This Row],[Base type]])-2)&amp;IF(core[[#This Row],[Other]]=TRUE,", ""other:*""",""),"")</f>
        <v/>
      </c>
      <c r="L1783" t="str">
        <f t="array" ref="L178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84" spans="2:12" hidden="1" x14ac:dyDescent="0.25">
      <c r="B1784" t="s">
        <v>3362</v>
      </c>
      <c r="C1784" t="s">
        <v>287</v>
      </c>
      <c r="D1784" t="s">
        <v>288</v>
      </c>
      <c r="E1784" t="s">
        <v>28</v>
      </c>
      <c r="F1784" t="s">
        <v>29</v>
      </c>
      <c r="G1784" t="s">
        <v>1302</v>
      </c>
      <c r="H1784" t="str">
        <f>IF(ISBLANK(core[[#This Row],[Type]]),"",IFERROR(LEFT(core[[#This Row],[Type]],FIND("(",core[[#This Row],[Type]])-1),core[[#This Row],[Type]]))</f>
        <v>xs:string</v>
      </c>
      <c r="I1784" t="b">
        <f>IF(core[[#This Row],[Base type]]="xs:string",LEFT(core[[#This Row],[Type]],11)="xs:string(""","")</f>
        <v>0</v>
      </c>
      <c r="J1784" t="b">
        <f>IF(core[[#This Row],[Base type]]="xs:string",NOT(ISERROR(FIND(" or xs:string(xs:pattern=other:\w{2,})",core[[#This Row],[Type]]))),"")</f>
        <v>0</v>
      </c>
      <c r="K1784" t="str">
        <f>IFERROR(MID(core[[#This Row],[Type]],LEN(core[[#This Row],[Base type]])+2,FIND(")",core[[#This Row],[Type]],LEN(core[[#This Row],[Base type]])+2)-LEN(core[[#This Row],[Base type]])-2)&amp;IF(core[[#This Row],[Other]]=TRUE,", ""other:*""",""),"")</f>
        <v/>
      </c>
      <c r="L1784" t="str">
        <f t="array" ref="L178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85" spans="2:12" hidden="1" x14ac:dyDescent="0.25">
      <c r="B1785" t="s">
        <v>3363</v>
      </c>
      <c r="C1785" t="s">
        <v>287</v>
      </c>
      <c r="D1785" t="s">
        <v>288</v>
      </c>
      <c r="E1785" t="s">
        <v>1305</v>
      </c>
      <c r="F1785" t="s">
        <v>29</v>
      </c>
      <c r="H1785" t="str">
        <f>IF(ISBLANK(core[[#This Row],[Type]]),"",IFERROR(LEFT(core[[#This Row],[Type]],FIND("(",core[[#This Row],[Type]])-1),core[[#This Row],[Type]]))</f>
        <v/>
      </c>
      <c r="I1785" t="str">
        <f>IF(core[[#This Row],[Base type]]="xs:string",LEFT(core[[#This Row],[Type]],11)="xs:string(""","")</f>
        <v/>
      </c>
      <c r="J1785" t="str">
        <f>IF(core[[#This Row],[Base type]]="xs:string",NOT(ISERROR(FIND(" or xs:string(xs:pattern=other:\w{2,})",core[[#This Row],[Type]]))),"")</f>
        <v/>
      </c>
      <c r="K1785" t="str">
        <f>IFERROR(MID(core[[#This Row],[Type]],LEN(core[[#This Row],[Base type]])+2,FIND(")",core[[#This Row],[Type]],LEN(core[[#This Row],[Base type]])+2)-LEN(core[[#This Row],[Base type]])-2)&amp;IF(core[[#This Row],[Other]]=TRUE,", ""other:*""",""),"")</f>
        <v/>
      </c>
      <c r="L1785" t="str">
        <f t="array" ref="L17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86" spans="2:12" hidden="1" x14ac:dyDescent="0.25">
      <c r="B1786" t="s">
        <v>3364</v>
      </c>
      <c r="C1786" t="s">
        <v>287</v>
      </c>
      <c r="D1786" t="s">
        <v>288</v>
      </c>
      <c r="E1786" t="s">
        <v>1307</v>
      </c>
      <c r="F1786" t="s">
        <v>29</v>
      </c>
      <c r="H1786" t="str">
        <f>IF(ISBLANK(core[[#This Row],[Type]]),"",IFERROR(LEFT(core[[#This Row],[Type]],FIND("(",core[[#This Row],[Type]])-1),core[[#This Row],[Type]]))</f>
        <v/>
      </c>
      <c r="I1786" t="str">
        <f>IF(core[[#This Row],[Base type]]="xs:string",LEFT(core[[#This Row],[Type]],11)="xs:string(""","")</f>
        <v/>
      </c>
      <c r="J1786" t="str">
        <f>IF(core[[#This Row],[Base type]]="xs:string",NOT(ISERROR(FIND(" or xs:string(xs:pattern=other:\w{2,})",core[[#This Row],[Type]]))),"")</f>
        <v/>
      </c>
      <c r="K1786" t="str">
        <f>IFERROR(MID(core[[#This Row],[Type]],LEN(core[[#This Row],[Base type]])+2,FIND(")",core[[#This Row],[Type]],LEN(core[[#This Row],[Base type]])+2)-LEN(core[[#This Row],[Base type]])-2)&amp;IF(core[[#This Row],[Other]]=TRUE,", ""other:*""",""),"")</f>
        <v/>
      </c>
      <c r="L1786" t="str">
        <f t="array" ref="L17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87" spans="2:12" hidden="1" x14ac:dyDescent="0.25">
      <c r="B1787" t="s">
        <v>3365</v>
      </c>
      <c r="C1787" t="s">
        <v>294</v>
      </c>
      <c r="D1787" t="s">
        <v>423</v>
      </c>
      <c r="E1787" t="s">
        <v>1299</v>
      </c>
      <c r="F1787" t="s">
        <v>29</v>
      </c>
      <c r="H1787" t="str">
        <f>IF(ISBLANK(core[[#This Row],[Type]]),"",IFERROR(LEFT(core[[#This Row],[Type]],FIND("(",core[[#This Row],[Type]])-1),core[[#This Row],[Type]]))</f>
        <v/>
      </c>
      <c r="I1787" t="str">
        <f>IF(core[[#This Row],[Base type]]="xs:string",LEFT(core[[#This Row],[Type]],11)="xs:string(""","")</f>
        <v/>
      </c>
      <c r="J1787" t="str">
        <f>IF(core[[#This Row],[Base type]]="xs:string",NOT(ISERROR(FIND(" or xs:string(xs:pattern=other:\w{2,})",core[[#This Row],[Type]]))),"")</f>
        <v/>
      </c>
      <c r="K1787" t="str">
        <f>IFERROR(MID(core[[#This Row],[Type]],LEN(core[[#This Row],[Base type]])+2,FIND(")",core[[#This Row],[Type]],LEN(core[[#This Row],[Base type]])+2)-LEN(core[[#This Row],[Base type]])-2)&amp;IF(core[[#This Row],[Other]]=TRUE,", ""other:*""",""),"")</f>
        <v/>
      </c>
      <c r="L1787" t="str">
        <f t="array" ref="L178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88" spans="2:12" hidden="1" x14ac:dyDescent="0.25">
      <c r="B1788" t="s">
        <v>3366</v>
      </c>
      <c r="C1788" t="s">
        <v>294</v>
      </c>
      <c r="D1788" t="s">
        <v>423</v>
      </c>
      <c r="E1788" t="s">
        <v>34</v>
      </c>
      <c r="F1788" t="s">
        <v>29</v>
      </c>
      <c r="G1788" t="s">
        <v>1302</v>
      </c>
      <c r="H1788" t="str">
        <f>IF(ISBLANK(core[[#This Row],[Type]]),"",IFERROR(LEFT(core[[#This Row],[Type]],FIND("(",core[[#This Row],[Type]])-1),core[[#This Row],[Type]]))</f>
        <v>xs:string</v>
      </c>
      <c r="I1788" t="b">
        <f>IF(core[[#This Row],[Base type]]="xs:string",LEFT(core[[#This Row],[Type]],11)="xs:string(""","")</f>
        <v>0</v>
      </c>
      <c r="J1788" t="b">
        <f>IF(core[[#This Row],[Base type]]="xs:string",NOT(ISERROR(FIND(" or xs:string(xs:pattern=other:\w{2,})",core[[#This Row],[Type]]))),"")</f>
        <v>0</v>
      </c>
      <c r="K1788" t="str">
        <f>IFERROR(MID(core[[#This Row],[Type]],LEN(core[[#This Row],[Base type]])+2,FIND(")",core[[#This Row],[Type]],LEN(core[[#This Row],[Base type]])+2)-LEN(core[[#This Row],[Base type]])-2)&amp;IF(core[[#This Row],[Other]]=TRUE,", ""other:*""",""),"")</f>
        <v/>
      </c>
      <c r="L1788" t="str">
        <f t="array" ref="L178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89" spans="2:12" hidden="1" x14ac:dyDescent="0.25">
      <c r="B1789" t="s">
        <v>3367</v>
      </c>
      <c r="C1789" t="s">
        <v>294</v>
      </c>
      <c r="D1789" t="s">
        <v>423</v>
      </c>
      <c r="E1789" t="s">
        <v>28</v>
      </c>
      <c r="F1789" t="s">
        <v>29</v>
      </c>
      <c r="G1789" t="s">
        <v>1302</v>
      </c>
      <c r="H1789" t="str">
        <f>IF(ISBLANK(core[[#This Row],[Type]]),"",IFERROR(LEFT(core[[#This Row],[Type]],FIND("(",core[[#This Row],[Type]])-1),core[[#This Row],[Type]]))</f>
        <v>xs:string</v>
      </c>
      <c r="I1789" t="b">
        <f>IF(core[[#This Row],[Base type]]="xs:string",LEFT(core[[#This Row],[Type]],11)="xs:string(""","")</f>
        <v>0</v>
      </c>
      <c r="J1789" t="b">
        <f>IF(core[[#This Row],[Base type]]="xs:string",NOT(ISERROR(FIND(" or xs:string(xs:pattern=other:\w{2,})",core[[#This Row],[Type]]))),"")</f>
        <v>0</v>
      </c>
      <c r="K1789" t="str">
        <f>IFERROR(MID(core[[#This Row],[Type]],LEN(core[[#This Row],[Base type]])+2,FIND(")",core[[#This Row],[Type]],LEN(core[[#This Row],[Base type]])+2)-LEN(core[[#This Row],[Base type]])-2)&amp;IF(core[[#This Row],[Other]]=TRUE,", ""other:*""",""),"")</f>
        <v/>
      </c>
      <c r="L1789" t="str">
        <f t="array" ref="L178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90" spans="2:12" hidden="1" x14ac:dyDescent="0.25">
      <c r="B1790" t="s">
        <v>3368</v>
      </c>
      <c r="C1790" t="s">
        <v>294</v>
      </c>
      <c r="D1790" t="s">
        <v>423</v>
      </c>
      <c r="E1790" t="s">
        <v>1305</v>
      </c>
      <c r="F1790" t="s">
        <v>29</v>
      </c>
      <c r="H1790" t="str">
        <f>IF(ISBLANK(core[[#This Row],[Type]]),"",IFERROR(LEFT(core[[#This Row],[Type]],FIND("(",core[[#This Row],[Type]])-1),core[[#This Row],[Type]]))</f>
        <v/>
      </c>
      <c r="I1790" t="str">
        <f>IF(core[[#This Row],[Base type]]="xs:string",LEFT(core[[#This Row],[Type]],11)="xs:string(""","")</f>
        <v/>
      </c>
      <c r="J1790" t="str">
        <f>IF(core[[#This Row],[Base type]]="xs:string",NOT(ISERROR(FIND(" or xs:string(xs:pattern=other:\w{2,})",core[[#This Row],[Type]]))),"")</f>
        <v/>
      </c>
      <c r="K1790" t="str">
        <f>IFERROR(MID(core[[#This Row],[Type]],LEN(core[[#This Row],[Base type]])+2,FIND(")",core[[#This Row],[Type]],LEN(core[[#This Row],[Base type]])+2)-LEN(core[[#This Row],[Base type]])-2)&amp;IF(core[[#This Row],[Other]]=TRUE,", ""other:*""",""),"")</f>
        <v/>
      </c>
      <c r="L1790" t="str">
        <f t="array" ref="L17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91" spans="2:12" hidden="1" x14ac:dyDescent="0.25">
      <c r="B1791" t="s">
        <v>3369</v>
      </c>
      <c r="C1791" t="s">
        <v>294</v>
      </c>
      <c r="D1791" t="s">
        <v>423</v>
      </c>
      <c r="E1791" t="s">
        <v>17</v>
      </c>
      <c r="F1791" t="s">
        <v>29</v>
      </c>
      <c r="G1791" t="s">
        <v>3370</v>
      </c>
      <c r="H1791" t="str">
        <f>IF(ISBLANK(core[[#This Row],[Type]]),"",IFERROR(LEFT(core[[#This Row],[Type]],FIND("(",core[[#This Row],[Type]])-1),core[[#This Row],[Type]]))</f>
        <v>xs:string</v>
      </c>
      <c r="I1791" t="b">
        <f>IF(core[[#This Row],[Base type]]="xs:string",LEFT(core[[#This Row],[Type]],11)="xs:string(""","")</f>
        <v>1</v>
      </c>
      <c r="J1791" t="b">
        <f>IF(core[[#This Row],[Base type]]="xs:string",NOT(ISERROR(FIND(" or xs:string(xs:pattern=other:\w{2,})",core[[#This Row],[Type]]))),"")</f>
        <v>1</v>
      </c>
      <c r="K1791" t="str">
        <f>IFERROR(MID(core[[#This Row],[Type]],LEN(core[[#This Row],[Base type]])+2,FIND(")",core[[#This Row],[Type]],LEN(core[[#This Row],[Base type]])+2)-LEN(core[[#This Row],[Base type]])-2)&amp;IF(core[[#This Row],[Other]]=TRUE,", ""other:*""",""),"")</f>
        <v>"operationalName", "trafficName", "localName", "other:*"</v>
      </c>
      <c r="L1791" t="str">
        <f t="array" ref="L1791">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92" spans="2:12" hidden="1" x14ac:dyDescent="0.25">
      <c r="B1792" t="s">
        <v>3371</v>
      </c>
      <c r="C1792" t="s">
        <v>294</v>
      </c>
      <c r="D1792" t="s">
        <v>423</v>
      </c>
      <c r="E1792" t="s">
        <v>1307</v>
      </c>
      <c r="F1792" t="s">
        <v>29</v>
      </c>
      <c r="H1792" t="str">
        <f>IF(ISBLANK(core[[#This Row],[Type]]),"",IFERROR(LEFT(core[[#This Row],[Type]],FIND("(",core[[#This Row],[Type]])-1),core[[#This Row],[Type]]))</f>
        <v/>
      </c>
      <c r="I1792" t="str">
        <f>IF(core[[#This Row],[Base type]]="xs:string",LEFT(core[[#This Row],[Type]],11)="xs:string(""","")</f>
        <v/>
      </c>
      <c r="J1792" t="str">
        <f>IF(core[[#This Row],[Base type]]="xs:string",NOT(ISERROR(FIND(" or xs:string(xs:pattern=other:\w{2,})",core[[#This Row],[Type]]))),"")</f>
        <v/>
      </c>
      <c r="K1792" t="str">
        <f>IFERROR(MID(core[[#This Row],[Type]],LEN(core[[#This Row],[Base type]])+2,FIND(")",core[[#This Row],[Type]],LEN(core[[#This Row],[Base type]])+2)-LEN(core[[#This Row],[Base type]])-2)&amp;IF(core[[#This Row],[Other]]=TRUE,", ""other:*""",""),"")</f>
        <v/>
      </c>
      <c r="L1792" t="str">
        <f t="array" ref="L179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93" spans="2:12" hidden="1" x14ac:dyDescent="0.25">
      <c r="B1793" t="s">
        <v>3372</v>
      </c>
      <c r="C1793" t="s">
        <v>294</v>
      </c>
      <c r="D1793" t="s">
        <v>1309</v>
      </c>
      <c r="E1793" t="s">
        <v>1299</v>
      </c>
      <c r="F1793" t="s">
        <v>29</v>
      </c>
      <c r="H1793" t="str">
        <f>IF(ISBLANK(core[[#This Row],[Type]]),"",IFERROR(LEFT(core[[#This Row],[Type]],FIND("(",core[[#This Row],[Type]])-1),core[[#This Row],[Type]]))</f>
        <v/>
      </c>
      <c r="I1793" t="str">
        <f>IF(core[[#This Row],[Base type]]="xs:string",LEFT(core[[#This Row],[Type]],11)="xs:string(""","")</f>
        <v/>
      </c>
      <c r="J1793" t="str">
        <f>IF(core[[#This Row],[Base type]]="xs:string",NOT(ISERROR(FIND(" or xs:string(xs:pattern=other:\w{2,})",core[[#This Row],[Type]]))),"")</f>
        <v/>
      </c>
      <c r="K1793" t="str">
        <f>IFERROR(MID(core[[#This Row],[Type]],LEN(core[[#This Row],[Base type]])+2,FIND(")",core[[#This Row],[Type]],LEN(core[[#This Row],[Base type]])+2)-LEN(core[[#This Row],[Base type]])-2)&amp;IF(core[[#This Row],[Other]]=TRUE,", ""other:*""",""),"")</f>
        <v/>
      </c>
      <c r="L1793" t="str">
        <f t="array" ref="L179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94" spans="2:12" hidden="1" x14ac:dyDescent="0.25">
      <c r="B1794" t="s">
        <v>3373</v>
      </c>
      <c r="C1794" t="s">
        <v>287</v>
      </c>
      <c r="D1794" t="s">
        <v>288</v>
      </c>
      <c r="E1794" t="s">
        <v>32</v>
      </c>
      <c r="F1794" t="s">
        <v>23</v>
      </c>
      <c r="G1794" t="s">
        <v>1311</v>
      </c>
      <c r="H1794" t="str">
        <f>IF(ISBLANK(core[[#This Row],[Type]]),"",IFERROR(LEFT(core[[#This Row],[Type]],FIND("(",core[[#This Row],[Type]])-1),core[[#This Row],[Type]]))</f>
        <v>xs:ID</v>
      </c>
      <c r="I1794" t="str">
        <f>IF(core[[#This Row],[Base type]]="xs:string",LEFT(core[[#This Row],[Type]],11)="xs:string(""","")</f>
        <v/>
      </c>
      <c r="J1794" t="str">
        <f>IF(core[[#This Row],[Base type]]="xs:string",NOT(ISERROR(FIND(" or xs:string(xs:pattern=other:\w{2,})",core[[#This Row],[Type]]))),"")</f>
        <v/>
      </c>
      <c r="K1794" t="str">
        <f>IFERROR(MID(core[[#This Row],[Type]],LEN(core[[#This Row],[Base type]])+2,FIND(")",core[[#This Row],[Type]],LEN(core[[#This Row],[Base type]])+2)-LEN(core[[#This Row],[Base type]])-2)&amp;IF(core[[#This Row],[Other]]=TRUE,", ""other:*""",""),"")</f>
        <v/>
      </c>
      <c r="L1794" t="str">
        <f t="array" ref="L17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95" spans="2:12" hidden="1" x14ac:dyDescent="0.25">
      <c r="B1795" t="s">
        <v>3374</v>
      </c>
      <c r="C1795" t="s">
        <v>287</v>
      </c>
      <c r="D1795" t="s">
        <v>288</v>
      </c>
      <c r="E1795" t="s">
        <v>24</v>
      </c>
      <c r="F1795" t="s">
        <v>29</v>
      </c>
      <c r="G1795" t="s">
        <v>1302</v>
      </c>
      <c r="H1795" t="str">
        <f>IF(ISBLANK(core[[#This Row],[Type]]),"",IFERROR(LEFT(core[[#This Row],[Type]],FIND("(",core[[#This Row],[Type]])-1),core[[#This Row],[Type]]))</f>
        <v>xs:string</v>
      </c>
      <c r="I1795" t="b">
        <f>IF(core[[#This Row],[Base type]]="xs:string",LEFT(core[[#This Row],[Type]],11)="xs:string(""","")</f>
        <v>0</v>
      </c>
      <c r="J1795" t="b">
        <f>IF(core[[#This Row],[Base type]]="xs:string",NOT(ISERROR(FIND(" or xs:string(xs:pattern=other:\w{2,})",core[[#This Row],[Type]]))),"")</f>
        <v>0</v>
      </c>
      <c r="K1795" t="str">
        <f>IFERROR(MID(core[[#This Row],[Type]],LEN(core[[#This Row],[Base type]])+2,FIND(")",core[[#This Row],[Type]],LEN(core[[#This Row],[Base type]])+2)-LEN(core[[#This Row],[Base type]])-2)&amp;IF(core[[#This Row],[Other]]=TRUE,", ""other:*""",""),"")</f>
        <v/>
      </c>
      <c r="L1795" t="str">
        <f t="array" ref="L179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796" spans="2:12" hidden="1" x14ac:dyDescent="0.25">
      <c r="B1796" t="s">
        <v>3375</v>
      </c>
      <c r="C1796" t="s">
        <v>287</v>
      </c>
      <c r="D1796" t="s">
        <v>288</v>
      </c>
      <c r="E1796" t="s">
        <v>17</v>
      </c>
      <c r="F1796" t="s">
        <v>29</v>
      </c>
      <c r="G1796" t="s">
        <v>3370</v>
      </c>
      <c r="H1796" t="str">
        <f>IF(ISBLANK(core[[#This Row],[Type]]),"",IFERROR(LEFT(core[[#This Row],[Type]],FIND("(",core[[#This Row],[Type]])-1),core[[#This Row],[Type]]))</f>
        <v>xs:string</v>
      </c>
      <c r="I1796" t="b">
        <f>IF(core[[#This Row],[Base type]]="xs:string",LEFT(core[[#This Row],[Type]],11)="xs:string(""","")</f>
        <v>1</v>
      </c>
      <c r="J1796" t="b">
        <f>IF(core[[#This Row],[Base type]]="xs:string",NOT(ISERROR(FIND(" or xs:string(xs:pattern=other:\w{2,})",core[[#This Row],[Type]]))),"")</f>
        <v>1</v>
      </c>
      <c r="K1796" t="str">
        <f>IFERROR(MID(core[[#This Row],[Type]],LEN(core[[#This Row],[Base type]])+2,FIND(")",core[[#This Row],[Type]],LEN(core[[#This Row],[Base type]])+2)-LEN(core[[#This Row],[Base type]])-2)&amp;IF(core[[#This Row],[Other]]=TRUE,", ""other:*""",""),"")</f>
        <v>"operationalName", "trafficName", "localName", "other:*"</v>
      </c>
      <c r="L1796" t="str">
        <f t="array" ref="L179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797" spans="2:12" hidden="1" x14ac:dyDescent="0.25">
      <c r="B1797" t="s">
        <v>3376</v>
      </c>
      <c r="C1797" t="s">
        <v>294</v>
      </c>
      <c r="D1797" t="s">
        <v>147</v>
      </c>
      <c r="E1797" t="s">
        <v>1299</v>
      </c>
      <c r="F1797" t="s">
        <v>29</v>
      </c>
      <c r="H1797" t="str">
        <f>IF(ISBLANK(core[[#This Row],[Type]]),"",IFERROR(LEFT(core[[#This Row],[Type]],FIND("(",core[[#This Row],[Type]])-1),core[[#This Row],[Type]]))</f>
        <v/>
      </c>
      <c r="I1797" t="str">
        <f>IF(core[[#This Row],[Base type]]="xs:string",LEFT(core[[#This Row],[Type]],11)="xs:string(""","")</f>
        <v/>
      </c>
      <c r="J1797" t="str">
        <f>IF(core[[#This Row],[Base type]]="xs:string",NOT(ISERROR(FIND(" or xs:string(xs:pattern=other:\w{2,})",core[[#This Row],[Type]]))),"")</f>
        <v/>
      </c>
      <c r="K1797" t="str">
        <f>IFERROR(MID(core[[#This Row],[Type]],LEN(core[[#This Row],[Base type]])+2,FIND(")",core[[#This Row],[Type]],LEN(core[[#This Row],[Base type]])+2)-LEN(core[[#This Row],[Base type]])-2)&amp;IF(core[[#This Row],[Other]]=TRUE,", ""other:*""",""),"")</f>
        <v/>
      </c>
      <c r="L1797" t="str">
        <f t="array" ref="L17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798" spans="2:12" hidden="1" x14ac:dyDescent="0.25">
      <c r="B1798" t="s">
        <v>3377</v>
      </c>
      <c r="C1798" t="s">
        <v>294</v>
      </c>
      <c r="D1798" t="s">
        <v>147</v>
      </c>
      <c r="E1798" t="s">
        <v>120</v>
      </c>
      <c r="F1798" t="s">
        <v>23</v>
      </c>
      <c r="G1798" t="s">
        <v>1325</v>
      </c>
      <c r="H1798" t="str">
        <f>IF(ISBLANK(core[[#This Row],[Type]]),"",IFERROR(LEFT(core[[#This Row],[Type]],FIND("(",core[[#This Row],[Type]])-1),core[[#This Row],[Type]]))</f>
        <v>xs:IDREF</v>
      </c>
      <c r="I1798" t="str">
        <f>IF(core[[#This Row],[Base type]]="xs:string",LEFT(core[[#This Row],[Type]],11)="xs:string(""","")</f>
        <v/>
      </c>
      <c r="J1798" t="str">
        <f>IF(core[[#This Row],[Base type]]="xs:string",NOT(ISERROR(FIND(" or xs:string(xs:pattern=other:\w{2,})",core[[#This Row],[Type]]))),"")</f>
        <v/>
      </c>
      <c r="K1798" t="str">
        <f>IFERROR(MID(core[[#This Row],[Type]],LEN(core[[#This Row],[Base type]])+2,FIND(")",core[[#This Row],[Type]],LEN(core[[#This Row],[Base type]])+2)-LEN(core[[#This Row],[Base type]])-2)&amp;IF(core[[#This Row],[Other]]=TRUE,", ""other:*""",""),"")</f>
        <v/>
      </c>
      <c r="L1798" t="str">
        <f t="array" ref="L179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799" spans="2:12" hidden="1" x14ac:dyDescent="0.25">
      <c r="B1799" t="s">
        <v>3378</v>
      </c>
      <c r="C1799" t="s">
        <v>294</v>
      </c>
      <c r="D1799" t="s">
        <v>147</v>
      </c>
      <c r="E1799" t="s">
        <v>1307</v>
      </c>
      <c r="F1799" t="s">
        <v>29</v>
      </c>
      <c r="H1799" t="str">
        <f>IF(ISBLANK(core[[#This Row],[Type]]),"",IFERROR(LEFT(core[[#This Row],[Type]],FIND("(",core[[#This Row],[Type]])-1),core[[#This Row],[Type]]))</f>
        <v/>
      </c>
      <c r="I1799" t="str">
        <f>IF(core[[#This Row],[Base type]]="xs:string",LEFT(core[[#This Row],[Type]],11)="xs:string(""","")</f>
        <v/>
      </c>
      <c r="J1799" t="str">
        <f>IF(core[[#This Row],[Base type]]="xs:string",NOT(ISERROR(FIND(" or xs:string(xs:pattern=other:\w{2,})",core[[#This Row],[Type]]))),"")</f>
        <v/>
      </c>
      <c r="K1799" t="str">
        <f>IFERROR(MID(core[[#This Row],[Type]],LEN(core[[#This Row],[Base type]])+2,FIND(")",core[[#This Row],[Type]],LEN(core[[#This Row],[Base type]])+2)-LEN(core[[#This Row],[Base type]])-2)&amp;IF(core[[#This Row],[Other]]=TRUE,", ""other:*""",""),"")</f>
        <v/>
      </c>
      <c r="L1799" t="str">
        <f t="array" ref="L17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00" spans="2:12" hidden="1" x14ac:dyDescent="0.25">
      <c r="B1800" t="s">
        <v>3379</v>
      </c>
      <c r="C1800" t="s">
        <v>294</v>
      </c>
      <c r="D1800" t="s">
        <v>147</v>
      </c>
      <c r="E1800" t="s">
        <v>389</v>
      </c>
      <c r="F1800" t="s">
        <v>29</v>
      </c>
      <c r="G1800" t="s">
        <v>1346</v>
      </c>
      <c r="H1800" t="str">
        <f>IF(ISBLANK(core[[#This Row],[Type]]),"",IFERROR(LEFT(core[[#This Row],[Type]],FIND("(",core[[#This Row],[Type]])-1),core[[#This Row],[Type]]))</f>
        <v>xs:positiveInteger</v>
      </c>
      <c r="I1800" t="str">
        <f>IF(core[[#This Row],[Base type]]="xs:string",LEFT(core[[#This Row],[Type]],11)="xs:string(""","")</f>
        <v/>
      </c>
      <c r="J1800" t="str">
        <f>IF(core[[#This Row],[Base type]]="xs:string",NOT(ISERROR(FIND(" or xs:string(xs:pattern=other:\w{2,})",core[[#This Row],[Type]]))),"")</f>
        <v/>
      </c>
      <c r="K1800" t="str">
        <f>IFERROR(MID(core[[#This Row],[Type]],LEN(core[[#This Row],[Base type]])+2,FIND(")",core[[#This Row],[Type]],LEN(core[[#This Row],[Base type]])+2)-LEN(core[[#This Row],[Base type]])-2)&amp;IF(core[[#This Row],[Other]]=TRUE,", ""other:*""",""),"")</f>
        <v/>
      </c>
      <c r="L1800" t="str">
        <f t="array" ref="L1800">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801" spans="2:12" hidden="1" x14ac:dyDescent="0.25">
      <c r="B1801" t="s">
        <v>3380</v>
      </c>
      <c r="C1801" t="s">
        <v>287</v>
      </c>
      <c r="D1801" t="s">
        <v>288</v>
      </c>
      <c r="E1801" t="s">
        <v>3381</v>
      </c>
      <c r="F1801" t="s">
        <v>29</v>
      </c>
      <c r="G1801" t="s">
        <v>1302</v>
      </c>
      <c r="H1801" t="str">
        <f>IF(ISBLANK(core[[#This Row],[Type]]),"",IFERROR(LEFT(core[[#This Row],[Type]],FIND("(",core[[#This Row],[Type]])-1),core[[#This Row],[Type]]))</f>
        <v>xs:string</v>
      </c>
      <c r="I1801" t="b">
        <f>IF(core[[#This Row],[Base type]]="xs:string",LEFT(core[[#This Row],[Type]],11)="xs:string(""","")</f>
        <v>0</v>
      </c>
      <c r="J1801" t="b">
        <f>IF(core[[#This Row],[Base type]]="xs:string",NOT(ISERROR(FIND(" or xs:string(xs:pattern=other:\w{2,})",core[[#This Row],[Type]]))),"")</f>
        <v>0</v>
      </c>
      <c r="K1801" t="str">
        <f>IFERROR(MID(core[[#This Row],[Type]],LEN(core[[#This Row],[Base type]])+2,FIND(")",core[[#This Row],[Type]],LEN(core[[#This Row],[Base type]])+2)-LEN(core[[#This Row],[Base type]])-2)&amp;IF(core[[#This Row],[Other]]=TRUE,", ""other:*""",""),"")</f>
        <v/>
      </c>
      <c r="L1801" t="str">
        <f t="array" ref="L180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02" spans="2:12" hidden="1" x14ac:dyDescent="0.25">
      <c r="B1802" t="s">
        <v>3382</v>
      </c>
      <c r="C1802" t="s">
        <v>287</v>
      </c>
      <c r="D1802" t="s">
        <v>288</v>
      </c>
      <c r="E1802" t="s">
        <v>3383</v>
      </c>
      <c r="F1802" t="s">
        <v>29</v>
      </c>
      <c r="G1802" t="s">
        <v>1302</v>
      </c>
      <c r="H1802" t="str">
        <f>IF(ISBLANK(core[[#This Row],[Type]]),"",IFERROR(LEFT(core[[#This Row],[Type]],FIND("(",core[[#This Row],[Type]])-1),core[[#This Row],[Type]]))</f>
        <v>xs:string</v>
      </c>
      <c r="I1802" t="b">
        <f>IF(core[[#This Row],[Base type]]="xs:string",LEFT(core[[#This Row],[Type]],11)="xs:string(""","")</f>
        <v>0</v>
      </c>
      <c r="J1802" t="b">
        <f>IF(core[[#This Row],[Base type]]="xs:string",NOT(ISERROR(FIND(" or xs:string(xs:pattern=other:\w{2,})",core[[#This Row],[Type]]))),"")</f>
        <v>0</v>
      </c>
      <c r="K1802" t="str">
        <f>IFERROR(MID(core[[#This Row],[Type]],LEN(core[[#This Row],[Base type]])+2,FIND(")",core[[#This Row],[Type]],LEN(core[[#This Row],[Base type]])+2)-LEN(core[[#This Row],[Base type]])-2)&amp;IF(core[[#This Row],[Other]]=TRUE,", ""other:*""",""),"")</f>
        <v/>
      </c>
      <c r="L1802" t="str">
        <f t="array" ref="L180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03" spans="2:12" hidden="1" x14ac:dyDescent="0.25">
      <c r="B1803" t="s">
        <v>3384</v>
      </c>
      <c r="C1803" t="s">
        <v>287</v>
      </c>
      <c r="D1803" t="s">
        <v>288</v>
      </c>
      <c r="E1803" t="s">
        <v>3385</v>
      </c>
      <c r="F1803" t="s">
        <v>29</v>
      </c>
      <c r="G1803" t="s">
        <v>1302</v>
      </c>
      <c r="H1803" t="str">
        <f>IF(ISBLANK(core[[#This Row],[Type]]),"",IFERROR(LEFT(core[[#This Row],[Type]],FIND("(",core[[#This Row],[Type]])-1),core[[#This Row],[Type]]))</f>
        <v>xs:string</v>
      </c>
      <c r="I1803" t="b">
        <f>IF(core[[#This Row],[Base type]]="xs:string",LEFT(core[[#This Row],[Type]],11)="xs:string(""","")</f>
        <v>0</v>
      </c>
      <c r="J1803" t="b">
        <f>IF(core[[#This Row],[Base type]]="xs:string",NOT(ISERROR(FIND(" or xs:string(xs:pattern=other:\w{2,})",core[[#This Row],[Type]]))),"")</f>
        <v>0</v>
      </c>
      <c r="K1803" t="str">
        <f>IFERROR(MID(core[[#This Row],[Type]],LEN(core[[#This Row],[Base type]])+2,FIND(")",core[[#This Row],[Type]],LEN(core[[#This Row],[Base type]])+2)-LEN(core[[#This Row],[Base type]])-2)&amp;IF(core[[#This Row],[Other]]=TRUE,", ""other:*""",""),"")</f>
        <v/>
      </c>
      <c r="L1803" t="str">
        <f t="array" ref="L180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04" spans="2:12" hidden="1" x14ac:dyDescent="0.25">
      <c r="B1804" t="s">
        <v>3386</v>
      </c>
      <c r="C1804" t="s">
        <v>287</v>
      </c>
      <c r="D1804" t="s">
        <v>288</v>
      </c>
      <c r="E1804" t="s">
        <v>291</v>
      </c>
      <c r="F1804" t="s">
        <v>29</v>
      </c>
      <c r="G1804" t="s">
        <v>1325</v>
      </c>
      <c r="H1804" t="str">
        <f>IF(ISBLANK(core[[#This Row],[Type]]),"",IFERROR(LEFT(core[[#This Row],[Type]],FIND("(",core[[#This Row],[Type]])-1),core[[#This Row],[Type]]))</f>
        <v>xs:IDREF</v>
      </c>
      <c r="I1804" t="str">
        <f>IF(core[[#This Row],[Base type]]="xs:string",LEFT(core[[#This Row],[Type]],11)="xs:string(""","")</f>
        <v/>
      </c>
      <c r="J1804" t="str">
        <f>IF(core[[#This Row],[Base type]]="xs:string",NOT(ISERROR(FIND(" or xs:string(xs:pattern=other:\w{2,})",core[[#This Row],[Type]]))),"")</f>
        <v/>
      </c>
      <c r="K1804" t="str">
        <f>IFERROR(MID(core[[#This Row],[Type]],LEN(core[[#This Row],[Base type]])+2,FIND(")",core[[#This Row],[Type]],LEN(core[[#This Row],[Base type]])+2)-LEN(core[[#This Row],[Base type]])-2)&amp;IF(core[[#This Row],[Other]]=TRUE,", ""other:*""",""),"")</f>
        <v/>
      </c>
      <c r="L1804" t="str">
        <f t="array" ref="L180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805" spans="2:12" hidden="1" x14ac:dyDescent="0.25">
      <c r="B1805" t="s">
        <v>3387</v>
      </c>
      <c r="C1805" t="s">
        <v>294</v>
      </c>
      <c r="D1805" t="s">
        <v>329</v>
      </c>
      <c r="E1805" t="s">
        <v>1299</v>
      </c>
      <c r="F1805" t="s">
        <v>29</v>
      </c>
      <c r="H1805" t="str">
        <f>IF(ISBLANK(core[[#This Row],[Type]]),"",IFERROR(LEFT(core[[#This Row],[Type]],FIND("(",core[[#This Row],[Type]])-1),core[[#This Row],[Type]]))</f>
        <v/>
      </c>
      <c r="I1805" t="str">
        <f>IF(core[[#This Row],[Base type]]="xs:string",LEFT(core[[#This Row],[Type]],11)="xs:string(""","")</f>
        <v/>
      </c>
      <c r="J1805" t="str">
        <f>IF(core[[#This Row],[Base type]]="xs:string",NOT(ISERROR(FIND(" or xs:string(xs:pattern=other:\w{2,})",core[[#This Row],[Type]]))),"")</f>
        <v/>
      </c>
      <c r="K1805" t="str">
        <f>IFERROR(MID(core[[#This Row],[Type]],LEN(core[[#This Row],[Base type]])+2,FIND(")",core[[#This Row],[Type]],LEN(core[[#This Row],[Base type]])+2)-LEN(core[[#This Row],[Base type]])-2)&amp;IF(core[[#This Row],[Other]]=TRUE,", ""other:*""",""),"")</f>
        <v/>
      </c>
      <c r="L1805" t="str">
        <f t="array" ref="L180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06" spans="2:12" hidden="1" x14ac:dyDescent="0.25">
      <c r="B1806" t="s">
        <v>3388</v>
      </c>
      <c r="C1806" t="s">
        <v>294</v>
      </c>
      <c r="D1806" t="s">
        <v>329</v>
      </c>
      <c r="E1806" t="s">
        <v>331</v>
      </c>
      <c r="F1806" t="s">
        <v>29</v>
      </c>
      <c r="G1806" t="s">
        <v>3389</v>
      </c>
      <c r="H1806" t="str">
        <f>IF(ISBLANK(core[[#This Row],[Type]]),"",IFERROR(LEFT(core[[#This Row],[Type]],FIND("(",core[[#This Row],[Type]])-1),core[[#This Row],[Type]]))</f>
        <v>xs:string</v>
      </c>
      <c r="I1806" t="b">
        <f>IF(core[[#This Row],[Base type]]="xs:string",LEFT(core[[#This Row],[Type]],11)="xs:string(""","")</f>
        <v>1</v>
      </c>
      <c r="J1806" t="b">
        <f>IF(core[[#This Row],[Base type]]="xs:string",NOT(ISERROR(FIND(" or xs:string(xs:pattern=other:\w{2,})",core[[#This Row],[Type]]))),"")</f>
        <v>1</v>
      </c>
      <c r="K1806" t="str">
        <f>IFERROR(MID(core[[#This Row],[Type]],LEN(core[[#This Row],[Base type]])+2,FIND(")",core[[#This Row],[Type]],LEN(core[[#This Row],[Base type]])+2)-LEN(core[[#This Row],[Base type]])-2)&amp;IF(core[[#This Row],[Other]]=TRUE,", ""other:*""",""),"")</f>
        <v>"station", "depot", "stoppingPoint", "crossover", "junction", "blockPost", "blockSignal", "siding", "other:*"</v>
      </c>
      <c r="L1806" t="str">
        <f t="array" ref="L180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07" spans="2:12" hidden="1" x14ac:dyDescent="0.25">
      <c r="B1807" t="s">
        <v>3390</v>
      </c>
      <c r="C1807" t="s">
        <v>294</v>
      </c>
      <c r="D1807" t="s">
        <v>329</v>
      </c>
      <c r="E1807" t="s">
        <v>353</v>
      </c>
      <c r="F1807" t="s">
        <v>29</v>
      </c>
      <c r="G1807" t="s">
        <v>3391</v>
      </c>
      <c r="H1807" t="str">
        <f>IF(ISBLANK(core[[#This Row],[Type]]),"",IFERROR(LEFT(core[[#This Row],[Type]],FIND("(",core[[#This Row],[Type]])-1),core[[#This Row],[Type]]))</f>
        <v>xs:string</v>
      </c>
      <c r="I1807" t="b">
        <f>IF(core[[#This Row],[Base type]]="xs:string",LEFT(core[[#This Row],[Type]],11)="xs:string(""","")</f>
        <v>1</v>
      </c>
      <c r="J1807" t="b">
        <f>IF(core[[#This Row],[Base type]]="xs:string",NOT(ISERROR(FIND(" or xs:string(xs:pattern=other:\w{2,})",core[[#This Row],[Type]]))),"")</f>
        <v>1</v>
      </c>
      <c r="K1807" t="str">
        <f>IFERROR(MID(core[[#This Row],[Type]],LEN(core[[#This Row],[Base type]])+2,FIND(")",core[[#This Row],[Type]],LEN(core[[#This Row],[Base type]])+2)-LEN(core[[#This Row],[Base type]])-2)&amp;IF(core[[#This Row],[Other]]=TRUE,", ""other:*""",""),"")</f>
        <v>"passenger", "freight", "shunting", "operational", "other:*"</v>
      </c>
      <c r="L1807" t="str">
        <f t="array" ref="L180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08" spans="2:12" hidden="1" x14ac:dyDescent="0.25">
      <c r="B1808" t="s">
        <v>3392</v>
      </c>
      <c r="C1808" t="s">
        <v>294</v>
      </c>
      <c r="D1808" t="s">
        <v>329</v>
      </c>
      <c r="E1808" t="s">
        <v>3393</v>
      </c>
      <c r="F1808" t="s">
        <v>29</v>
      </c>
      <c r="G1808" t="s">
        <v>1436</v>
      </c>
      <c r="H1808" t="str">
        <f>IF(ISBLANK(core[[#This Row],[Type]]),"",IFERROR(LEFT(core[[#This Row],[Type]],FIND("(",core[[#This Row],[Type]])-1),core[[#This Row],[Type]]))</f>
        <v>xs:boolean</v>
      </c>
      <c r="I1808" t="str">
        <f>IF(core[[#This Row],[Base type]]="xs:string",LEFT(core[[#This Row],[Type]],11)="xs:string(""","")</f>
        <v/>
      </c>
      <c r="J1808" t="str">
        <f>IF(core[[#This Row],[Base type]]="xs:string",NOT(ISERROR(FIND(" or xs:string(xs:pattern=other:\w{2,})",core[[#This Row],[Type]]))),"")</f>
        <v/>
      </c>
      <c r="K1808" t="str">
        <f>IFERROR(MID(core[[#This Row],[Type]],LEN(core[[#This Row],[Base type]])+2,FIND(")",core[[#This Row],[Type]],LEN(core[[#This Row],[Base type]])+2)-LEN(core[[#This Row],[Base type]])-2)&amp;IF(core[[#This Row],[Other]]=TRUE,", ""other:*""",""),"")</f>
        <v/>
      </c>
      <c r="L1808" t="str">
        <f t="array" ref="L180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09" spans="2:12" hidden="1" x14ac:dyDescent="0.25">
      <c r="B1809" t="s">
        <v>3394</v>
      </c>
      <c r="C1809" t="s">
        <v>294</v>
      </c>
      <c r="D1809" t="s">
        <v>329</v>
      </c>
      <c r="E1809" t="s">
        <v>3395</v>
      </c>
      <c r="F1809" t="s">
        <v>29</v>
      </c>
      <c r="G1809" t="s">
        <v>1436</v>
      </c>
      <c r="H1809" t="str">
        <f>IF(ISBLANK(core[[#This Row],[Type]]),"",IFERROR(LEFT(core[[#This Row],[Type]],FIND("(",core[[#This Row],[Type]])-1),core[[#This Row],[Type]]))</f>
        <v>xs:boolean</v>
      </c>
      <c r="I1809" t="str">
        <f>IF(core[[#This Row],[Base type]]="xs:string",LEFT(core[[#This Row],[Type]],11)="xs:string(""","")</f>
        <v/>
      </c>
      <c r="J1809" t="str">
        <f>IF(core[[#This Row],[Base type]]="xs:string",NOT(ISERROR(FIND(" or xs:string(xs:pattern=other:\w{2,})",core[[#This Row],[Type]]))),"")</f>
        <v/>
      </c>
      <c r="K1809" t="str">
        <f>IFERROR(MID(core[[#This Row],[Type]],LEN(core[[#This Row],[Base type]])+2,FIND(")",core[[#This Row],[Type]],LEN(core[[#This Row],[Base type]])+2)-LEN(core[[#This Row],[Base type]])-2)&amp;IF(core[[#This Row],[Other]]=TRUE,", ""other:*""",""),"")</f>
        <v/>
      </c>
      <c r="L1809" t="str">
        <f t="array" ref="L180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10" spans="2:12" x14ac:dyDescent="0.25">
      <c r="B1810" t="s">
        <v>3396</v>
      </c>
      <c r="C1810" t="s">
        <v>392</v>
      </c>
      <c r="D1810" t="s">
        <v>393</v>
      </c>
      <c r="E1810" t="s">
        <v>1299</v>
      </c>
      <c r="F1810" t="s">
        <v>29</v>
      </c>
      <c r="H1810" t="str">
        <f>IF(ISBLANK(core[[#This Row],[Type]]),"",IFERROR(LEFT(core[[#This Row],[Type]],FIND("(",core[[#This Row],[Type]])-1),core[[#This Row],[Type]]))</f>
        <v/>
      </c>
      <c r="I1810" t="str">
        <f>IF(core[[#This Row],[Base type]]="xs:string",LEFT(core[[#This Row],[Type]],11)="xs:string(""","")</f>
        <v/>
      </c>
      <c r="J1810" t="str">
        <f>IF(core[[#This Row],[Base type]]="xs:string",NOT(ISERROR(FIND(" or xs:string(xs:pattern=other:\w{2,})",core[[#This Row],[Type]]))),"")</f>
        <v/>
      </c>
      <c r="K1810" t="str">
        <f>IFERROR(MID(core[[#This Row],[Type]],LEN(core[[#This Row],[Base type]])+2,FIND(")",core[[#This Row],[Type]],LEN(core[[#This Row],[Base type]])+2)-LEN(core[[#This Row],[Base type]])-2)&amp;IF(core[[#This Row],[Other]]=TRUE,", ""other:*""",""),"")</f>
        <v/>
      </c>
      <c r="L1810" t="str">
        <f t="array" ref="L181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11" spans="2:12" x14ac:dyDescent="0.25">
      <c r="B1811" t="s">
        <v>3744</v>
      </c>
      <c r="C1811" t="s">
        <v>392</v>
      </c>
      <c r="D1811" t="s">
        <v>393</v>
      </c>
      <c r="E1811" t="s">
        <v>3741</v>
      </c>
      <c r="F1811" t="s">
        <v>29</v>
      </c>
      <c r="G1811" t="s">
        <v>1302</v>
      </c>
      <c r="H1811" t="str">
        <f>IF(ISBLANK(core[[#This Row],[Type]]),"",IFERROR(LEFT(core[[#This Row],[Type]],FIND("(",core[[#This Row],[Type]])-1),core[[#This Row],[Type]]))</f>
        <v>xs:string</v>
      </c>
      <c r="I1811" t="b">
        <f>IF(core[[#This Row],[Base type]]="xs:string",LEFT(core[[#This Row],[Type]],11)="xs:string(""","")</f>
        <v>0</v>
      </c>
      <c r="J1811" t="b">
        <f>IF(core[[#This Row],[Base type]]="xs:string",NOT(ISERROR(FIND(" or xs:string(xs:pattern=other:\w{2,})",core[[#This Row],[Type]]))),"")</f>
        <v>0</v>
      </c>
      <c r="K1811" t="str">
        <f>IFERROR(MID(core[[#This Row],[Type]],LEN(core[[#This Row],[Base type]])+2,FIND(")",core[[#This Row],[Type]],LEN(core[[#This Row],[Base type]])+2)-LEN(core[[#This Row],[Base type]])-2)&amp;IF(core[[#This Row],[Other]]=TRUE,", ""other:*""",""),"")</f>
        <v/>
      </c>
      <c r="L1811" t="str" cm="1">
        <f t="array" ref="L181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12" spans="2:12" x14ac:dyDescent="0.25">
      <c r="B1812" t="s">
        <v>3397</v>
      </c>
      <c r="C1812" t="s">
        <v>392</v>
      </c>
      <c r="D1812" t="s">
        <v>393</v>
      </c>
      <c r="E1812" t="s">
        <v>394</v>
      </c>
      <c r="F1812" t="s">
        <v>23</v>
      </c>
      <c r="G1812" t="s">
        <v>1482</v>
      </c>
      <c r="H1812" t="str">
        <f>IF(ISBLANK(core[[#This Row],[Type]]),"",IFERROR(LEFT(core[[#This Row],[Type]],FIND("(",core[[#This Row],[Type]])-1),core[[#This Row],[Type]]))</f>
        <v>xs:time</v>
      </c>
      <c r="I1812" t="str">
        <f>IF(core[[#This Row],[Base type]]="xs:string",LEFT(core[[#This Row],[Type]],11)="xs:string(""","")</f>
        <v/>
      </c>
      <c r="J1812" t="str">
        <f>IF(core[[#This Row],[Base type]]="xs:string",NOT(ISERROR(FIND(" or xs:string(xs:pattern=other:\w{2,})",core[[#This Row],[Type]]))),"")</f>
        <v/>
      </c>
      <c r="K1812" t="str">
        <f>IFERROR(MID(core[[#This Row],[Type]],LEN(core[[#This Row],[Base type]])+2,FIND(")",core[[#This Row],[Type]],LEN(core[[#This Row],[Base type]])+2)-LEN(core[[#This Row],[Base type]])-2)&amp;IF(core[[#This Row],[Other]]=TRUE,", ""other:*""",""),"")</f>
        <v/>
      </c>
      <c r="L1812" t="str">
        <f t="array" ref="L181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813" spans="2:12" x14ac:dyDescent="0.25">
      <c r="B1813" t="s">
        <v>3398</v>
      </c>
      <c r="C1813" t="s">
        <v>392</v>
      </c>
      <c r="D1813" t="s">
        <v>393</v>
      </c>
      <c r="E1813" t="s">
        <v>396</v>
      </c>
      <c r="F1813" t="s">
        <v>23</v>
      </c>
      <c r="G1813" t="s">
        <v>1482</v>
      </c>
      <c r="H1813" t="str">
        <f>IF(ISBLANK(core[[#This Row],[Type]]),"",IFERROR(LEFT(core[[#This Row],[Type]],FIND("(",core[[#This Row],[Type]])-1),core[[#This Row],[Type]]))</f>
        <v>xs:time</v>
      </c>
      <c r="I1813" t="str">
        <f>IF(core[[#This Row],[Base type]]="xs:string",LEFT(core[[#This Row],[Type]],11)="xs:string(""","")</f>
        <v/>
      </c>
      <c r="J1813" t="str">
        <f>IF(core[[#This Row],[Base type]]="xs:string",NOT(ISERROR(FIND(" or xs:string(xs:pattern=other:\w{2,})",core[[#This Row],[Type]]))),"")</f>
        <v/>
      </c>
      <c r="K1813" t="str">
        <f>IFERROR(MID(core[[#This Row],[Type]],LEN(core[[#This Row],[Base type]])+2,FIND(")",core[[#This Row],[Type]],LEN(core[[#This Row],[Base type]])+2)-LEN(core[[#This Row],[Base type]])-2)&amp;IF(core[[#This Row],[Other]]=TRUE,", ""other:*""",""),"")</f>
        <v/>
      </c>
      <c r="L1813" t="str">
        <f t="array" ref="L1813">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814" spans="2:12" x14ac:dyDescent="0.25">
      <c r="B1814" t="s">
        <v>3399</v>
      </c>
      <c r="C1814" t="s">
        <v>392</v>
      </c>
      <c r="D1814" t="s">
        <v>393</v>
      </c>
      <c r="E1814" t="s">
        <v>397</v>
      </c>
      <c r="F1814" t="s">
        <v>23</v>
      </c>
      <c r="G1814" t="s">
        <v>3400</v>
      </c>
      <c r="H1814" t="str">
        <f>IF(ISBLANK(core[[#This Row],[Type]]),"",IFERROR(LEFT(core[[#This Row],[Type]],FIND("(",core[[#This Row],[Type]])-1),core[[#This Row],[Type]]))</f>
        <v>xs:string</v>
      </c>
      <c r="I1814" t="b">
        <f>IF(core[[#This Row],[Base type]]="xs:string",LEFT(core[[#This Row],[Type]],11)="xs:string(""","")</f>
        <v>1</v>
      </c>
      <c r="J1814" t="b">
        <f>IF(core[[#This Row],[Base type]]="xs:string",NOT(ISERROR(FIND(" or xs:string(xs:pattern=other:\w{2,})",core[[#This Row],[Type]]))),"")</f>
        <v>1</v>
      </c>
      <c r="K1814" t="str">
        <f>IFERROR(MID(core[[#This Row],[Type]],LEN(core[[#This Row],[Base type]])+2,FIND(")",core[[#This Row],[Type]],LEN(core[[#This Row],[Base type]])+2)-LEN(core[[#This Row],[Base type]])-2)&amp;IF(core[[#This Row],[Other]]=TRUE,", ""other:*""",""),"")</f>
        <v>"manned", "unmanned", "off", "other:*"</v>
      </c>
      <c r="L1814" t="str">
        <f t="array" ref="L1814">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15" spans="2:12" hidden="1" x14ac:dyDescent="0.25">
      <c r="B1815" t="s">
        <v>3401</v>
      </c>
      <c r="C1815" t="s">
        <v>294</v>
      </c>
      <c r="D1815" t="s">
        <v>366</v>
      </c>
      <c r="E1815" t="s">
        <v>1299</v>
      </c>
      <c r="F1815" t="s">
        <v>29</v>
      </c>
      <c r="H1815" t="str">
        <f>IF(ISBLANK(core[[#This Row],[Type]]),"",IFERROR(LEFT(core[[#This Row],[Type]],FIND("(",core[[#This Row],[Type]])-1),core[[#This Row],[Type]]))</f>
        <v/>
      </c>
      <c r="I1815" t="str">
        <f>IF(core[[#This Row],[Base type]]="xs:string",LEFT(core[[#This Row],[Type]],11)="xs:string(""","")</f>
        <v/>
      </c>
      <c r="J1815" t="str">
        <f>IF(core[[#This Row],[Base type]]="xs:string",NOT(ISERROR(FIND(" or xs:string(xs:pattern=other:\w{2,})",core[[#This Row],[Type]]))),"")</f>
        <v/>
      </c>
      <c r="K1815" t="str">
        <f>IFERROR(MID(core[[#This Row],[Type]],LEN(core[[#This Row],[Base type]])+2,FIND(")",core[[#This Row],[Type]],LEN(core[[#This Row],[Base type]])+2)-LEN(core[[#This Row],[Base type]])-2)&amp;IF(core[[#This Row],[Other]]=TRUE,", ""other:*""",""),"")</f>
        <v/>
      </c>
      <c r="L1815" t="str">
        <f t="array" ref="L18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16" spans="2:12" hidden="1" x14ac:dyDescent="0.25">
      <c r="B1816" t="s">
        <v>3402</v>
      </c>
      <c r="C1816" t="s">
        <v>294</v>
      </c>
      <c r="D1816" t="s">
        <v>366</v>
      </c>
      <c r="E1816" t="s">
        <v>357</v>
      </c>
      <c r="F1816" t="s">
        <v>29</v>
      </c>
      <c r="G1816" t="s">
        <v>1436</v>
      </c>
      <c r="H1816" t="str">
        <f>IF(ISBLANK(core[[#This Row],[Type]]),"",IFERROR(LEFT(core[[#This Row],[Type]],FIND("(",core[[#This Row],[Type]])-1),core[[#This Row],[Type]]))</f>
        <v>xs:boolean</v>
      </c>
      <c r="I1816" t="str">
        <f>IF(core[[#This Row],[Base type]]="xs:string",LEFT(core[[#This Row],[Type]],11)="xs:string(""","")</f>
        <v/>
      </c>
      <c r="J1816" t="str">
        <f>IF(core[[#This Row],[Base type]]="xs:string",NOT(ISERROR(FIND(" or xs:string(xs:pattern=other:\w{2,})",core[[#This Row],[Type]]))),"")</f>
        <v/>
      </c>
      <c r="K1816" t="str">
        <f>IFERROR(MID(core[[#This Row],[Type]],LEN(core[[#This Row],[Base type]])+2,FIND(")",core[[#This Row],[Type]],LEN(core[[#This Row],[Base type]])+2)-LEN(core[[#This Row],[Base type]])-2)&amp;IF(core[[#This Row],[Other]]=TRUE,", ""other:*""",""),"")</f>
        <v/>
      </c>
      <c r="L1816" t="str">
        <f t="array" ref="L1816">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17" spans="2:12" hidden="1" x14ac:dyDescent="0.25">
      <c r="B1817" t="s">
        <v>3403</v>
      </c>
      <c r="C1817" t="s">
        <v>294</v>
      </c>
      <c r="D1817" t="s">
        <v>366</v>
      </c>
      <c r="E1817" t="s">
        <v>379</v>
      </c>
      <c r="F1817" t="s">
        <v>29</v>
      </c>
      <c r="G1817" t="s">
        <v>1436</v>
      </c>
      <c r="H1817" t="str">
        <f>IF(ISBLANK(core[[#This Row],[Type]]),"",IFERROR(LEFT(core[[#This Row],[Type]],FIND("(",core[[#This Row],[Type]])-1),core[[#This Row],[Type]]))</f>
        <v>xs:boolean</v>
      </c>
      <c r="I1817" t="str">
        <f>IF(core[[#This Row],[Base type]]="xs:string",LEFT(core[[#This Row],[Type]],11)="xs:string(""","")</f>
        <v/>
      </c>
      <c r="J1817" t="str">
        <f>IF(core[[#This Row],[Base type]]="xs:string",NOT(ISERROR(FIND(" or xs:string(xs:pattern=other:\w{2,})",core[[#This Row],[Type]]))),"")</f>
        <v/>
      </c>
      <c r="K1817" t="str">
        <f>IFERROR(MID(core[[#This Row],[Type]],LEN(core[[#This Row],[Base type]])+2,FIND(")",core[[#This Row],[Type]],LEN(core[[#This Row],[Base type]])+2)-LEN(core[[#This Row],[Base type]])-2)&amp;IF(core[[#This Row],[Other]]=TRUE,", ""other:*""",""),"")</f>
        <v/>
      </c>
      <c r="L1817" t="str">
        <f t="array" ref="L1817">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18" spans="2:12" hidden="1" x14ac:dyDescent="0.25">
      <c r="B1818" t="s">
        <v>3404</v>
      </c>
      <c r="C1818" t="s">
        <v>294</v>
      </c>
      <c r="D1818" t="s">
        <v>366</v>
      </c>
      <c r="E1818" t="s">
        <v>381</v>
      </c>
      <c r="F1818" t="s">
        <v>29</v>
      </c>
      <c r="G1818" t="s">
        <v>1436</v>
      </c>
      <c r="H1818" t="str">
        <f>IF(ISBLANK(core[[#This Row],[Type]]),"",IFERROR(LEFT(core[[#This Row],[Type]],FIND("(",core[[#This Row],[Type]])-1),core[[#This Row],[Type]]))</f>
        <v>xs:boolean</v>
      </c>
      <c r="I1818" t="str">
        <f>IF(core[[#This Row],[Base type]]="xs:string",LEFT(core[[#This Row],[Type]],11)="xs:string(""","")</f>
        <v/>
      </c>
      <c r="J1818" t="str">
        <f>IF(core[[#This Row],[Base type]]="xs:string",NOT(ISERROR(FIND(" or xs:string(xs:pattern=other:\w{2,})",core[[#This Row],[Type]]))),"")</f>
        <v/>
      </c>
      <c r="K1818" t="str">
        <f>IFERROR(MID(core[[#This Row],[Type]],LEN(core[[#This Row],[Base type]])+2,FIND(")",core[[#This Row],[Type]],LEN(core[[#This Row],[Base type]])+2)-LEN(core[[#This Row],[Base type]])-2)&amp;IF(core[[#This Row],[Other]]=TRUE,", ""other:*""",""),"")</f>
        <v/>
      </c>
      <c r="L1818" t="str">
        <f t="array" ref="L181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19" spans="2:12" hidden="1" x14ac:dyDescent="0.25">
      <c r="B1819" t="s">
        <v>3405</v>
      </c>
      <c r="C1819" t="s">
        <v>294</v>
      </c>
      <c r="D1819" t="s">
        <v>366</v>
      </c>
      <c r="E1819" t="s">
        <v>370</v>
      </c>
      <c r="F1819" t="s">
        <v>29</v>
      </c>
      <c r="G1819" t="s">
        <v>1436</v>
      </c>
      <c r="H1819" t="str">
        <f>IF(ISBLANK(core[[#This Row],[Type]]),"",IFERROR(LEFT(core[[#This Row],[Type]],FIND("(",core[[#This Row],[Type]])-1),core[[#This Row],[Type]]))</f>
        <v>xs:boolean</v>
      </c>
      <c r="I1819" t="str">
        <f>IF(core[[#This Row],[Base type]]="xs:string",LEFT(core[[#This Row],[Type]],11)="xs:string(""","")</f>
        <v/>
      </c>
      <c r="J1819" t="str">
        <f>IF(core[[#This Row],[Base type]]="xs:string",NOT(ISERROR(FIND(" or xs:string(xs:pattern=other:\w{2,})",core[[#This Row],[Type]]))),"")</f>
        <v/>
      </c>
      <c r="K1819" t="str">
        <f>IFERROR(MID(core[[#This Row],[Type]],LEN(core[[#This Row],[Base type]])+2,FIND(")",core[[#This Row],[Type]],LEN(core[[#This Row],[Base type]])+2)-LEN(core[[#This Row],[Base type]])-2)&amp;IF(core[[#This Row],[Other]]=TRUE,", ""other:*""",""),"")</f>
        <v/>
      </c>
      <c r="L1819" t="str">
        <f t="array" ref="L181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20" spans="2:12" hidden="1" x14ac:dyDescent="0.25">
      <c r="B1820" t="s">
        <v>3406</v>
      </c>
      <c r="C1820" t="s">
        <v>294</v>
      </c>
      <c r="D1820" t="s">
        <v>366</v>
      </c>
      <c r="E1820" t="s">
        <v>368</v>
      </c>
      <c r="F1820" t="s">
        <v>29</v>
      </c>
      <c r="G1820" t="s">
        <v>1436</v>
      </c>
      <c r="H1820" t="str">
        <f>IF(ISBLANK(core[[#This Row],[Type]]),"",IFERROR(LEFT(core[[#This Row],[Type]],FIND("(",core[[#This Row],[Type]])-1),core[[#This Row],[Type]]))</f>
        <v>xs:boolean</v>
      </c>
      <c r="I1820" t="str">
        <f>IF(core[[#This Row],[Base type]]="xs:string",LEFT(core[[#This Row],[Type]],11)="xs:string(""","")</f>
        <v/>
      </c>
      <c r="J1820" t="str">
        <f>IF(core[[#This Row],[Base type]]="xs:string",NOT(ISERROR(FIND(" or xs:string(xs:pattern=other:\w{2,})",core[[#This Row],[Type]]))),"")</f>
        <v/>
      </c>
      <c r="K1820" t="str">
        <f>IFERROR(MID(core[[#This Row],[Type]],LEN(core[[#This Row],[Base type]])+2,FIND(")",core[[#This Row],[Type]],LEN(core[[#This Row],[Base type]])+2)-LEN(core[[#This Row],[Base type]])-2)&amp;IF(core[[#This Row],[Other]]=TRUE,", ""other:*""",""),"")</f>
        <v/>
      </c>
      <c r="L1820" t="str">
        <f t="array" ref="L182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21" spans="2:12" hidden="1" x14ac:dyDescent="0.25">
      <c r="B1821" t="s">
        <v>3407</v>
      </c>
      <c r="C1821" t="s">
        <v>294</v>
      </c>
      <c r="D1821" t="s">
        <v>366</v>
      </c>
      <c r="E1821" t="s">
        <v>383</v>
      </c>
      <c r="F1821" t="s">
        <v>29</v>
      </c>
      <c r="G1821" t="s">
        <v>1436</v>
      </c>
      <c r="H1821" t="str">
        <f>IF(ISBLANK(core[[#This Row],[Type]]),"",IFERROR(LEFT(core[[#This Row],[Type]],FIND("(",core[[#This Row],[Type]])-1),core[[#This Row],[Type]]))</f>
        <v>xs:boolean</v>
      </c>
      <c r="I1821" t="str">
        <f>IF(core[[#This Row],[Base type]]="xs:string",LEFT(core[[#This Row],[Type]],11)="xs:string(""","")</f>
        <v/>
      </c>
      <c r="J1821" t="str">
        <f>IF(core[[#This Row],[Base type]]="xs:string",NOT(ISERROR(FIND(" or xs:string(xs:pattern=other:\w{2,})",core[[#This Row],[Type]]))),"")</f>
        <v/>
      </c>
      <c r="K1821" t="str">
        <f>IFERROR(MID(core[[#This Row],[Type]],LEN(core[[#This Row],[Base type]])+2,FIND(")",core[[#This Row],[Type]],LEN(core[[#This Row],[Base type]])+2)-LEN(core[[#This Row],[Base type]])-2)&amp;IF(core[[#This Row],[Other]]=TRUE,", ""other:*""",""),"")</f>
        <v/>
      </c>
      <c r="L1821" t="str">
        <f t="array" ref="L182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22" spans="2:12" hidden="1" x14ac:dyDescent="0.25">
      <c r="B1822" t="s">
        <v>3408</v>
      </c>
      <c r="C1822" t="s">
        <v>294</v>
      </c>
      <c r="D1822" t="s">
        <v>366</v>
      </c>
      <c r="E1822" t="s">
        <v>374</v>
      </c>
      <c r="F1822" t="s">
        <v>29</v>
      </c>
      <c r="G1822" t="s">
        <v>1436</v>
      </c>
      <c r="H1822" t="str">
        <f>IF(ISBLANK(core[[#This Row],[Type]]),"",IFERROR(LEFT(core[[#This Row],[Type]],FIND("(",core[[#This Row],[Type]])-1),core[[#This Row],[Type]]))</f>
        <v>xs:boolean</v>
      </c>
      <c r="I1822" t="str">
        <f>IF(core[[#This Row],[Base type]]="xs:string",LEFT(core[[#This Row],[Type]],11)="xs:string(""","")</f>
        <v/>
      </c>
      <c r="J1822" t="str">
        <f>IF(core[[#This Row],[Base type]]="xs:string",NOT(ISERROR(FIND(" or xs:string(xs:pattern=other:\w{2,})",core[[#This Row],[Type]]))),"")</f>
        <v/>
      </c>
      <c r="K1822" t="str">
        <f>IFERROR(MID(core[[#This Row],[Type]],LEN(core[[#This Row],[Base type]])+2,FIND(")",core[[#This Row],[Type]],LEN(core[[#This Row],[Base type]])+2)-LEN(core[[#This Row],[Base type]])-2)&amp;IF(core[[#This Row],[Other]]=TRUE,", ""other:*""",""),"")</f>
        <v/>
      </c>
      <c r="L1822" t="str">
        <f t="array" ref="L182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23" spans="2:12" hidden="1" x14ac:dyDescent="0.25">
      <c r="B1823" t="s">
        <v>3409</v>
      </c>
      <c r="C1823" t="s">
        <v>294</v>
      </c>
      <c r="D1823" t="s">
        <v>366</v>
      </c>
      <c r="E1823" t="s">
        <v>3410</v>
      </c>
      <c r="F1823" t="s">
        <v>29</v>
      </c>
      <c r="G1823" t="s">
        <v>1436</v>
      </c>
      <c r="H1823" t="str">
        <f>IF(ISBLANK(core[[#This Row],[Type]]),"",IFERROR(LEFT(core[[#This Row],[Type]],FIND("(",core[[#This Row],[Type]])-1),core[[#This Row],[Type]]))</f>
        <v>xs:boolean</v>
      </c>
      <c r="I1823" t="str">
        <f>IF(core[[#This Row],[Base type]]="xs:string",LEFT(core[[#This Row],[Type]],11)="xs:string(""","")</f>
        <v/>
      </c>
      <c r="J1823" t="str">
        <f>IF(core[[#This Row],[Base type]]="xs:string",NOT(ISERROR(FIND(" or xs:string(xs:pattern=other:\w{2,})",core[[#This Row],[Type]]))),"")</f>
        <v/>
      </c>
      <c r="K1823" t="str">
        <f>IFERROR(MID(core[[#This Row],[Type]],LEN(core[[#This Row],[Base type]])+2,FIND(")",core[[#This Row],[Type]],LEN(core[[#This Row],[Base type]])+2)-LEN(core[[#This Row],[Base type]])-2)&amp;IF(core[[#This Row],[Other]]=TRUE,", ""other:*""",""),"")</f>
        <v/>
      </c>
      <c r="L1823" t="str">
        <f t="array" ref="L1823">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24" spans="2:12" hidden="1" x14ac:dyDescent="0.25">
      <c r="B1824" t="s">
        <v>3411</v>
      </c>
      <c r="C1824" t="s">
        <v>294</v>
      </c>
      <c r="D1824" t="s">
        <v>366</v>
      </c>
      <c r="E1824" t="s">
        <v>372</v>
      </c>
      <c r="F1824" t="s">
        <v>29</v>
      </c>
      <c r="G1824" t="s">
        <v>1436</v>
      </c>
      <c r="H1824" t="str">
        <f>IF(ISBLANK(core[[#This Row],[Type]]),"",IFERROR(LEFT(core[[#This Row],[Type]],FIND("(",core[[#This Row],[Type]])-1),core[[#This Row],[Type]]))</f>
        <v>xs:boolean</v>
      </c>
      <c r="I1824" t="str">
        <f>IF(core[[#This Row],[Base type]]="xs:string",LEFT(core[[#This Row],[Type]],11)="xs:string(""","")</f>
        <v/>
      </c>
      <c r="J1824" t="str">
        <f>IF(core[[#This Row],[Base type]]="xs:string",NOT(ISERROR(FIND(" or xs:string(xs:pattern=other:\w{2,})",core[[#This Row],[Type]]))),"")</f>
        <v/>
      </c>
      <c r="K1824" t="str">
        <f>IFERROR(MID(core[[#This Row],[Type]],LEN(core[[#This Row],[Base type]])+2,FIND(")",core[[#This Row],[Type]],LEN(core[[#This Row],[Base type]])+2)-LEN(core[[#This Row],[Base type]])-2)&amp;IF(core[[#This Row],[Other]]=TRUE,", ""other:*""",""),"")</f>
        <v/>
      </c>
      <c r="L1824" t="str">
        <f t="array" ref="L1824">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25" spans="2:12" hidden="1" x14ac:dyDescent="0.25">
      <c r="B1825" t="s">
        <v>3412</v>
      </c>
      <c r="C1825" t="s">
        <v>294</v>
      </c>
      <c r="D1825" t="s">
        <v>366</v>
      </c>
      <c r="E1825" t="s">
        <v>376</v>
      </c>
      <c r="F1825" t="s">
        <v>29</v>
      </c>
      <c r="G1825" t="s">
        <v>1436</v>
      </c>
      <c r="H1825" t="str">
        <f>IF(ISBLANK(core[[#This Row],[Type]]),"",IFERROR(LEFT(core[[#This Row],[Type]],FIND("(",core[[#This Row],[Type]])-1),core[[#This Row],[Type]]))</f>
        <v>xs:boolean</v>
      </c>
      <c r="I1825" t="str">
        <f>IF(core[[#This Row],[Base type]]="xs:string",LEFT(core[[#This Row],[Type]],11)="xs:string(""","")</f>
        <v/>
      </c>
      <c r="J1825" t="str">
        <f>IF(core[[#This Row],[Base type]]="xs:string",NOT(ISERROR(FIND(" or xs:string(xs:pattern=other:\w{2,})",core[[#This Row],[Type]]))),"")</f>
        <v/>
      </c>
      <c r="K1825" t="str">
        <f>IFERROR(MID(core[[#This Row],[Type]],LEN(core[[#This Row],[Base type]])+2,FIND(")",core[[#This Row],[Type]],LEN(core[[#This Row],[Base type]])+2)-LEN(core[[#This Row],[Base type]])-2)&amp;IF(core[[#This Row],[Other]]=TRUE,", ""other:*""",""),"")</f>
        <v/>
      </c>
      <c r="L1825" t="str">
        <f t="array" ref="L182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26" spans="2:12" hidden="1" x14ac:dyDescent="0.25">
      <c r="B1826" t="s">
        <v>3413</v>
      </c>
      <c r="C1826" t="s">
        <v>294</v>
      </c>
      <c r="D1826" t="s">
        <v>326</v>
      </c>
      <c r="E1826" t="s">
        <v>1299</v>
      </c>
      <c r="F1826" t="s">
        <v>29</v>
      </c>
      <c r="H1826" t="str">
        <f>IF(ISBLANK(core[[#This Row],[Type]]),"",IFERROR(LEFT(core[[#This Row],[Type]],FIND("(",core[[#This Row],[Type]])-1),core[[#This Row],[Type]]))</f>
        <v/>
      </c>
      <c r="I1826" t="str">
        <f>IF(core[[#This Row],[Base type]]="xs:string",LEFT(core[[#This Row],[Type]],11)="xs:string(""","")</f>
        <v/>
      </c>
      <c r="J1826" t="str">
        <f>IF(core[[#This Row],[Base type]]="xs:string",NOT(ISERROR(FIND(" or xs:string(xs:pattern=other:\w{2,})",core[[#This Row],[Type]]))),"")</f>
        <v/>
      </c>
      <c r="K1826" t="str">
        <f>IFERROR(MID(core[[#This Row],[Type]],LEN(core[[#This Row],[Base type]])+2,FIND(")",core[[#This Row],[Type]],LEN(core[[#This Row],[Base type]])+2)-LEN(core[[#This Row],[Base type]])-2)&amp;IF(core[[#This Row],[Other]]=TRUE,", ""other:*""",""),"")</f>
        <v/>
      </c>
      <c r="L1826" t="str">
        <f t="array" ref="L182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27" spans="2:12" hidden="1" x14ac:dyDescent="0.25">
      <c r="B1827" t="s">
        <v>3414</v>
      </c>
      <c r="C1827" t="s">
        <v>385</v>
      </c>
      <c r="D1827" t="s">
        <v>3415</v>
      </c>
      <c r="E1827" t="s">
        <v>1299</v>
      </c>
      <c r="F1827" t="s">
        <v>23</v>
      </c>
      <c r="H1827" t="str">
        <f>IF(ISBLANK(core[[#This Row],[Type]]),"",IFERROR(LEFT(core[[#This Row],[Type]],FIND("(",core[[#This Row],[Type]])-1),core[[#This Row],[Type]]))</f>
        <v/>
      </c>
      <c r="I1827" t="str">
        <f>IF(core[[#This Row],[Base type]]="xs:string",LEFT(core[[#This Row],[Type]],11)="xs:string(""","")</f>
        <v/>
      </c>
      <c r="J1827" t="str">
        <f>IF(core[[#This Row],[Base type]]="xs:string",NOT(ISERROR(FIND(" or xs:string(xs:pattern=other:\w{2,})",core[[#This Row],[Type]]))),"")</f>
        <v/>
      </c>
      <c r="K1827" t="str">
        <f>IFERROR(MID(core[[#This Row],[Type]],LEN(core[[#This Row],[Base type]])+2,FIND(")",core[[#This Row],[Type]],LEN(core[[#This Row],[Base type]])+2)-LEN(core[[#This Row],[Base type]])-2)&amp;IF(core[[#This Row],[Other]]=TRUE,", ""other:*""",""),"")</f>
        <v/>
      </c>
      <c r="L1827" t="str">
        <f t="array" ref="L18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28" spans="2:12" hidden="1" x14ac:dyDescent="0.25">
      <c r="B1828" t="s">
        <v>3416</v>
      </c>
      <c r="C1828" t="s">
        <v>385</v>
      </c>
      <c r="D1828" t="s">
        <v>3415</v>
      </c>
      <c r="E1828" t="s">
        <v>3417</v>
      </c>
      <c r="F1828" t="s">
        <v>29</v>
      </c>
      <c r="G1828" t="s">
        <v>3418</v>
      </c>
      <c r="H1828" t="str">
        <f>IF(ISBLANK(core[[#This Row],[Type]]),"",IFERROR(LEFT(core[[#This Row],[Type]],FIND("(",core[[#This Row],[Type]])-1),core[[#This Row],[Type]]))</f>
        <v>xs:string</v>
      </c>
      <c r="I1828" t="b">
        <f>IF(core[[#This Row],[Base type]]="xs:string",LEFT(core[[#This Row],[Type]],11)="xs:string(""","")</f>
        <v>1</v>
      </c>
      <c r="J1828" t="b">
        <f>IF(core[[#This Row],[Base type]]="xs:string",NOT(ISERROR(FIND(" or xs:string(xs:pattern=other:\w{2,})",core[[#This Row],[Type]]))),"")</f>
        <v>0</v>
      </c>
      <c r="K1828" t="str">
        <f>IFERROR(MID(core[[#This Row],[Type]],LEN(core[[#This Row],[Base type]])+2,FIND(")",core[[#This Row],[Type]],LEN(core[[#This Row],[Base type]])+2)-LEN(core[[#This Row],[Base type]])-2)&amp;IF(core[[#This Row],[Other]]=TRUE,", ""other:*""",""),"")</f>
        <v>"none", "mechanical", "electro-mechanical", "electrical", "electronical"</v>
      </c>
      <c r="L1828" t="str">
        <f t="array" ref="L182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29" spans="2:12" hidden="1" x14ac:dyDescent="0.25">
      <c r="B1829" t="s">
        <v>3419</v>
      </c>
      <c r="C1829" t="s">
        <v>385</v>
      </c>
      <c r="D1829" t="s">
        <v>3415</v>
      </c>
      <c r="E1829" t="s">
        <v>3420</v>
      </c>
      <c r="F1829" t="s">
        <v>29</v>
      </c>
      <c r="G1829" t="s">
        <v>1436</v>
      </c>
      <c r="H1829" t="str">
        <f>IF(ISBLANK(core[[#This Row],[Type]]),"",IFERROR(LEFT(core[[#This Row],[Type]],FIND("(",core[[#This Row],[Type]])-1),core[[#This Row],[Type]]))</f>
        <v>xs:boolean</v>
      </c>
      <c r="I1829" t="str">
        <f>IF(core[[#This Row],[Base type]]="xs:string",LEFT(core[[#This Row],[Type]],11)="xs:string(""","")</f>
        <v/>
      </c>
      <c r="J1829" t="str">
        <f>IF(core[[#This Row],[Base type]]="xs:string",NOT(ISERROR(FIND(" or xs:string(xs:pattern=other:\w{2,})",core[[#This Row],[Type]]))),"")</f>
        <v/>
      </c>
      <c r="K1829" t="str">
        <f>IFERROR(MID(core[[#This Row],[Type]],LEN(core[[#This Row],[Base type]])+2,FIND(")",core[[#This Row],[Type]],LEN(core[[#This Row],[Base type]])+2)-LEN(core[[#This Row],[Base type]])-2)&amp;IF(core[[#This Row],[Other]]=TRUE,", ""other:*""",""),"")</f>
        <v/>
      </c>
      <c r="L1829" t="str">
        <f t="array" ref="L182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30" spans="2:12" hidden="1" x14ac:dyDescent="0.25">
      <c r="B1830" t="s">
        <v>3421</v>
      </c>
      <c r="C1830" t="s">
        <v>385</v>
      </c>
      <c r="D1830" t="s">
        <v>3415</v>
      </c>
      <c r="E1830" t="s">
        <v>3422</v>
      </c>
      <c r="F1830" t="s">
        <v>29</v>
      </c>
      <c r="G1830" t="s">
        <v>1436</v>
      </c>
      <c r="H1830" t="str">
        <f>IF(ISBLANK(core[[#This Row],[Type]]),"",IFERROR(LEFT(core[[#This Row],[Type]],FIND("(",core[[#This Row],[Type]])-1),core[[#This Row],[Type]]))</f>
        <v>xs:boolean</v>
      </c>
      <c r="I1830" t="str">
        <f>IF(core[[#This Row],[Base type]]="xs:string",LEFT(core[[#This Row],[Type]],11)="xs:string(""","")</f>
        <v/>
      </c>
      <c r="J1830" t="str">
        <f>IF(core[[#This Row],[Base type]]="xs:string",NOT(ISERROR(FIND(" or xs:string(xs:pattern=other:\w{2,})",core[[#This Row],[Type]]))),"")</f>
        <v/>
      </c>
      <c r="K1830" t="str">
        <f>IFERROR(MID(core[[#This Row],[Type]],LEN(core[[#This Row],[Base type]])+2,FIND(")",core[[#This Row],[Type]],LEN(core[[#This Row],[Base type]])+2)-LEN(core[[#This Row],[Base type]])-2)&amp;IF(core[[#This Row],[Other]]=TRUE,", ""other:*""",""),"")</f>
        <v/>
      </c>
      <c r="L1830" t="str">
        <f t="array" ref="L1830">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31" spans="2:12" hidden="1" x14ac:dyDescent="0.25">
      <c r="B1831" t="s">
        <v>3423</v>
      </c>
      <c r="C1831" t="s">
        <v>385</v>
      </c>
      <c r="D1831" t="s">
        <v>3415</v>
      </c>
      <c r="E1831" t="s">
        <v>3424</v>
      </c>
      <c r="F1831" t="s">
        <v>29</v>
      </c>
      <c r="G1831" t="s">
        <v>1436</v>
      </c>
      <c r="H1831" t="str">
        <f>IF(ISBLANK(core[[#This Row],[Type]]),"",IFERROR(LEFT(core[[#This Row],[Type]],FIND("(",core[[#This Row],[Type]])-1),core[[#This Row],[Type]]))</f>
        <v>xs:boolean</v>
      </c>
      <c r="I1831" t="str">
        <f>IF(core[[#This Row],[Base type]]="xs:string",LEFT(core[[#This Row],[Type]],11)="xs:string(""","")</f>
        <v/>
      </c>
      <c r="J1831" t="str">
        <f>IF(core[[#This Row],[Base type]]="xs:string",NOT(ISERROR(FIND(" or xs:string(xs:pattern=other:\w{2,})",core[[#This Row],[Type]]))),"")</f>
        <v/>
      </c>
      <c r="K1831" t="str">
        <f>IFERROR(MID(core[[#This Row],[Type]],LEN(core[[#This Row],[Base type]])+2,FIND(")",core[[#This Row],[Type]],LEN(core[[#This Row],[Base type]])+2)-LEN(core[[#This Row],[Base type]])-2)&amp;IF(core[[#This Row],[Other]]=TRUE,", ""other:*""",""),"")</f>
        <v/>
      </c>
      <c r="L1831" t="str">
        <f t="array" ref="L183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32" spans="2:12" hidden="1" x14ac:dyDescent="0.25">
      <c r="B1832" t="s">
        <v>3425</v>
      </c>
      <c r="C1832" t="s">
        <v>385</v>
      </c>
      <c r="D1832" t="s">
        <v>3415</v>
      </c>
      <c r="E1832" t="s">
        <v>3426</v>
      </c>
      <c r="F1832" t="s">
        <v>29</v>
      </c>
      <c r="G1832" t="s">
        <v>1436</v>
      </c>
      <c r="H1832" t="str">
        <f>IF(ISBLANK(core[[#This Row],[Type]]),"",IFERROR(LEFT(core[[#This Row],[Type]],FIND("(",core[[#This Row],[Type]])-1),core[[#This Row],[Type]]))</f>
        <v>xs:boolean</v>
      </c>
      <c r="I1832" t="str">
        <f>IF(core[[#This Row],[Base type]]="xs:string",LEFT(core[[#This Row],[Type]],11)="xs:string(""","")</f>
        <v/>
      </c>
      <c r="J1832" t="str">
        <f>IF(core[[#This Row],[Base type]]="xs:string",NOT(ISERROR(FIND(" or xs:string(xs:pattern=other:\w{2,})",core[[#This Row],[Type]]))),"")</f>
        <v/>
      </c>
      <c r="K1832" t="str">
        <f>IFERROR(MID(core[[#This Row],[Type]],LEN(core[[#This Row],[Base type]])+2,FIND(")",core[[#This Row],[Type]],LEN(core[[#This Row],[Base type]])+2)-LEN(core[[#This Row],[Base type]])-2)&amp;IF(core[[#This Row],[Other]]=TRUE,", ""other:*""",""),"")</f>
        <v/>
      </c>
      <c r="L1832" t="str">
        <f t="array" ref="L183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33" spans="2:12" hidden="1" x14ac:dyDescent="0.25">
      <c r="B1833" t="s">
        <v>3427</v>
      </c>
      <c r="C1833" t="s">
        <v>385</v>
      </c>
      <c r="D1833" t="s">
        <v>386</v>
      </c>
      <c r="E1833" t="s">
        <v>1299</v>
      </c>
      <c r="F1833" t="s">
        <v>23</v>
      </c>
      <c r="H1833" t="str">
        <f>IF(ISBLANK(core[[#This Row],[Type]]),"",IFERROR(LEFT(core[[#This Row],[Type]],FIND("(",core[[#This Row],[Type]])-1),core[[#This Row],[Type]]))</f>
        <v/>
      </c>
      <c r="I1833" t="str">
        <f>IF(core[[#This Row],[Base type]]="xs:string",LEFT(core[[#This Row],[Type]],11)="xs:string(""","")</f>
        <v/>
      </c>
      <c r="J1833" t="str">
        <f>IF(core[[#This Row],[Base type]]="xs:string",NOT(ISERROR(FIND(" or xs:string(xs:pattern=other:\w{2,})",core[[#This Row],[Type]]))),"")</f>
        <v/>
      </c>
      <c r="K1833" t="str">
        <f>IFERROR(MID(core[[#This Row],[Type]],LEN(core[[#This Row],[Base type]])+2,FIND(")",core[[#This Row],[Type]],LEN(core[[#This Row],[Base type]])+2)-LEN(core[[#This Row],[Base type]])-2)&amp;IF(core[[#This Row],[Other]]=TRUE,", ""other:*""",""),"")</f>
        <v/>
      </c>
      <c r="L1833" t="str">
        <f t="array" ref="L183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34" spans="2:12" hidden="1" x14ac:dyDescent="0.25">
      <c r="B1834" t="s">
        <v>3428</v>
      </c>
      <c r="C1834" t="s">
        <v>385</v>
      </c>
      <c r="D1834" t="s">
        <v>386</v>
      </c>
      <c r="E1834" t="s">
        <v>120</v>
      </c>
      <c r="F1834" t="s">
        <v>23</v>
      </c>
      <c r="G1834" t="s">
        <v>1325</v>
      </c>
      <c r="H1834" t="str">
        <f>IF(ISBLANK(core[[#This Row],[Type]]),"",IFERROR(LEFT(core[[#This Row],[Type]],FIND("(",core[[#This Row],[Type]])-1),core[[#This Row],[Type]]))</f>
        <v>xs:IDREF</v>
      </c>
      <c r="I1834" t="str">
        <f>IF(core[[#This Row],[Base type]]="xs:string",LEFT(core[[#This Row],[Type]],11)="xs:string(""","")</f>
        <v/>
      </c>
      <c r="J1834" t="str">
        <f>IF(core[[#This Row],[Base type]]="xs:string",NOT(ISERROR(FIND(" or xs:string(xs:pattern=other:\w{2,})",core[[#This Row],[Type]]))),"")</f>
        <v/>
      </c>
      <c r="K1834" t="str">
        <f>IFERROR(MID(core[[#This Row],[Type]],LEN(core[[#This Row],[Base type]])+2,FIND(")",core[[#This Row],[Type]],LEN(core[[#This Row],[Base type]])+2)-LEN(core[[#This Row],[Base type]])-2)&amp;IF(core[[#This Row],[Other]]=TRUE,", ""other:*""",""),"")</f>
        <v/>
      </c>
      <c r="L1834" t="str">
        <f t="array" ref="L183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835" spans="2:12" hidden="1" x14ac:dyDescent="0.25">
      <c r="B1835" t="s">
        <v>3429</v>
      </c>
      <c r="C1835" t="s">
        <v>385</v>
      </c>
      <c r="D1835" t="s">
        <v>386</v>
      </c>
      <c r="E1835" t="s">
        <v>1307</v>
      </c>
      <c r="F1835" t="s">
        <v>29</v>
      </c>
      <c r="H1835" t="str">
        <f>IF(ISBLANK(core[[#This Row],[Type]]),"",IFERROR(LEFT(core[[#This Row],[Type]],FIND("(",core[[#This Row],[Type]])-1),core[[#This Row],[Type]]))</f>
        <v/>
      </c>
      <c r="I1835" t="str">
        <f>IF(core[[#This Row],[Base type]]="xs:string",LEFT(core[[#This Row],[Type]],11)="xs:string(""","")</f>
        <v/>
      </c>
      <c r="J1835" t="str">
        <f>IF(core[[#This Row],[Base type]]="xs:string",NOT(ISERROR(FIND(" or xs:string(xs:pattern=other:\w{2,})",core[[#This Row],[Type]]))),"")</f>
        <v/>
      </c>
      <c r="K1835" t="str">
        <f>IFERROR(MID(core[[#This Row],[Type]],LEN(core[[#This Row],[Base type]])+2,FIND(")",core[[#This Row],[Type]],LEN(core[[#This Row],[Base type]])+2)-LEN(core[[#This Row],[Base type]])-2)&amp;IF(core[[#This Row],[Other]]=TRUE,", ""other:*""",""),"")</f>
        <v/>
      </c>
      <c r="L1835" t="str">
        <f t="array" ref="L183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36" spans="2:12" hidden="1" x14ac:dyDescent="0.25">
      <c r="B1836" t="s">
        <v>3430</v>
      </c>
      <c r="C1836" t="s">
        <v>385</v>
      </c>
      <c r="D1836" t="s">
        <v>386</v>
      </c>
      <c r="E1836" t="s">
        <v>389</v>
      </c>
      <c r="F1836" t="s">
        <v>29</v>
      </c>
      <c r="G1836" t="s">
        <v>1346</v>
      </c>
      <c r="H1836" t="str">
        <f>IF(ISBLANK(core[[#This Row],[Type]]),"",IFERROR(LEFT(core[[#This Row],[Type]],FIND("(",core[[#This Row],[Type]])-1),core[[#This Row],[Type]]))</f>
        <v>xs:positiveInteger</v>
      </c>
      <c r="I1836" t="str">
        <f>IF(core[[#This Row],[Base type]]="xs:string",LEFT(core[[#This Row],[Type]],11)="xs:string(""","")</f>
        <v/>
      </c>
      <c r="J1836" t="str">
        <f>IF(core[[#This Row],[Base type]]="xs:string",NOT(ISERROR(FIND(" or xs:string(xs:pattern=other:\w{2,})",core[[#This Row],[Type]]))),"")</f>
        <v/>
      </c>
      <c r="K1836" t="str">
        <f>IFERROR(MID(core[[#This Row],[Type]],LEN(core[[#This Row],[Base type]])+2,FIND(")",core[[#This Row],[Type]],LEN(core[[#This Row],[Base type]])+2)-LEN(core[[#This Row],[Base type]])-2)&amp;IF(core[[#This Row],[Other]]=TRUE,", ""other:*""",""),"")</f>
        <v/>
      </c>
      <c r="L1836" t="str">
        <f t="array" ref="L1836">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837" spans="2:12" hidden="1" x14ac:dyDescent="0.25">
      <c r="B1837" t="s">
        <v>3431</v>
      </c>
      <c r="C1837" t="s">
        <v>294</v>
      </c>
      <c r="D1837" t="s">
        <v>362</v>
      </c>
      <c r="E1837" t="s">
        <v>1299</v>
      </c>
      <c r="F1837" t="s">
        <v>29</v>
      </c>
      <c r="H1837" t="str">
        <f>IF(ISBLANK(core[[#This Row],[Type]]),"",IFERROR(LEFT(core[[#This Row],[Type]],FIND("(",core[[#This Row],[Type]])-1),core[[#This Row],[Type]]))</f>
        <v/>
      </c>
      <c r="I1837" t="str">
        <f>IF(core[[#This Row],[Base type]]="xs:string",LEFT(core[[#This Row],[Type]],11)="xs:string(""","")</f>
        <v/>
      </c>
      <c r="J1837" t="str">
        <f>IF(core[[#This Row],[Base type]]="xs:string",NOT(ISERROR(FIND(" or xs:string(xs:pattern=other:\w{2,})",core[[#This Row],[Type]]))),"")</f>
        <v/>
      </c>
      <c r="K1837" t="str">
        <f>IFERROR(MID(core[[#This Row],[Type]],LEN(core[[#This Row],[Base type]])+2,FIND(")",core[[#This Row],[Type]],LEN(core[[#This Row],[Base type]])+2)-LEN(core[[#This Row],[Base type]])-2)&amp;IF(core[[#This Row],[Other]]=TRUE,", ""other:*""",""),"")</f>
        <v/>
      </c>
      <c r="L1837" t="str">
        <f t="array" ref="L183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38" spans="2:12" hidden="1" x14ac:dyDescent="0.25">
      <c r="B1838" t="s">
        <v>3432</v>
      </c>
      <c r="C1838" t="s">
        <v>294</v>
      </c>
      <c r="D1838" t="s">
        <v>362</v>
      </c>
      <c r="E1838" t="s">
        <v>3433</v>
      </c>
      <c r="F1838" t="s">
        <v>29</v>
      </c>
      <c r="G1838" t="s">
        <v>1436</v>
      </c>
      <c r="H1838" t="str">
        <f>IF(ISBLANK(core[[#This Row],[Type]]),"",IFERROR(LEFT(core[[#This Row],[Type]],FIND("(",core[[#This Row],[Type]])-1),core[[#This Row],[Type]]))</f>
        <v>xs:boolean</v>
      </c>
      <c r="I1838" t="str">
        <f>IF(core[[#This Row],[Base type]]="xs:string",LEFT(core[[#This Row],[Type]],11)="xs:string(""","")</f>
        <v/>
      </c>
      <c r="J1838" t="str">
        <f>IF(core[[#This Row],[Base type]]="xs:string",NOT(ISERROR(FIND(" or xs:string(xs:pattern=other:\w{2,})",core[[#This Row],[Type]]))),"")</f>
        <v/>
      </c>
      <c r="K1838" t="str">
        <f>IFERROR(MID(core[[#This Row],[Type]],LEN(core[[#This Row],[Base type]])+2,FIND(")",core[[#This Row],[Type]],LEN(core[[#This Row],[Base type]])+2)-LEN(core[[#This Row],[Base type]])-2)&amp;IF(core[[#This Row],[Other]]=TRUE,", ""other:*""",""),"")</f>
        <v/>
      </c>
      <c r="L1838" t="str">
        <f t="array" ref="L183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39" spans="2:12" hidden="1" x14ac:dyDescent="0.25">
      <c r="B1839" t="s">
        <v>3434</v>
      </c>
      <c r="C1839" t="s">
        <v>294</v>
      </c>
      <c r="D1839" t="s">
        <v>362</v>
      </c>
      <c r="E1839" t="s">
        <v>3435</v>
      </c>
      <c r="F1839" t="s">
        <v>29</v>
      </c>
      <c r="G1839" t="s">
        <v>1436</v>
      </c>
      <c r="H1839" t="str">
        <f>IF(ISBLANK(core[[#This Row],[Type]]),"",IFERROR(LEFT(core[[#This Row],[Type]],FIND("(",core[[#This Row],[Type]])-1),core[[#This Row],[Type]]))</f>
        <v>xs:boolean</v>
      </c>
      <c r="I1839" t="str">
        <f>IF(core[[#This Row],[Base type]]="xs:string",LEFT(core[[#This Row],[Type]],11)="xs:string(""","")</f>
        <v/>
      </c>
      <c r="J1839" t="str">
        <f>IF(core[[#This Row],[Base type]]="xs:string",NOT(ISERROR(FIND(" or xs:string(xs:pattern=other:\w{2,})",core[[#This Row],[Type]]))),"")</f>
        <v/>
      </c>
      <c r="K1839" t="str">
        <f>IFERROR(MID(core[[#This Row],[Type]],LEN(core[[#This Row],[Base type]])+2,FIND(")",core[[#This Row],[Type]],LEN(core[[#This Row],[Base type]])+2)-LEN(core[[#This Row],[Base type]])-2)&amp;IF(core[[#This Row],[Other]]=TRUE,", ""other:*""",""),"")</f>
        <v/>
      </c>
      <c r="L1839" t="str">
        <f t="array" ref="L1839">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40" spans="2:12" hidden="1" x14ac:dyDescent="0.25">
      <c r="B1840" t="s">
        <v>3436</v>
      </c>
      <c r="C1840" t="s">
        <v>294</v>
      </c>
      <c r="D1840" t="s">
        <v>362</v>
      </c>
      <c r="E1840" t="s">
        <v>135</v>
      </c>
      <c r="F1840" t="s">
        <v>29</v>
      </c>
      <c r="G1840" t="s">
        <v>1478</v>
      </c>
      <c r="H1840" t="str">
        <f>IF(ISBLANK(core[[#This Row],[Type]]),"",IFERROR(LEFT(core[[#This Row],[Type]],FIND("(",core[[#This Row],[Type]])-1),core[[#This Row],[Type]]))</f>
        <v>xs:string</v>
      </c>
      <c r="I1840" t="b">
        <f>IF(core[[#This Row],[Base type]]="xs:string",LEFT(core[[#This Row],[Type]],11)="xs:string(""","")</f>
        <v>1</v>
      </c>
      <c r="J1840" t="b">
        <f>IF(core[[#This Row],[Base type]]="xs:string",NOT(ISERROR(FIND(" or xs:string(xs:pattern=other:\w{2,})",core[[#This Row],[Type]]))),"")</f>
        <v>1</v>
      </c>
      <c r="K1840" t="str">
        <f>IFERROR(MID(core[[#This Row],[Type]],LEN(core[[#This Row],[Base type]])+2,FIND(")",core[[#This Row],[Type]],LEN(core[[#This Row],[Base type]])+2)-LEN(core[[#This Row],[Base type]])-2)&amp;IF(core[[#This Row],[Other]]=TRUE,", ""other:*""",""),"")</f>
        <v>"conceptual", "planned", "operational", "disabled", "closed", "other:*"</v>
      </c>
      <c r="L1840" t="str">
        <f t="array" ref="L1840">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41" spans="2:12" hidden="1" x14ac:dyDescent="0.25">
      <c r="B1841" t="s">
        <v>3437</v>
      </c>
      <c r="C1841" t="s">
        <v>398</v>
      </c>
      <c r="D1841" t="s">
        <v>423</v>
      </c>
      <c r="E1841" t="s">
        <v>1299</v>
      </c>
      <c r="F1841" t="s">
        <v>29</v>
      </c>
      <c r="H1841" t="str">
        <f>IF(ISBLANK(core[[#This Row],[Type]]),"",IFERROR(LEFT(core[[#This Row],[Type]],FIND("(",core[[#This Row],[Type]])-1),core[[#This Row],[Type]]))</f>
        <v/>
      </c>
      <c r="I1841" t="str">
        <f>IF(core[[#This Row],[Base type]]="xs:string",LEFT(core[[#This Row],[Type]],11)="xs:string(""","")</f>
        <v/>
      </c>
      <c r="J1841" t="str">
        <f>IF(core[[#This Row],[Base type]]="xs:string",NOT(ISERROR(FIND(" or xs:string(xs:pattern=other:\w{2,})",core[[#This Row],[Type]]))),"")</f>
        <v/>
      </c>
      <c r="K1841" t="str">
        <f>IFERROR(MID(core[[#This Row],[Type]],LEN(core[[#This Row],[Base type]])+2,FIND(")",core[[#This Row],[Type]],LEN(core[[#This Row],[Base type]])+2)-LEN(core[[#This Row],[Base type]])-2)&amp;IF(core[[#This Row],[Other]]=TRUE,", ""other:*""",""),"")</f>
        <v/>
      </c>
      <c r="L1841" t="str">
        <f t="array" ref="L184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42" spans="2:12" hidden="1" x14ac:dyDescent="0.25">
      <c r="B1842" t="s">
        <v>3438</v>
      </c>
      <c r="C1842" t="s">
        <v>398</v>
      </c>
      <c r="D1842" t="s">
        <v>423</v>
      </c>
      <c r="E1842" t="s">
        <v>1396</v>
      </c>
      <c r="F1842" t="s">
        <v>23</v>
      </c>
      <c r="G1842" t="s">
        <v>1302</v>
      </c>
      <c r="H1842" t="str">
        <f>IF(ISBLANK(core[[#This Row],[Type]]),"",IFERROR(LEFT(core[[#This Row],[Type]],FIND("(",core[[#This Row],[Type]])-1),core[[#This Row],[Type]]))</f>
        <v>xs:string</v>
      </c>
      <c r="I1842" t="b">
        <f>IF(core[[#This Row],[Base type]]="xs:string",LEFT(core[[#This Row],[Type]],11)="xs:string(""","")</f>
        <v>0</v>
      </c>
      <c r="J1842" t="b">
        <f>IF(core[[#This Row],[Base type]]="xs:string",NOT(ISERROR(FIND(" or xs:string(xs:pattern=other:\w{2,})",core[[#This Row],[Type]]))),"")</f>
        <v>0</v>
      </c>
      <c r="K1842" t="str">
        <f>IFERROR(MID(core[[#This Row],[Type]],LEN(core[[#This Row],[Base type]])+2,FIND(")",core[[#This Row],[Type]],LEN(core[[#This Row],[Base type]])+2)-LEN(core[[#This Row],[Base type]])-2)&amp;IF(core[[#This Row],[Other]]=TRUE,", ""other:*""",""),"")</f>
        <v/>
      </c>
      <c r="L1842" t="str">
        <f t="array" ref="L184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43" spans="2:12" hidden="1" x14ac:dyDescent="0.25">
      <c r="B1843" t="s">
        <v>3439</v>
      </c>
      <c r="C1843" t="s">
        <v>398</v>
      </c>
      <c r="D1843" t="s">
        <v>423</v>
      </c>
      <c r="E1843" t="s">
        <v>17</v>
      </c>
      <c r="F1843" t="s">
        <v>29</v>
      </c>
      <c r="G1843" t="s">
        <v>3370</v>
      </c>
      <c r="H1843" t="str">
        <f>IF(ISBLANK(core[[#This Row],[Type]]),"",IFERROR(LEFT(core[[#This Row],[Type]],FIND("(",core[[#This Row],[Type]])-1),core[[#This Row],[Type]]))</f>
        <v>xs:string</v>
      </c>
      <c r="I1843" t="b">
        <f>IF(core[[#This Row],[Base type]]="xs:string",LEFT(core[[#This Row],[Type]],11)="xs:string(""","")</f>
        <v>1</v>
      </c>
      <c r="J1843" t="b">
        <f>IF(core[[#This Row],[Base type]]="xs:string",NOT(ISERROR(FIND(" or xs:string(xs:pattern=other:\w{2,})",core[[#This Row],[Type]]))),"")</f>
        <v>1</v>
      </c>
      <c r="K1843" t="str">
        <f>IFERROR(MID(core[[#This Row],[Type]],LEN(core[[#This Row],[Base type]])+2,FIND(")",core[[#This Row],[Type]],LEN(core[[#This Row],[Base type]])+2)-LEN(core[[#This Row],[Base type]])-2)&amp;IF(core[[#This Row],[Other]]=TRUE,", ""other:*""",""),"")</f>
        <v>"operationalName", "trafficName", "localName", "other:*"</v>
      </c>
      <c r="L1843" t="str">
        <f t="array" ref="L184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44" spans="2:12" hidden="1" x14ac:dyDescent="0.25">
      <c r="B1844" t="s">
        <v>3440</v>
      </c>
      <c r="C1844" t="s">
        <v>398</v>
      </c>
      <c r="D1844" t="s">
        <v>423</v>
      </c>
      <c r="E1844" t="s">
        <v>1305</v>
      </c>
      <c r="F1844" t="s">
        <v>29</v>
      </c>
      <c r="H1844" t="str">
        <f>IF(ISBLANK(core[[#This Row],[Type]]),"",IFERROR(LEFT(core[[#This Row],[Type]],FIND("(",core[[#This Row],[Type]])-1),core[[#This Row],[Type]]))</f>
        <v/>
      </c>
      <c r="I1844" t="str">
        <f>IF(core[[#This Row],[Base type]]="xs:string",LEFT(core[[#This Row],[Type]],11)="xs:string(""","")</f>
        <v/>
      </c>
      <c r="J1844" t="str">
        <f>IF(core[[#This Row],[Base type]]="xs:string",NOT(ISERROR(FIND(" or xs:string(xs:pattern=other:\w{2,})",core[[#This Row],[Type]]))),"")</f>
        <v/>
      </c>
      <c r="K1844" t="str">
        <f>IFERROR(MID(core[[#This Row],[Type]],LEN(core[[#This Row],[Base type]])+2,FIND(")",core[[#This Row],[Type]],LEN(core[[#This Row],[Base type]])+2)-LEN(core[[#This Row],[Base type]])-2)&amp;IF(core[[#This Row],[Other]]=TRUE,", ""other:*""",""),"")</f>
        <v/>
      </c>
      <c r="L1844" t="str">
        <f t="array" ref="L184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45" spans="2:12" hidden="1" x14ac:dyDescent="0.25">
      <c r="B1845" t="s">
        <v>3441</v>
      </c>
      <c r="C1845" t="s">
        <v>398</v>
      </c>
      <c r="D1845" t="s">
        <v>65</v>
      </c>
      <c r="E1845" t="s">
        <v>1299</v>
      </c>
      <c r="F1845" t="s">
        <v>29</v>
      </c>
      <c r="H1845" t="str">
        <f>IF(ISBLANK(core[[#This Row],[Type]]),"",IFERROR(LEFT(core[[#This Row],[Type]],FIND("(",core[[#This Row],[Type]])-1),core[[#This Row],[Type]]))</f>
        <v/>
      </c>
      <c r="I1845" t="str">
        <f>IF(core[[#This Row],[Base type]]="xs:string",LEFT(core[[#This Row],[Type]],11)="xs:string(""","")</f>
        <v/>
      </c>
      <c r="J1845" t="str">
        <f>IF(core[[#This Row],[Base type]]="xs:string",NOT(ISERROR(FIND(" or xs:string(xs:pattern=other:\w{2,})",core[[#This Row],[Type]]))),"")</f>
        <v/>
      </c>
      <c r="K1845" t="str">
        <f>IFERROR(MID(core[[#This Row],[Type]],LEN(core[[#This Row],[Base type]])+2,FIND(")",core[[#This Row],[Type]],LEN(core[[#This Row],[Base type]])+2)-LEN(core[[#This Row],[Base type]])-2)&amp;IF(core[[#This Row],[Other]]=TRUE,", ""other:*""",""),"")</f>
        <v/>
      </c>
      <c r="L1845" t="str">
        <f t="array" ref="L184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46" spans="2:12" hidden="1" x14ac:dyDescent="0.25">
      <c r="B1846" t="s">
        <v>3442</v>
      </c>
      <c r="C1846" t="s">
        <v>399</v>
      </c>
      <c r="D1846" t="s">
        <v>123</v>
      </c>
      <c r="E1846" t="s">
        <v>1299</v>
      </c>
      <c r="F1846" t="s">
        <v>23</v>
      </c>
      <c r="H1846" t="str">
        <f>IF(ISBLANK(core[[#This Row],[Type]]),"",IFERROR(LEFT(core[[#This Row],[Type]],FIND("(",core[[#This Row],[Type]])-1),core[[#This Row],[Type]]))</f>
        <v/>
      </c>
      <c r="I1846" t="str">
        <f>IF(core[[#This Row],[Base type]]="xs:string",LEFT(core[[#This Row],[Type]],11)="xs:string(""","")</f>
        <v/>
      </c>
      <c r="J1846" t="str">
        <f>IF(core[[#This Row],[Base type]]="xs:string",NOT(ISERROR(FIND(" or xs:string(xs:pattern=other:\w{2,})",core[[#This Row],[Type]]))),"")</f>
        <v/>
      </c>
      <c r="K1846" t="str">
        <f>IFERROR(MID(core[[#This Row],[Type]],LEN(core[[#This Row],[Base type]])+2,FIND(")",core[[#This Row],[Type]],LEN(core[[#This Row],[Base type]])+2)-LEN(core[[#This Row],[Base type]])-2)&amp;IF(core[[#This Row],[Other]]=TRUE,", ""other:*""",""),"")</f>
        <v/>
      </c>
      <c r="L1846" t="str">
        <f t="array" ref="L18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47" spans="2:12" hidden="1" x14ac:dyDescent="0.25">
      <c r="B1847" t="s">
        <v>3443</v>
      </c>
      <c r="C1847" t="s">
        <v>3444</v>
      </c>
      <c r="D1847" t="s">
        <v>1309</v>
      </c>
      <c r="E1847" t="s">
        <v>1299</v>
      </c>
      <c r="F1847" t="s">
        <v>29</v>
      </c>
      <c r="H1847" t="str">
        <f>IF(ISBLANK(core[[#This Row],[Type]]),"",IFERROR(LEFT(core[[#This Row],[Type]],FIND("(",core[[#This Row],[Type]])-1),core[[#This Row],[Type]]))</f>
        <v/>
      </c>
      <c r="I1847" t="str">
        <f>IF(core[[#This Row],[Base type]]="xs:string",LEFT(core[[#This Row],[Type]],11)="xs:string(""","")</f>
        <v/>
      </c>
      <c r="J1847" t="str">
        <f>IF(core[[#This Row],[Base type]]="xs:string",NOT(ISERROR(FIND(" or xs:string(xs:pattern=other:\w{2,})",core[[#This Row],[Type]]))),"")</f>
        <v/>
      </c>
      <c r="K1847" t="str">
        <f>IFERROR(MID(core[[#This Row],[Type]],LEN(core[[#This Row],[Base type]])+2,FIND(")",core[[#This Row],[Type]],LEN(core[[#This Row],[Base type]])+2)-LEN(core[[#This Row],[Base type]])-2)&amp;IF(core[[#This Row],[Other]]=TRUE,", ""other:*""",""),"")</f>
        <v/>
      </c>
      <c r="L1847" t="str">
        <f t="array" ref="L18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48" spans="2:12" hidden="1" x14ac:dyDescent="0.25">
      <c r="B1848" t="s">
        <v>3445</v>
      </c>
      <c r="C1848" t="s">
        <v>399</v>
      </c>
      <c r="D1848" t="s">
        <v>123</v>
      </c>
      <c r="E1848" t="s">
        <v>124</v>
      </c>
      <c r="F1848" t="s">
        <v>23</v>
      </c>
      <c r="G1848" t="s">
        <v>1436</v>
      </c>
      <c r="H1848" t="str">
        <f>IF(ISBLANK(core[[#This Row],[Type]]),"",IFERROR(LEFT(core[[#This Row],[Type]],FIND("(",core[[#This Row],[Type]])-1),core[[#This Row],[Type]]))</f>
        <v>xs:boolean</v>
      </c>
      <c r="I1848" t="str">
        <f>IF(core[[#This Row],[Base type]]="xs:string",LEFT(core[[#This Row],[Type]],11)="xs:string(""","")</f>
        <v/>
      </c>
      <c r="J1848" t="str">
        <f>IF(core[[#This Row],[Base type]]="xs:string",NOT(ISERROR(FIND(" or xs:string(xs:pattern=other:\w{2,})",core[[#This Row],[Type]]))),"")</f>
        <v/>
      </c>
      <c r="K1848" t="str">
        <f>IFERROR(MID(core[[#This Row],[Type]],LEN(core[[#This Row],[Base type]])+2,FIND(")",core[[#This Row],[Type]],LEN(core[[#This Row],[Base type]])+2)-LEN(core[[#This Row],[Base type]])-2)&amp;IF(core[[#This Row],[Other]]=TRUE,", ""other:*""",""),"")</f>
        <v/>
      </c>
      <c r="L1848" t="str">
        <f t="array" ref="L184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49" spans="2:12" hidden="1" x14ac:dyDescent="0.25">
      <c r="B1849" t="s">
        <v>3446</v>
      </c>
      <c r="C1849" t="s">
        <v>399</v>
      </c>
      <c r="D1849" t="s">
        <v>123</v>
      </c>
      <c r="E1849" t="s">
        <v>135</v>
      </c>
      <c r="F1849" t="s">
        <v>29</v>
      </c>
      <c r="G1849" t="s">
        <v>1478</v>
      </c>
      <c r="H1849" t="str">
        <f>IF(ISBLANK(core[[#This Row],[Type]]),"",IFERROR(LEFT(core[[#This Row],[Type]],FIND("(",core[[#This Row],[Type]])-1),core[[#This Row],[Type]]))</f>
        <v>xs:string</v>
      </c>
      <c r="I1849" t="b">
        <f>IF(core[[#This Row],[Base type]]="xs:string",LEFT(core[[#This Row],[Type]],11)="xs:string(""","")</f>
        <v>1</v>
      </c>
      <c r="J1849" t="b">
        <f>IF(core[[#This Row],[Base type]]="xs:string",NOT(ISERROR(FIND(" or xs:string(xs:pattern=other:\w{2,})",core[[#This Row],[Type]]))),"")</f>
        <v>1</v>
      </c>
      <c r="K1849" t="str">
        <f>IFERROR(MID(core[[#This Row],[Type]],LEN(core[[#This Row],[Base type]])+2,FIND(")",core[[#This Row],[Type]],LEN(core[[#This Row],[Base type]])+2)-LEN(core[[#This Row],[Base type]])-2)&amp;IF(core[[#This Row],[Other]]=TRUE,", ""other:*""",""),"")</f>
        <v>"conceptual", "planned", "operational", "disabled", "closed", "other:*"</v>
      </c>
      <c r="L1849" t="str">
        <f t="array" ref="L184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50" spans="2:12" hidden="1" x14ac:dyDescent="0.25">
      <c r="B1850" t="s">
        <v>3447</v>
      </c>
      <c r="C1850" t="s">
        <v>399</v>
      </c>
      <c r="D1850" t="s">
        <v>123</v>
      </c>
      <c r="E1850" t="s">
        <v>133</v>
      </c>
      <c r="F1850" t="s">
        <v>29</v>
      </c>
      <c r="G1850" t="s">
        <v>1325</v>
      </c>
      <c r="H1850" t="str">
        <f>IF(ISBLANK(core[[#This Row],[Type]]),"",IFERROR(LEFT(core[[#This Row],[Type]],FIND("(",core[[#This Row],[Type]])-1),core[[#This Row],[Type]]))</f>
        <v>xs:IDREF</v>
      </c>
      <c r="I1850" t="str">
        <f>IF(core[[#This Row],[Base type]]="xs:string",LEFT(core[[#This Row],[Type]],11)="xs:string(""","")</f>
        <v/>
      </c>
      <c r="J1850" t="str">
        <f>IF(core[[#This Row],[Base type]]="xs:string",NOT(ISERROR(FIND(" or xs:string(xs:pattern=other:\w{2,})",core[[#This Row],[Type]]))),"")</f>
        <v/>
      </c>
      <c r="K1850" t="str">
        <f>IFERROR(MID(core[[#This Row],[Type]],LEN(core[[#This Row],[Base type]])+2,FIND(")",core[[#This Row],[Type]],LEN(core[[#This Row],[Base type]])+2)-LEN(core[[#This Row],[Base type]])-2)&amp;IF(core[[#This Row],[Other]]=TRUE,", ""other:*""",""),"")</f>
        <v/>
      </c>
      <c r="L1850" t="str">
        <f t="array" ref="L185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851" spans="2:12" hidden="1" x14ac:dyDescent="0.25">
      <c r="B1851" t="s">
        <v>3448</v>
      </c>
      <c r="C1851" t="s">
        <v>399</v>
      </c>
      <c r="D1851" t="s">
        <v>123</v>
      </c>
      <c r="E1851" t="s">
        <v>1481</v>
      </c>
      <c r="F1851" t="s">
        <v>29</v>
      </c>
      <c r="G1851" t="s">
        <v>1482</v>
      </c>
      <c r="H1851" t="str">
        <f>IF(ISBLANK(core[[#This Row],[Type]]),"",IFERROR(LEFT(core[[#This Row],[Type]],FIND("(",core[[#This Row],[Type]])-1),core[[#This Row],[Type]]))</f>
        <v>xs:time</v>
      </c>
      <c r="I1851" t="str">
        <f>IF(core[[#This Row],[Base type]]="xs:string",LEFT(core[[#This Row],[Type]],11)="xs:string(""","")</f>
        <v/>
      </c>
      <c r="J1851" t="str">
        <f>IF(core[[#This Row],[Base type]]="xs:string",NOT(ISERROR(FIND(" or xs:string(xs:pattern=other:\w{2,})",core[[#This Row],[Type]]))),"")</f>
        <v/>
      </c>
      <c r="K1851" t="str">
        <f>IFERROR(MID(core[[#This Row],[Type]],LEN(core[[#This Row],[Base type]])+2,FIND(")",core[[#This Row],[Type]],LEN(core[[#This Row],[Base type]])+2)-LEN(core[[#This Row],[Base type]])-2)&amp;IF(core[[#This Row],[Other]]=TRUE,", ""other:*""",""),"")</f>
        <v/>
      </c>
      <c r="L1851" t="str">
        <f t="array" ref="L185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852" spans="2:12" hidden="1" x14ac:dyDescent="0.25">
      <c r="B1852" t="s">
        <v>3449</v>
      </c>
      <c r="C1852" t="s">
        <v>399</v>
      </c>
      <c r="D1852" t="s">
        <v>123</v>
      </c>
      <c r="E1852" t="s">
        <v>1484</v>
      </c>
      <c r="F1852" t="s">
        <v>29</v>
      </c>
      <c r="G1852" t="s">
        <v>1482</v>
      </c>
      <c r="H1852" t="str">
        <f>IF(ISBLANK(core[[#This Row],[Type]]),"",IFERROR(LEFT(core[[#This Row],[Type]],FIND("(",core[[#This Row],[Type]])-1),core[[#This Row],[Type]]))</f>
        <v>xs:time</v>
      </c>
      <c r="I1852" t="str">
        <f>IF(core[[#This Row],[Base type]]="xs:string",LEFT(core[[#This Row],[Type]],11)="xs:string(""","")</f>
        <v/>
      </c>
      <c r="J1852" t="str">
        <f>IF(core[[#This Row],[Base type]]="xs:string",NOT(ISERROR(FIND(" or xs:string(xs:pattern=other:\w{2,})",core[[#This Row],[Type]]))),"")</f>
        <v/>
      </c>
      <c r="K1852" t="str">
        <f>IFERROR(MID(core[[#This Row],[Type]],LEN(core[[#This Row],[Base type]])+2,FIND(")",core[[#This Row],[Type]],LEN(core[[#This Row],[Base type]])+2)-LEN(core[[#This Row],[Base type]])-2)&amp;IF(core[[#This Row],[Other]]=TRUE,", ""other:*""",""),"")</f>
        <v/>
      </c>
      <c r="L1852" t="str">
        <f t="array" ref="L185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853" spans="2:12" hidden="1" x14ac:dyDescent="0.25">
      <c r="B1853" t="s">
        <v>3450</v>
      </c>
      <c r="C1853" t="s">
        <v>399</v>
      </c>
      <c r="D1853" t="s">
        <v>123</v>
      </c>
      <c r="E1853" t="s">
        <v>1486</v>
      </c>
      <c r="F1853" t="s">
        <v>29</v>
      </c>
      <c r="G1853" t="s">
        <v>1487</v>
      </c>
      <c r="H1853" t="str">
        <f>IF(ISBLANK(core[[#This Row],[Type]]),"",IFERROR(LEFT(core[[#This Row],[Type]],FIND("(",core[[#This Row],[Type]])-1),core[[#This Row],[Type]]))</f>
        <v>xs:nonNegativeInteger</v>
      </c>
      <c r="I1853" t="str">
        <f>IF(core[[#This Row],[Base type]]="xs:string",LEFT(core[[#This Row],[Type]],11)="xs:string(""","")</f>
        <v/>
      </c>
      <c r="J1853" t="str">
        <f>IF(core[[#This Row],[Base type]]="xs:string",NOT(ISERROR(FIND(" or xs:string(xs:pattern=other:\w{2,})",core[[#This Row],[Type]]))),"")</f>
        <v/>
      </c>
      <c r="K1853" t="str">
        <f>IFERROR(MID(core[[#This Row],[Type]],LEN(core[[#This Row],[Base type]])+2,FIND(")",core[[#This Row],[Type]],LEN(core[[#This Row],[Base type]])+2)-LEN(core[[#This Row],[Base type]])-2)&amp;IF(core[[#This Row],[Other]]=TRUE,", ""other:*""",""),"")</f>
        <v/>
      </c>
      <c r="L1853" t="str">
        <f t="array" ref="L185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854" spans="2:12" hidden="1" x14ac:dyDescent="0.25">
      <c r="B1854" t="s">
        <v>3451</v>
      </c>
      <c r="C1854" t="s">
        <v>399</v>
      </c>
      <c r="D1854" t="s">
        <v>123</v>
      </c>
      <c r="E1854" t="s">
        <v>1489</v>
      </c>
      <c r="F1854" t="s">
        <v>29</v>
      </c>
      <c r="G1854" t="s">
        <v>1302</v>
      </c>
      <c r="H1854" t="str">
        <f>IF(ISBLANK(core[[#This Row],[Type]]),"",IFERROR(LEFT(core[[#This Row],[Type]],FIND("(",core[[#This Row],[Type]])-1),core[[#This Row],[Type]]))</f>
        <v>xs:string</v>
      </c>
      <c r="I1854" t="b">
        <f>IF(core[[#This Row],[Base type]]="xs:string",LEFT(core[[#This Row],[Type]],11)="xs:string(""","")</f>
        <v>0</v>
      </c>
      <c r="J1854" t="b">
        <f>IF(core[[#This Row],[Base type]]="xs:string",NOT(ISERROR(FIND(" or xs:string(xs:pattern=other:\w{2,})",core[[#This Row],[Type]]))),"")</f>
        <v>0</v>
      </c>
      <c r="K1854" t="str">
        <f>IFERROR(MID(core[[#This Row],[Type]],LEN(core[[#This Row],[Base type]])+2,FIND(")",core[[#This Row],[Type]],LEN(core[[#This Row],[Base type]])+2)-LEN(core[[#This Row],[Base type]])-2)&amp;IF(core[[#This Row],[Other]]=TRUE,", ""other:*""",""),"")</f>
        <v/>
      </c>
      <c r="L1854" t="str">
        <f t="array" ref="L18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55" spans="2:12" hidden="1" x14ac:dyDescent="0.25">
      <c r="B1855" t="s">
        <v>3452</v>
      </c>
      <c r="C1855" t="s">
        <v>399</v>
      </c>
      <c r="D1855" t="s">
        <v>123</v>
      </c>
      <c r="E1855" t="s">
        <v>1307</v>
      </c>
      <c r="F1855" t="s">
        <v>29</v>
      </c>
      <c r="H1855" t="str">
        <f>IF(ISBLANK(core[[#This Row],[Type]]),"",IFERROR(LEFT(core[[#This Row],[Type]],FIND("(",core[[#This Row],[Type]])-1),core[[#This Row],[Type]]))</f>
        <v/>
      </c>
      <c r="I1855" t="str">
        <f>IF(core[[#This Row],[Base type]]="xs:string",LEFT(core[[#This Row],[Type]],11)="xs:string(""","")</f>
        <v/>
      </c>
      <c r="J1855" t="str">
        <f>IF(core[[#This Row],[Base type]]="xs:string",NOT(ISERROR(FIND(" or xs:string(xs:pattern=other:\w{2,})",core[[#This Row],[Type]]))),"")</f>
        <v/>
      </c>
      <c r="K1855" t="str">
        <f>IFERROR(MID(core[[#This Row],[Type]],LEN(core[[#This Row],[Base type]])+2,FIND(")",core[[#This Row],[Type]],LEN(core[[#This Row],[Base type]])+2)-LEN(core[[#This Row],[Base type]])-2)&amp;IF(core[[#This Row],[Other]]=TRUE,", ""other:*""",""),"")</f>
        <v/>
      </c>
      <c r="L1855" t="str">
        <f t="array" ref="L185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56" spans="2:12" hidden="1" x14ac:dyDescent="0.25">
      <c r="B1856" t="s">
        <v>3453</v>
      </c>
      <c r="C1856" t="s">
        <v>294</v>
      </c>
      <c r="D1856" t="s">
        <v>3454</v>
      </c>
      <c r="E1856" t="s">
        <v>1299</v>
      </c>
      <c r="F1856" t="s">
        <v>29</v>
      </c>
      <c r="H1856" t="str">
        <f>IF(ISBLANK(core[[#This Row],[Type]]),"",IFERROR(LEFT(core[[#This Row],[Type]],FIND("(",core[[#This Row],[Type]])-1),core[[#This Row],[Type]]))</f>
        <v/>
      </c>
      <c r="I1856" t="str">
        <f>IF(core[[#This Row],[Base type]]="xs:string",LEFT(core[[#This Row],[Type]],11)="xs:string(""","")</f>
        <v/>
      </c>
      <c r="J1856" t="str">
        <f>IF(core[[#This Row],[Base type]]="xs:string",NOT(ISERROR(FIND(" or xs:string(xs:pattern=other:\w{2,})",core[[#This Row],[Type]]))),"")</f>
        <v/>
      </c>
      <c r="K1856" t="str">
        <f>IFERROR(MID(core[[#This Row],[Type]],LEN(core[[#This Row],[Base type]])+2,FIND(")",core[[#This Row],[Type]],LEN(core[[#This Row],[Base type]])+2)-LEN(core[[#This Row],[Base type]])-2)&amp;IF(core[[#This Row],[Other]]=TRUE,", ""other:*""",""),"")</f>
        <v/>
      </c>
      <c r="L1856" t="str">
        <f t="array" ref="L18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57" spans="2:12" hidden="1" x14ac:dyDescent="0.25">
      <c r="B1857" t="s">
        <v>3455</v>
      </c>
      <c r="C1857" t="s">
        <v>294</v>
      </c>
      <c r="D1857" t="s">
        <v>3454</v>
      </c>
      <c r="E1857" t="s">
        <v>3456</v>
      </c>
      <c r="F1857" t="s">
        <v>29</v>
      </c>
      <c r="G1857" t="s">
        <v>3457</v>
      </c>
      <c r="H1857" t="str">
        <f>IF(ISBLANK(core[[#This Row],[Type]]),"",IFERROR(LEFT(core[[#This Row],[Type]],FIND("(",core[[#This Row],[Type]])-1),core[[#This Row],[Type]]))</f>
        <v>xs:string</v>
      </c>
      <c r="I1857" t="b">
        <f>IF(core[[#This Row],[Base type]]="xs:string",LEFT(core[[#This Row],[Type]],11)="xs:string(""","")</f>
        <v>0</v>
      </c>
      <c r="J1857" t="b">
        <f>IF(core[[#This Row],[Base type]]="xs:string",NOT(ISERROR(FIND(" or xs:string(xs:pattern=other:\w{2,})",core[[#This Row],[Type]]))),"")</f>
        <v>0</v>
      </c>
      <c r="K1857" t="str">
        <f>IFERROR(MID(core[[#This Row],[Type]],LEN(core[[#This Row],[Base type]])+2,FIND(")",core[[#This Row],[Type]],LEN(core[[#This Row],[Base type]])+2)-LEN(core[[#This Row],[Base type]])-2)&amp;IF(core[[#This Row],[Other]]=TRUE,", ""other:*""",""),"")</f>
        <v>xs:pattern=[0-9]*</v>
      </c>
      <c r="L1857" t="str">
        <f t="array" ref="L185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58" spans="2:12" hidden="1" x14ac:dyDescent="0.25">
      <c r="B1858" t="s">
        <v>3458</v>
      </c>
      <c r="C1858" t="s">
        <v>294</v>
      </c>
      <c r="D1858" t="s">
        <v>3454</v>
      </c>
      <c r="E1858" t="s">
        <v>3459</v>
      </c>
      <c r="F1858" t="s">
        <v>29</v>
      </c>
      <c r="G1858" t="s">
        <v>3460</v>
      </c>
      <c r="H1858" t="str">
        <f>IF(ISBLANK(core[[#This Row],[Type]]),"",IFERROR(LEFT(core[[#This Row],[Type]],FIND("(",core[[#This Row],[Type]])-1),core[[#This Row],[Type]]))</f>
        <v>xs:string</v>
      </c>
      <c r="I1858" t="b">
        <f>IF(core[[#This Row],[Base type]]="xs:string",LEFT(core[[#This Row],[Type]],11)="xs:string(""","")</f>
        <v>0</v>
      </c>
      <c r="J1858" t="b">
        <f>IF(core[[#This Row],[Base type]]="xs:string",NOT(ISERROR(FIND(" or xs:string(xs:pattern=other:\w{2,})",core[[#This Row],[Type]]))),"")</f>
        <v>0</v>
      </c>
      <c r="K1858" t="str">
        <f>IFERROR(MID(core[[#This Row],[Type]],LEN(core[[#This Row],[Base type]])+2,FIND(")",core[[#This Row],[Type]],LEN(core[[#This Row],[Base type]])+2)-LEN(core[[#This Row],[Base type]])-2)&amp;IF(core[[#This Row],[Other]]=TRUE,", ""other:*""",""),"")</f>
        <v>xs:pattern=[0-9]*</v>
      </c>
      <c r="L1858" t="str">
        <f t="array" ref="L185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59" spans="2:12" hidden="1" x14ac:dyDescent="0.25">
      <c r="B1859" t="s">
        <v>3461</v>
      </c>
      <c r="C1859" t="s">
        <v>294</v>
      </c>
      <c r="D1859" t="s">
        <v>3454</v>
      </c>
      <c r="E1859" t="s">
        <v>3462</v>
      </c>
      <c r="F1859" t="s">
        <v>29</v>
      </c>
      <c r="G1859" t="s">
        <v>3463</v>
      </c>
      <c r="H1859" t="str">
        <f>IF(ISBLANK(core[[#This Row],[Type]]),"",IFERROR(LEFT(core[[#This Row],[Type]],FIND("(",core[[#This Row],[Type]])-1),core[[#This Row],[Type]]))</f>
        <v>xs:string</v>
      </c>
      <c r="I1859" t="b">
        <f>IF(core[[#This Row],[Base type]]="xs:string",LEFT(core[[#This Row],[Type]],11)="xs:string(""","")</f>
        <v>0</v>
      </c>
      <c r="J1859" t="b">
        <f>IF(core[[#This Row],[Base type]]="xs:string",NOT(ISERROR(FIND(" or xs:string(xs:pattern=other:\w{2,})",core[[#This Row],[Type]]))),"")</f>
        <v>0</v>
      </c>
      <c r="K1859" t="str">
        <f>IFERROR(MID(core[[#This Row],[Type]],LEN(core[[#This Row],[Base type]])+2,FIND(")",core[[#This Row],[Type]],LEN(core[[#This Row],[Base type]])+2)-LEN(core[[#This Row],[Base type]])-2)&amp;IF(core[[#This Row],[Other]]=TRUE,", ""other:*""",""),"")</f>
        <v>xs:pattern=[0-9]*</v>
      </c>
      <c r="L1859" t="str">
        <f t="array" ref="L185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60" spans="2:12" hidden="1" x14ac:dyDescent="0.25">
      <c r="B1860" t="s">
        <v>3464</v>
      </c>
      <c r="C1860" t="s">
        <v>294</v>
      </c>
      <c r="D1860" t="s">
        <v>3465</v>
      </c>
      <c r="E1860" t="s">
        <v>1299</v>
      </c>
      <c r="F1860" t="s">
        <v>29</v>
      </c>
      <c r="H1860" t="str">
        <f>IF(ISBLANK(core[[#This Row],[Type]]),"",IFERROR(LEFT(core[[#This Row],[Type]],FIND("(",core[[#This Row],[Type]])-1),core[[#This Row],[Type]]))</f>
        <v/>
      </c>
      <c r="I1860" t="str">
        <f>IF(core[[#This Row],[Base type]]="xs:string",LEFT(core[[#This Row],[Type]],11)="xs:string(""","")</f>
        <v/>
      </c>
      <c r="J1860" t="str">
        <f>IF(core[[#This Row],[Base type]]="xs:string",NOT(ISERROR(FIND(" or xs:string(xs:pattern=other:\w{2,})",core[[#This Row],[Type]]))),"")</f>
        <v/>
      </c>
      <c r="K1860" t="str">
        <f>IFERROR(MID(core[[#This Row],[Type]],LEN(core[[#This Row],[Base type]])+2,FIND(")",core[[#This Row],[Type]],LEN(core[[#This Row],[Base type]])+2)-LEN(core[[#This Row],[Base type]])-2)&amp;IF(core[[#This Row],[Other]]=TRUE,", ""other:*""",""),"")</f>
        <v/>
      </c>
      <c r="L1860" t="str">
        <f t="array" ref="L186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61" spans="2:12" hidden="1" x14ac:dyDescent="0.25">
      <c r="B1861" t="s">
        <v>3466</v>
      </c>
      <c r="C1861" t="s">
        <v>294</v>
      </c>
      <c r="D1861" t="s">
        <v>3465</v>
      </c>
      <c r="E1861" t="s">
        <v>34</v>
      </c>
      <c r="F1861" t="s">
        <v>29</v>
      </c>
      <c r="G1861" t="s">
        <v>1302</v>
      </c>
      <c r="H1861" t="str">
        <f>IF(ISBLANK(core[[#This Row],[Type]]),"",IFERROR(LEFT(core[[#This Row],[Type]],FIND("(",core[[#This Row],[Type]])-1),core[[#This Row],[Type]]))</f>
        <v>xs:string</v>
      </c>
      <c r="I1861" t="b">
        <f>IF(core[[#This Row],[Base type]]="xs:string",LEFT(core[[#This Row],[Type]],11)="xs:string(""","")</f>
        <v>0</v>
      </c>
      <c r="J1861" t="b">
        <f>IF(core[[#This Row],[Base type]]="xs:string",NOT(ISERROR(FIND(" or xs:string(xs:pattern=other:\w{2,})",core[[#This Row],[Type]]))),"")</f>
        <v>0</v>
      </c>
      <c r="K1861" t="str">
        <f>IFERROR(MID(core[[#This Row],[Type]],LEN(core[[#This Row],[Base type]])+2,FIND(")",core[[#This Row],[Type]],LEN(core[[#This Row],[Base type]])+2)-LEN(core[[#This Row],[Base type]])-2)&amp;IF(core[[#This Row],[Other]]=TRUE,", ""other:*""",""),"")</f>
        <v/>
      </c>
      <c r="L1861" t="str">
        <f t="array" ref="L186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62" spans="2:12" hidden="1" x14ac:dyDescent="0.25">
      <c r="B1862" t="s">
        <v>3467</v>
      </c>
      <c r="C1862" t="s">
        <v>294</v>
      </c>
      <c r="D1862" t="s">
        <v>3465</v>
      </c>
      <c r="E1862" t="s">
        <v>3381</v>
      </c>
      <c r="F1862" t="s">
        <v>29</v>
      </c>
      <c r="G1862" t="s">
        <v>1346</v>
      </c>
      <c r="H1862" t="str">
        <f>IF(ISBLANK(core[[#This Row],[Type]]),"",IFERROR(LEFT(core[[#This Row],[Type]],FIND("(",core[[#This Row],[Type]])-1),core[[#This Row],[Type]]))</f>
        <v>xs:positiveInteger</v>
      </c>
      <c r="I1862" t="str">
        <f>IF(core[[#This Row],[Base type]]="xs:string",LEFT(core[[#This Row],[Type]],11)="xs:string(""","")</f>
        <v/>
      </c>
      <c r="J1862" t="str">
        <f>IF(core[[#This Row],[Base type]]="xs:string",NOT(ISERROR(FIND(" or xs:string(xs:pattern=other:\w{2,})",core[[#This Row],[Type]]))),"")</f>
        <v/>
      </c>
      <c r="K1862" t="str">
        <f>IFERROR(MID(core[[#This Row],[Type]],LEN(core[[#This Row],[Base type]])+2,FIND(")",core[[#This Row],[Type]],LEN(core[[#This Row],[Base type]])+2)-LEN(core[[#This Row],[Base type]])-2)&amp;IF(core[[#This Row],[Other]]=TRUE,", ""other:*""",""),"")</f>
        <v/>
      </c>
      <c r="L1862" t="str">
        <f t="array" ref="L186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863" spans="2:12" hidden="1" x14ac:dyDescent="0.25">
      <c r="B1863" t="s">
        <v>3468</v>
      </c>
      <c r="C1863" t="s">
        <v>294</v>
      </c>
      <c r="D1863" t="s">
        <v>3465</v>
      </c>
      <c r="E1863" t="s">
        <v>3469</v>
      </c>
      <c r="F1863" t="s">
        <v>29</v>
      </c>
      <c r="G1863" t="s">
        <v>1302</v>
      </c>
      <c r="H1863" t="str">
        <f>IF(ISBLANK(core[[#This Row],[Type]]),"",IFERROR(LEFT(core[[#This Row],[Type]],FIND("(",core[[#This Row],[Type]])-1),core[[#This Row],[Type]]))</f>
        <v>xs:string</v>
      </c>
      <c r="I1863" t="b">
        <f>IF(core[[#This Row],[Base type]]="xs:string",LEFT(core[[#This Row],[Type]],11)="xs:string(""","")</f>
        <v>0</v>
      </c>
      <c r="J1863" t="b">
        <f>IF(core[[#This Row],[Base type]]="xs:string",NOT(ISERROR(FIND(" or xs:string(xs:pattern=other:\w{2,})",core[[#This Row],[Type]]))),"")</f>
        <v>0</v>
      </c>
      <c r="K1863" t="str">
        <f>IFERROR(MID(core[[#This Row],[Type]],LEN(core[[#This Row],[Base type]])+2,FIND(")",core[[#This Row],[Type]],LEN(core[[#This Row],[Base type]])+2)-LEN(core[[#This Row],[Base type]])-2)&amp;IF(core[[#This Row],[Other]]=TRUE,", ""other:*""",""),"")</f>
        <v/>
      </c>
      <c r="L1863" t="str">
        <f t="array" ref="L186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64" spans="2:12" hidden="1" x14ac:dyDescent="0.25">
      <c r="B1864" t="s">
        <v>3470</v>
      </c>
      <c r="C1864" t="s">
        <v>294</v>
      </c>
      <c r="D1864" t="s">
        <v>300</v>
      </c>
      <c r="E1864" t="s">
        <v>1299</v>
      </c>
      <c r="F1864" t="s">
        <v>29</v>
      </c>
      <c r="H1864" t="str">
        <f>IF(ISBLANK(core[[#This Row],[Type]]),"",IFERROR(LEFT(core[[#This Row],[Type]],FIND("(",core[[#This Row],[Type]])-1),core[[#This Row],[Type]]))</f>
        <v/>
      </c>
      <c r="I1864" t="str">
        <f>IF(core[[#This Row],[Base type]]="xs:string",LEFT(core[[#This Row],[Type]],11)="xs:string(""","")</f>
        <v/>
      </c>
      <c r="J1864" t="str">
        <f>IF(core[[#This Row],[Base type]]="xs:string",NOT(ISERROR(FIND(" or xs:string(xs:pattern=other:\w{2,})",core[[#This Row],[Type]]))),"")</f>
        <v/>
      </c>
      <c r="K1864" t="str">
        <f>IFERROR(MID(core[[#This Row],[Type]],LEN(core[[#This Row],[Base type]])+2,FIND(")",core[[#This Row],[Type]],LEN(core[[#This Row],[Base type]])+2)-LEN(core[[#This Row],[Base type]])-2)&amp;IF(core[[#This Row],[Other]]=TRUE,", ""other:*""",""),"")</f>
        <v/>
      </c>
      <c r="L1864" t="str">
        <f t="array" ref="L18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65" spans="2:12" hidden="1" x14ac:dyDescent="0.25">
      <c r="B1865" t="s">
        <v>3471</v>
      </c>
      <c r="C1865" t="s">
        <v>294</v>
      </c>
      <c r="D1865" t="s">
        <v>300</v>
      </c>
      <c r="E1865" t="s">
        <v>301</v>
      </c>
      <c r="F1865" t="s">
        <v>23</v>
      </c>
      <c r="G1865" t="s">
        <v>1495</v>
      </c>
      <c r="H1865" t="str">
        <f>IF(ISBLANK(core[[#This Row],[Type]]),"",IFERROR(LEFT(core[[#This Row],[Type]],FIND("(",core[[#This Row],[Type]])-1),core[[#This Row],[Type]]))</f>
        <v>xs:list</v>
      </c>
      <c r="I1865" t="str">
        <f>IF(core[[#This Row],[Base type]]="xs:string",LEFT(core[[#This Row],[Type]],11)="xs:string(""","")</f>
        <v/>
      </c>
      <c r="J1865" t="str">
        <f>IF(core[[#This Row],[Base type]]="xs:string",NOT(ISERROR(FIND(" or xs:string(xs:pattern=other:\w{2,})",core[[#This Row],[Type]]))),"")</f>
        <v/>
      </c>
      <c r="K1865" t="str">
        <f>IFERROR(MID(core[[#This Row],[Type]],LEN(core[[#This Row],[Base type]])+2,FIND(")",core[[#This Row],[Type]],LEN(core[[#This Row],[Base type]])+2)-LEN(core[[#This Row],[Base type]])-2)&amp;IF(core[[#This Row],[Other]]=TRUE,", ""other:*""",""),"")</f>
        <v>xs:double</v>
      </c>
      <c r="L1865" t="str">
        <f t="array" ref="L1865">IF(ISBLANK(core[[#This Row],[Type]]),"",INDEX(Types[Excel],MATCH(core[[#This Row],[Base type]]&amp;";"&amp;core[[#This Row],[Enumeration]]&amp;";"&amp;core[[#This Row],[Other]],Types[Key],0))
&amp;IF(core[[#This Row],[Base type]]="xs:list",INDEX(Types[Excel],MATCH(core[[#This Row],[Restriction]]&amp;";"&amp;core[[#This Row],[Enumeration]]&amp;";"&amp;core[[#This Row],[Other]],Types[Key],0)),""))</f>
        <v>[list][double]</v>
      </c>
    </row>
    <row r="1866" spans="2:12" hidden="1" x14ac:dyDescent="0.25">
      <c r="B1866" t="s">
        <v>3472</v>
      </c>
      <c r="C1866" t="s">
        <v>294</v>
      </c>
      <c r="D1866" t="s">
        <v>300</v>
      </c>
      <c r="E1866" t="s">
        <v>1425</v>
      </c>
      <c r="F1866" t="s">
        <v>29</v>
      </c>
      <c r="G1866" t="s">
        <v>1497</v>
      </c>
      <c r="H1866" t="str">
        <f>IF(ISBLANK(core[[#This Row],[Type]]),"",IFERROR(LEFT(core[[#This Row],[Type]],FIND("(",core[[#This Row],[Type]])-1),core[[#This Row],[Type]]))</f>
        <v>xs:double</v>
      </c>
      <c r="I1866" t="str">
        <f>IF(core[[#This Row],[Base type]]="xs:string",LEFT(core[[#This Row],[Type]],11)="xs:string(""","")</f>
        <v/>
      </c>
      <c r="J1866" t="str">
        <f>IF(core[[#This Row],[Base type]]="xs:string",NOT(ISERROR(FIND(" or xs:string(xs:pattern=other:\w{2,})",core[[#This Row],[Type]]))),"")</f>
        <v/>
      </c>
      <c r="K1866" t="str">
        <f>IFERROR(MID(core[[#This Row],[Type]],LEN(core[[#This Row],[Base type]])+2,FIND(")",core[[#This Row],[Type]],LEN(core[[#This Row],[Base type]])+2)-LEN(core[[#This Row],[Base type]])-2)&amp;IF(core[[#This Row],[Other]]=TRUE,", ""other:*""",""),"")</f>
        <v/>
      </c>
      <c r="L1866" t="str">
        <f t="array" ref="L1866">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867" spans="2:12" hidden="1" x14ac:dyDescent="0.25">
      <c r="B1867" t="s">
        <v>3473</v>
      </c>
      <c r="C1867" t="s">
        <v>294</v>
      </c>
      <c r="D1867" t="s">
        <v>300</v>
      </c>
      <c r="E1867" t="s">
        <v>1420</v>
      </c>
      <c r="F1867" t="s">
        <v>29</v>
      </c>
      <c r="G1867" t="s">
        <v>1423</v>
      </c>
      <c r="H1867" t="str">
        <f>IF(ISBLANK(core[[#This Row],[Type]]),"",IFERROR(LEFT(core[[#This Row],[Type]],FIND("(",core[[#This Row],[Type]])-1),core[[#This Row],[Type]]))</f>
        <v>xs:anyURI</v>
      </c>
      <c r="I1867" t="str">
        <f>IF(core[[#This Row],[Base type]]="xs:string",LEFT(core[[#This Row],[Type]],11)="xs:string(""","")</f>
        <v/>
      </c>
      <c r="J1867" t="str">
        <f>IF(core[[#This Row],[Base type]]="xs:string",NOT(ISERROR(FIND(" or xs:string(xs:pattern=other:\w{2,})",core[[#This Row],[Type]]))),"")</f>
        <v/>
      </c>
      <c r="K1867" t="str">
        <f>IFERROR(MID(core[[#This Row],[Type]],LEN(core[[#This Row],[Base type]])+2,FIND(")",core[[#This Row],[Type]],LEN(core[[#This Row],[Base type]])+2)-LEN(core[[#This Row],[Base type]])-2)&amp;IF(core[[#This Row],[Other]]=TRUE,", ""other:*""",""),"")</f>
        <v/>
      </c>
      <c r="L1867" t="str">
        <f t="array" ref="L1867">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868" spans="2:12" hidden="1" x14ac:dyDescent="0.25">
      <c r="B1868" t="s">
        <v>3474</v>
      </c>
      <c r="C1868" t="s">
        <v>294</v>
      </c>
      <c r="D1868" t="s">
        <v>300</v>
      </c>
      <c r="E1868" t="s">
        <v>1500</v>
      </c>
      <c r="F1868" t="s">
        <v>29</v>
      </c>
      <c r="G1868" t="s">
        <v>1423</v>
      </c>
      <c r="H1868" t="str">
        <f>IF(ISBLANK(core[[#This Row],[Type]]),"",IFERROR(LEFT(core[[#This Row],[Type]],FIND("(",core[[#This Row],[Type]])-1),core[[#This Row],[Type]]))</f>
        <v>xs:anyURI</v>
      </c>
      <c r="I1868" t="str">
        <f>IF(core[[#This Row],[Base type]]="xs:string",LEFT(core[[#This Row],[Type]],11)="xs:string(""","")</f>
        <v/>
      </c>
      <c r="J1868" t="str">
        <f>IF(core[[#This Row],[Base type]]="xs:string",NOT(ISERROR(FIND(" or xs:string(xs:pattern=other:\w{2,})",core[[#This Row],[Type]]))),"")</f>
        <v/>
      </c>
      <c r="K1868" t="str">
        <f>IFERROR(MID(core[[#This Row],[Type]],LEN(core[[#This Row],[Base type]])+2,FIND(")",core[[#This Row],[Type]],LEN(core[[#This Row],[Base type]])+2)-LEN(core[[#This Row],[Base type]])-2)&amp;IF(core[[#This Row],[Other]]=TRUE,", ""other:*""",""),"")</f>
        <v/>
      </c>
      <c r="L1868" t="str">
        <f t="array" ref="L1868">IF(ISBLANK(core[[#This Row],[Type]]),"",INDEX(Types[Excel],MATCH(core[[#This Row],[Base type]]&amp;";"&amp;core[[#This Row],[Enumeration]]&amp;";"&amp;core[[#This Row],[Other]],Types[Key],0))
&amp;IF(core[[#This Row],[Base type]]="xs:list",INDEX(Types[Excel],MATCH(core[[#This Row],[Restriction]]&amp;";"&amp;core[[#This Row],[Enumeration]]&amp;";"&amp;core[[#This Row],[Other]],Types[Key],0)),""))</f>
        <v>&lt;not used&gt;</v>
      </c>
    </row>
    <row r="1869" spans="2:12" hidden="1" x14ac:dyDescent="0.25">
      <c r="B1869" t="s">
        <v>3475</v>
      </c>
      <c r="C1869" t="s">
        <v>294</v>
      </c>
      <c r="D1869" t="s">
        <v>295</v>
      </c>
      <c r="E1869" t="s">
        <v>1299</v>
      </c>
      <c r="F1869" t="s">
        <v>29</v>
      </c>
      <c r="H1869" t="str">
        <f>IF(ISBLANK(core[[#This Row],[Type]]),"",IFERROR(LEFT(core[[#This Row],[Type]],FIND("(",core[[#This Row],[Type]])-1),core[[#This Row],[Type]]))</f>
        <v/>
      </c>
      <c r="I1869" t="str">
        <f>IF(core[[#This Row],[Base type]]="xs:string",LEFT(core[[#This Row],[Type]],11)="xs:string(""","")</f>
        <v/>
      </c>
      <c r="J1869" t="str">
        <f>IF(core[[#This Row],[Base type]]="xs:string",NOT(ISERROR(FIND(" or xs:string(xs:pattern=other:\w{2,})",core[[#This Row],[Type]]))),"")</f>
        <v/>
      </c>
      <c r="K1869" t="str">
        <f>IFERROR(MID(core[[#This Row],[Type]],LEN(core[[#This Row],[Base type]])+2,FIND(")",core[[#This Row],[Type]],LEN(core[[#This Row],[Base type]])+2)-LEN(core[[#This Row],[Base type]])-2)&amp;IF(core[[#This Row],[Other]]=TRUE,", ""other:*""",""),"")</f>
        <v/>
      </c>
      <c r="L1869" t="str">
        <f t="array" ref="L18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70" spans="2:12" hidden="1" x14ac:dyDescent="0.25">
      <c r="B1870" t="s">
        <v>3476</v>
      </c>
      <c r="C1870" t="s">
        <v>294</v>
      </c>
      <c r="D1870" t="s">
        <v>295</v>
      </c>
      <c r="E1870" t="s">
        <v>208</v>
      </c>
      <c r="F1870" t="s">
        <v>23</v>
      </c>
      <c r="G1870" t="s">
        <v>1302</v>
      </c>
      <c r="H1870" t="str">
        <f>IF(ISBLANK(core[[#This Row],[Type]]),"",IFERROR(LEFT(core[[#This Row],[Type]],FIND("(",core[[#This Row],[Type]])-1),core[[#This Row],[Type]]))</f>
        <v>xs:string</v>
      </c>
      <c r="I1870" t="b">
        <f>IF(core[[#This Row],[Base type]]="xs:string",LEFT(core[[#This Row],[Type]],11)="xs:string(""","")</f>
        <v>0</v>
      </c>
      <c r="J1870" t="b">
        <f>IF(core[[#This Row],[Base type]]="xs:string",NOT(ISERROR(FIND(" or xs:string(xs:pattern=other:\w{2,})",core[[#This Row],[Type]]))),"")</f>
        <v>0</v>
      </c>
      <c r="K1870" t="str">
        <f>IFERROR(MID(core[[#This Row],[Type]],LEN(core[[#This Row],[Base type]])+2,FIND(")",core[[#This Row],[Type]],LEN(core[[#This Row],[Base type]])+2)-LEN(core[[#This Row],[Base type]])-2)&amp;IF(core[[#This Row],[Other]]=TRUE,", ""other:*""",""),"")</f>
        <v/>
      </c>
      <c r="L1870" t="str">
        <f t="array" ref="L187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71" spans="2:12" hidden="1" x14ac:dyDescent="0.25">
      <c r="B1871" t="s">
        <v>3477</v>
      </c>
      <c r="C1871" t="s">
        <v>294</v>
      </c>
      <c r="D1871" t="s">
        <v>295</v>
      </c>
      <c r="E1871" t="s">
        <v>206</v>
      </c>
      <c r="F1871" t="s">
        <v>23</v>
      </c>
      <c r="G1871" t="s">
        <v>1302</v>
      </c>
      <c r="H1871" t="str">
        <f>IF(ISBLANK(core[[#This Row],[Type]]),"",IFERROR(LEFT(core[[#This Row],[Type]],FIND("(",core[[#This Row],[Type]])-1),core[[#This Row],[Type]]))</f>
        <v>xs:string</v>
      </c>
      <c r="I1871" t="b">
        <f>IF(core[[#This Row],[Base type]]="xs:string",LEFT(core[[#This Row],[Type]],11)="xs:string(""","")</f>
        <v>0</v>
      </c>
      <c r="J1871" t="b">
        <f>IF(core[[#This Row],[Base type]]="xs:string",NOT(ISERROR(FIND(" or xs:string(xs:pattern=other:\w{2,})",core[[#This Row],[Type]]))),"")</f>
        <v>0</v>
      </c>
      <c r="K1871" t="str">
        <f>IFERROR(MID(core[[#This Row],[Type]],LEN(core[[#This Row],[Base type]])+2,FIND(")",core[[#This Row],[Type]],LEN(core[[#This Row],[Base type]])+2)-LEN(core[[#This Row],[Base type]])-2)&amp;IF(core[[#This Row],[Other]]=TRUE,", ""other:*""",""),"")</f>
        <v/>
      </c>
      <c r="L1871" t="str">
        <f t="array" ref="L187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72" spans="2:12" hidden="1" x14ac:dyDescent="0.25">
      <c r="B1872" t="s">
        <v>3478</v>
      </c>
      <c r="C1872" t="s">
        <v>294</v>
      </c>
      <c r="D1872" t="s">
        <v>295</v>
      </c>
      <c r="E1872" t="s">
        <v>202</v>
      </c>
      <c r="F1872" t="s">
        <v>29</v>
      </c>
      <c r="G1872" t="s">
        <v>3479</v>
      </c>
      <c r="H1872" t="str">
        <f>IF(ISBLANK(core[[#This Row],[Type]]),"",IFERROR(LEFT(core[[#This Row],[Type]],FIND("(",core[[#This Row],[Type]])-1),core[[#This Row],[Type]]))</f>
        <v>xs:date</v>
      </c>
      <c r="I1872" t="str">
        <f>IF(core[[#This Row],[Base type]]="xs:string",LEFT(core[[#This Row],[Type]],11)="xs:string(""","")</f>
        <v/>
      </c>
      <c r="J1872" t="str">
        <f>IF(core[[#This Row],[Base type]]="xs:string",NOT(ISERROR(FIND(" or xs:string(xs:pattern=other:\w{2,})",core[[#This Row],[Type]]))),"")</f>
        <v/>
      </c>
      <c r="K1872" t="str">
        <f>IFERROR(MID(core[[#This Row],[Type]],LEN(core[[#This Row],[Base type]])+2,FIND(")",core[[#This Row],[Type]],LEN(core[[#This Row],[Base type]])+2)-LEN(core[[#This Row],[Base type]])-2)&amp;IF(core[[#This Row],[Other]]=TRUE,", ""other:*""",""),"")</f>
        <v/>
      </c>
      <c r="L1872" t="str">
        <f t="array" ref="L1872">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1873" spans="2:12" hidden="1" x14ac:dyDescent="0.25">
      <c r="B1873" t="s">
        <v>3480</v>
      </c>
      <c r="C1873" t="s">
        <v>294</v>
      </c>
      <c r="D1873" t="s">
        <v>295</v>
      </c>
      <c r="E1873" t="s">
        <v>203</v>
      </c>
      <c r="F1873" t="s">
        <v>29</v>
      </c>
      <c r="G1873" t="s">
        <v>3479</v>
      </c>
      <c r="H1873" t="str">
        <f>IF(ISBLANK(core[[#This Row],[Type]]),"",IFERROR(LEFT(core[[#This Row],[Type]],FIND("(",core[[#This Row],[Type]])-1),core[[#This Row],[Type]]))</f>
        <v>xs:date</v>
      </c>
      <c r="I1873" t="str">
        <f>IF(core[[#This Row],[Base type]]="xs:string",LEFT(core[[#This Row],[Type]],11)="xs:string(""","")</f>
        <v/>
      </c>
      <c r="J1873" t="str">
        <f>IF(core[[#This Row],[Base type]]="xs:string",NOT(ISERROR(FIND(" or xs:string(xs:pattern=other:\w{2,})",core[[#This Row],[Type]]))),"")</f>
        <v/>
      </c>
      <c r="K1873" t="str">
        <f>IFERROR(MID(core[[#This Row],[Type]],LEN(core[[#This Row],[Base type]])+2,FIND(")",core[[#This Row],[Type]],LEN(core[[#This Row],[Base type]])+2)-LEN(core[[#This Row],[Base type]])-2)&amp;IF(core[[#This Row],[Other]]=TRUE,", ""other:*""",""),"")</f>
        <v/>
      </c>
      <c r="L1873" t="str">
        <f t="array" ref="L1873">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1874" spans="2:12" hidden="1" x14ac:dyDescent="0.25">
      <c r="B1874" t="s">
        <v>3481</v>
      </c>
      <c r="C1874" t="s">
        <v>294</v>
      </c>
      <c r="D1874" t="s">
        <v>295</v>
      </c>
      <c r="E1874" t="s">
        <v>1307</v>
      </c>
      <c r="F1874" t="s">
        <v>29</v>
      </c>
      <c r="H1874" t="str">
        <f>IF(ISBLANK(core[[#This Row],[Type]]),"",IFERROR(LEFT(core[[#This Row],[Type]],FIND("(",core[[#This Row],[Type]])-1),core[[#This Row],[Type]]))</f>
        <v/>
      </c>
      <c r="I1874" t="str">
        <f>IF(core[[#This Row],[Base type]]="xs:string",LEFT(core[[#This Row],[Type]],11)="xs:string(""","")</f>
        <v/>
      </c>
      <c r="J1874" t="str">
        <f>IF(core[[#This Row],[Base type]]="xs:string",NOT(ISERROR(FIND(" or xs:string(xs:pattern=other:\w{2,})",core[[#This Row],[Type]]))),"")</f>
        <v/>
      </c>
      <c r="K1874" t="str">
        <f>IFERROR(MID(core[[#This Row],[Type]],LEN(core[[#This Row],[Base type]])+2,FIND(")",core[[#This Row],[Type]],LEN(core[[#This Row],[Base type]])+2)-LEN(core[[#This Row],[Base type]])-2)&amp;IF(core[[#This Row],[Other]]=TRUE,", ""other:*""",""),"")</f>
        <v/>
      </c>
      <c r="L1874" t="str">
        <f t="array" ref="L187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75" spans="2:12" hidden="1" x14ac:dyDescent="0.25">
      <c r="B1875" t="s">
        <v>3482</v>
      </c>
      <c r="C1875" t="s">
        <v>52</v>
      </c>
      <c r="D1875" t="s">
        <v>53</v>
      </c>
      <c r="E1875" t="s">
        <v>1299</v>
      </c>
      <c r="F1875" t="s">
        <v>29</v>
      </c>
      <c r="H1875" t="str">
        <f>IF(ISBLANK(core[[#This Row],[Type]]),"",IFERROR(LEFT(core[[#This Row],[Type]],FIND("(",core[[#This Row],[Type]])-1),core[[#This Row],[Type]]))</f>
        <v/>
      </c>
      <c r="I1875" t="str">
        <f>IF(core[[#This Row],[Base type]]="xs:string",LEFT(core[[#This Row],[Type]],11)="xs:string(""","")</f>
        <v/>
      </c>
      <c r="J1875" t="str">
        <f>IF(core[[#This Row],[Base type]]="xs:string",NOT(ISERROR(FIND(" or xs:string(xs:pattern=other:\w{2,})",core[[#This Row],[Type]]))),"")</f>
        <v/>
      </c>
      <c r="K1875" t="str">
        <f>IFERROR(MID(core[[#This Row],[Type]],LEN(core[[#This Row],[Base type]])+2,FIND(")",core[[#This Row],[Type]],LEN(core[[#This Row],[Base type]])+2)-LEN(core[[#This Row],[Base type]])-2)&amp;IF(core[[#This Row],[Other]]=TRUE,", ""other:*""",""),"")</f>
        <v/>
      </c>
      <c r="L1875" t="str">
        <f t="array" ref="L18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76" spans="2:12" hidden="1" x14ac:dyDescent="0.25">
      <c r="B1876" t="s">
        <v>3483</v>
      </c>
      <c r="C1876" t="s">
        <v>72</v>
      </c>
      <c r="D1876" t="s">
        <v>73</v>
      </c>
      <c r="E1876" t="s">
        <v>1299</v>
      </c>
      <c r="F1876" t="s">
        <v>29</v>
      </c>
      <c r="H1876" t="str">
        <f>IF(ISBLANK(core[[#This Row],[Type]]),"",IFERROR(LEFT(core[[#This Row],[Type]],FIND("(",core[[#This Row],[Type]])-1),core[[#This Row],[Type]]))</f>
        <v/>
      </c>
      <c r="I1876" t="str">
        <f>IF(core[[#This Row],[Base type]]="xs:string",LEFT(core[[#This Row],[Type]],11)="xs:string(""","")</f>
        <v/>
      </c>
      <c r="J1876" t="str">
        <f>IF(core[[#This Row],[Base type]]="xs:string",NOT(ISERROR(FIND(" or xs:string(xs:pattern=other:\w{2,})",core[[#This Row],[Type]]))),"")</f>
        <v/>
      </c>
      <c r="K1876" t="str">
        <f>IFERROR(MID(core[[#This Row],[Type]],LEN(core[[#This Row],[Base type]])+2,FIND(")",core[[#This Row],[Type]],LEN(core[[#This Row],[Base type]])+2)-LEN(core[[#This Row],[Base type]])-2)&amp;IF(core[[#This Row],[Other]]=TRUE,", ""other:*""",""),"")</f>
        <v/>
      </c>
      <c r="L1876" t="str">
        <f t="array" ref="L18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77" spans="2:12" hidden="1" x14ac:dyDescent="0.25">
      <c r="B1877" t="s">
        <v>3484</v>
      </c>
      <c r="C1877" t="s">
        <v>117</v>
      </c>
      <c r="D1877" t="s">
        <v>423</v>
      </c>
      <c r="E1877" t="s">
        <v>1299</v>
      </c>
      <c r="F1877" t="s">
        <v>29</v>
      </c>
      <c r="H1877" t="str">
        <f>IF(ISBLANK(core[[#This Row],[Type]]),"",IFERROR(LEFT(core[[#This Row],[Type]],FIND("(",core[[#This Row],[Type]])-1),core[[#This Row],[Type]]))</f>
        <v/>
      </c>
      <c r="I1877" t="str">
        <f>IF(core[[#This Row],[Base type]]="xs:string",LEFT(core[[#This Row],[Type]],11)="xs:string(""","")</f>
        <v/>
      </c>
      <c r="J1877" t="str">
        <f>IF(core[[#This Row],[Base type]]="xs:string",NOT(ISERROR(FIND(" or xs:string(xs:pattern=other:\w{2,})",core[[#This Row],[Type]]))),"")</f>
        <v/>
      </c>
      <c r="K1877" t="str">
        <f>IFERROR(MID(core[[#This Row],[Type]],LEN(core[[#This Row],[Base type]])+2,FIND(")",core[[#This Row],[Type]],LEN(core[[#This Row],[Base type]])+2)-LEN(core[[#This Row],[Base type]])-2)&amp;IF(core[[#This Row],[Other]]=TRUE,", ""other:*""",""),"")</f>
        <v/>
      </c>
      <c r="L1877" t="str">
        <f t="array" ref="L187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78" spans="2:12" hidden="1" x14ac:dyDescent="0.25">
      <c r="B1878" t="s">
        <v>3485</v>
      </c>
      <c r="C1878" t="s">
        <v>117</v>
      </c>
      <c r="D1878" t="s">
        <v>423</v>
      </c>
      <c r="E1878" t="s">
        <v>34</v>
      </c>
      <c r="F1878" t="s">
        <v>29</v>
      </c>
      <c r="G1878" t="s">
        <v>1302</v>
      </c>
      <c r="H1878" t="str">
        <f>IF(ISBLANK(core[[#This Row],[Type]]),"",IFERROR(LEFT(core[[#This Row],[Type]],FIND("(",core[[#This Row],[Type]])-1),core[[#This Row],[Type]]))</f>
        <v>xs:string</v>
      </c>
      <c r="I1878" t="b">
        <f>IF(core[[#This Row],[Base type]]="xs:string",LEFT(core[[#This Row],[Type]],11)="xs:string(""","")</f>
        <v>0</v>
      </c>
      <c r="J1878" t="b">
        <f>IF(core[[#This Row],[Base type]]="xs:string",NOT(ISERROR(FIND(" or xs:string(xs:pattern=other:\w{2,})",core[[#This Row],[Type]]))),"")</f>
        <v>0</v>
      </c>
      <c r="K1878" t="str">
        <f>IFERROR(MID(core[[#This Row],[Type]],LEN(core[[#This Row],[Base type]])+2,FIND(")",core[[#This Row],[Type]],LEN(core[[#This Row],[Base type]])+2)-LEN(core[[#This Row],[Base type]])-2)&amp;IF(core[[#This Row],[Other]]=TRUE,", ""other:*""",""),"")</f>
        <v/>
      </c>
      <c r="L1878" t="str">
        <f t="array" ref="L187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79" spans="2:12" hidden="1" x14ac:dyDescent="0.25">
      <c r="B1879" t="s">
        <v>3486</v>
      </c>
      <c r="C1879" t="s">
        <v>117</v>
      </c>
      <c r="D1879" t="s">
        <v>423</v>
      </c>
      <c r="E1879" t="s">
        <v>28</v>
      </c>
      <c r="F1879" t="s">
        <v>29</v>
      </c>
      <c r="G1879" t="s">
        <v>1302</v>
      </c>
      <c r="H1879" t="str">
        <f>IF(ISBLANK(core[[#This Row],[Type]]),"",IFERROR(LEFT(core[[#This Row],[Type]],FIND("(",core[[#This Row],[Type]])-1),core[[#This Row],[Type]]))</f>
        <v>xs:string</v>
      </c>
      <c r="I1879" t="b">
        <f>IF(core[[#This Row],[Base type]]="xs:string",LEFT(core[[#This Row],[Type]],11)="xs:string(""","")</f>
        <v>0</v>
      </c>
      <c r="J1879" t="b">
        <f>IF(core[[#This Row],[Base type]]="xs:string",NOT(ISERROR(FIND(" or xs:string(xs:pattern=other:\w{2,})",core[[#This Row],[Type]]))),"")</f>
        <v>0</v>
      </c>
      <c r="K1879" t="str">
        <f>IFERROR(MID(core[[#This Row],[Type]],LEN(core[[#This Row],[Base type]])+2,FIND(")",core[[#This Row],[Type]],LEN(core[[#This Row],[Base type]])+2)-LEN(core[[#This Row],[Base type]])-2)&amp;IF(core[[#This Row],[Other]]=TRUE,", ""other:*""",""),"")</f>
        <v/>
      </c>
      <c r="L1879" t="str">
        <f t="array" ref="L187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80" spans="2:12" hidden="1" x14ac:dyDescent="0.25">
      <c r="B1880" t="s">
        <v>3487</v>
      </c>
      <c r="C1880" t="s">
        <v>117</v>
      </c>
      <c r="D1880" t="s">
        <v>423</v>
      </c>
      <c r="E1880" t="s">
        <v>1305</v>
      </c>
      <c r="F1880" t="s">
        <v>29</v>
      </c>
      <c r="H1880" t="str">
        <f>IF(ISBLANK(core[[#This Row],[Type]]),"",IFERROR(LEFT(core[[#This Row],[Type]],FIND("(",core[[#This Row],[Type]])-1),core[[#This Row],[Type]]))</f>
        <v/>
      </c>
      <c r="I1880" t="str">
        <f>IF(core[[#This Row],[Base type]]="xs:string",LEFT(core[[#This Row],[Type]],11)="xs:string(""","")</f>
        <v/>
      </c>
      <c r="J1880" t="str">
        <f>IF(core[[#This Row],[Base type]]="xs:string",NOT(ISERROR(FIND(" or xs:string(xs:pattern=other:\w{2,})",core[[#This Row],[Type]]))),"")</f>
        <v/>
      </c>
      <c r="K1880" t="str">
        <f>IFERROR(MID(core[[#This Row],[Type]],LEN(core[[#This Row],[Base type]])+2,FIND(")",core[[#This Row],[Type]],LEN(core[[#This Row],[Base type]])+2)-LEN(core[[#This Row],[Base type]])-2)&amp;IF(core[[#This Row],[Other]]=TRUE,", ""other:*""",""),"")</f>
        <v/>
      </c>
      <c r="L1880" t="str">
        <f t="array" ref="L188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81" spans="2:12" hidden="1" x14ac:dyDescent="0.25">
      <c r="B1881" t="s">
        <v>3488</v>
      </c>
      <c r="C1881" t="s">
        <v>117</v>
      </c>
      <c r="D1881" t="s">
        <v>423</v>
      </c>
      <c r="E1881" t="s">
        <v>1307</v>
      </c>
      <c r="F1881" t="s">
        <v>29</v>
      </c>
      <c r="H1881" t="str">
        <f>IF(ISBLANK(core[[#This Row],[Type]]),"",IFERROR(LEFT(core[[#This Row],[Type]],FIND("(",core[[#This Row],[Type]])-1),core[[#This Row],[Type]]))</f>
        <v/>
      </c>
      <c r="I1881" t="str">
        <f>IF(core[[#This Row],[Base type]]="xs:string",LEFT(core[[#This Row],[Type]],11)="xs:string(""","")</f>
        <v/>
      </c>
      <c r="J1881" t="str">
        <f>IF(core[[#This Row],[Base type]]="xs:string",NOT(ISERROR(FIND(" or xs:string(xs:pattern=other:\w{2,})",core[[#This Row],[Type]]))),"")</f>
        <v/>
      </c>
      <c r="K1881" t="str">
        <f>IFERROR(MID(core[[#This Row],[Type]],LEN(core[[#This Row],[Base type]])+2,FIND(")",core[[#This Row],[Type]],LEN(core[[#This Row],[Base type]])+2)-LEN(core[[#This Row],[Base type]])-2)&amp;IF(core[[#This Row],[Other]]=TRUE,", ""other:*""",""),"")</f>
        <v/>
      </c>
      <c r="L1881" t="str">
        <f t="array" ref="L188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82" spans="2:12" hidden="1" x14ac:dyDescent="0.25">
      <c r="B1882" t="s">
        <v>3489</v>
      </c>
      <c r="C1882" t="s">
        <v>117</v>
      </c>
      <c r="D1882" t="s">
        <v>1309</v>
      </c>
      <c r="E1882" t="s">
        <v>1299</v>
      </c>
      <c r="F1882" t="s">
        <v>29</v>
      </c>
      <c r="H1882" t="str">
        <f>IF(ISBLANK(core[[#This Row],[Type]]),"",IFERROR(LEFT(core[[#This Row],[Type]],FIND("(",core[[#This Row],[Type]])-1),core[[#This Row],[Type]]))</f>
        <v/>
      </c>
      <c r="I1882" t="str">
        <f>IF(core[[#This Row],[Base type]]="xs:string",LEFT(core[[#This Row],[Type]],11)="xs:string(""","")</f>
        <v/>
      </c>
      <c r="J1882" t="str">
        <f>IF(core[[#This Row],[Base type]]="xs:string",NOT(ISERROR(FIND(" or xs:string(xs:pattern=other:\w{2,})",core[[#This Row],[Type]]))),"")</f>
        <v/>
      </c>
      <c r="K1882" t="str">
        <f>IFERROR(MID(core[[#This Row],[Type]],LEN(core[[#This Row],[Base type]])+2,FIND(")",core[[#This Row],[Type]],LEN(core[[#This Row],[Base type]])+2)-LEN(core[[#This Row],[Base type]])-2)&amp;IF(core[[#This Row],[Other]]=TRUE,", ""other:*""",""),"")</f>
        <v/>
      </c>
      <c r="L1882" t="str">
        <f t="array" ref="L188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83" spans="2:12" hidden="1" x14ac:dyDescent="0.25">
      <c r="B1883" t="s">
        <v>3490</v>
      </c>
      <c r="C1883" t="s">
        <v>72</v>
      </c>
      <c r="D1883" t="s">
        <v>73</v>
      </c>
      <c r="E1883" t="s">
        <v>32</v>
      </c>
      <c r="F1883" t="s">
        <v>23</v>
      </c>
      <c r="G1883" t="s">
        <v>1311</v>
      </c>
      <c r="H1883" t="str">
        <f>IF(ISBLANK(core[[#This Row],[Type]]),"",IFERROR(LEFT(core[[#This Row],[Type]],FIND("(",core[[#This Row],[Type]])-1),core[[#This Row],[Type]]))</f>
        <v>xs:ID</v>
      </c>
      <c r="I1883" t="str">
        <f>IF(core[[#This Row],[Base type]]="xs:string",LEFT(core[[#This Row],[Type]],11)="xs:string(""","")</f>
        <v/>
      </c>
      <c r="J1883" t="str">
        <f>IF(core[[#This Row],[Base type]]="xs:string",NOT(ISERROR(FIND(" or xs:string(xs:pattern=other:\w{2,})",core[[#This Row],[Type]]))),"")</f>
        <v/>
      </c>
      <c r="K1883" t="str">
        <f>IFERROR(MID(core[[#This Row],[Type]],LEN(core[[#This Row],[Base type]])+2,FIND(")",core[[#This Row],[Type]],LEN(core[[#This Row],[Base type]])+2)-LEN(core[[#This Row],[Base type]])-2)&amp;IF(core[[#This Row],[Other]]=TRUE,", ""other:*""",""),"")</f>
        <v/>
      </c>
      <c r="L1883" t="str">
        <f t="array" ref="L188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84" spans="2:12" hidden="1" x14ac:dyDescent="0.25">
      <c r="B1884" t="s">
        <v>3491</v>
      </c>
      <c r="C1884" t="s">
        <v>72</v>
      </c>
      <c r="D1884" t="s">
        <v>73</v>
      </c>
      <c r="E1884" t="s">
        <v>24</v>
      </c>
      <c r="F1884" t="s">
        <v>29</v>
      </c>
      <c r="G1884" t="s">
        <v>1302</v>
      </c>
      <c r="H1884" t="str">
        <f>IF(ISBLANK(core[[#This Row],[Type]]),"",IFERROR(LEFT(core[[#This Row],[Type]],FIND("(",core[[#This Row],[Type]])-1),core[[#This Row],[Type]]))</f>
        <v>xs:string</v>
      </c>
      <c r="I1884" t="b">
        <f>IF(core[[#This Row],[Base type]]="xs:string",LEFT(core[[#This Row],[Type]],11)="xs:string(""","")</f>
        <v>0</v>
      </c>
      <c r="J1884" t="b">
        <f>IF(core[[#This Row],[Base type]]="xs:string",NOT(ISERROR(FIND(" or xs:string(xs:pattern=other:\w{2,})",core[[#This Row],[Type]]))),"")</f>
        <v>0</v>
      </c>
      <c r="K1884" t="str">
        <f>IFERROR(MID(core[[#This Row],[Type]],LEN(core[[#This Row],[Base type]])+2,FIND(")",core[[#This Row],[Type]],LEN(core[[#This Row],[Base type]])+2)-LEN(core[[#This Row],[Base type]])-2)&amp;IF(core[[#This Row],[Other]]=TRUE,", ""other:*""",""),"")</f>
        <v/>
      </c>
      <c r="L1884" t="str">
        <f t="array" ref="L188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85" spans="2:12" hidden="1" x14ac:dyDescent="0.25">
      <c r="B1885" t="s">
        <v>3492</v>
      </c>
      <c r="C1885" t="s">
        <v>72</v>
      </c>
      <c r="D1885" t="s">
        <v>73</v>
      </c>
      <c r="E1885" t="s">
        <v>34</v>
      </c>
      <c r="F1885" t="s">
        <v>29</v>
      </c>
      <c r="G1885" t="s">
        <v>1302</v>
      </c>
      <c r="H1885" t="str">
        <f>IF(ISBLANK(core[[#This Row],[Type]]),"",IFERROR(LEFT(core[[#This Row],[Type]],FIND("(",core[[#This Row],[Type]])-1),core[[#This Row],[Type]]))</f>
        <v>xs:string</v>
      </c>
      <c r="I1885" t="b">
        <f>IF(core[[#This Row],[Base type]]="xs:string",LEFT(core[[#This Row],[Type]],11)="xs:string(""","")</f>
        <v>0</v>
      </c>
      <c r="J1885" t="b">
        <f>IF(core[[#This Row],[Base type]]="xs:string",NOT(ISERROR(FIND(" or xs:string(xs:pattern=other:\w{2,})",core[[#This Row],[Type]]))),"")</f>
        <v>0</v>
      </c>
      <c r="K1885" t="str">
        <f>IFERROR(MID(core[[#This Row],[Type]],LEN(core[[#This Row],[Base type]])+2,FIND(")",core[[#This Row],[Type]],LEN(core[[#This Row],[Base type]])+2)-LEN(core[[#This Row],[Base type]])-2)&amp;IF(core[[#This Row],[Other]]=TRUE,", ""other:*""",""),"")</f>
        <v/>
      </c>
      <c r="L1885" t="str">
        <f t="array" ref="L188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86" spans="2:12" hidden="1" x14ac:dyDescent="0.25">
      <c r="B1886" t="s">
        <v>3493</v>
      </c>
      <c r="C1886" t="s">
        <v>72</v>
      </c>
      <c r="D1886" t="s">
        <v>73</v>
      </c>
      <c r="E1886" t="s">
        <v>28</v>
      </c>
      <c r="F1886" t="s">
        <v>29</v>
      </c>
      <c r="G1886" t="s">
        <v>1302</v>
      </c>
      <c r="H1886" t="str">
        <f>IF(ISBLANK(core[[#This Row],[Type]]),"",IFERROR(LEFT(core[[#This Row],[Type]],FIND("(",core[[#This Row],[Type]])-1),core[[#This Row],[Type]]))</f>
        <v>xs:string</v>
      </c>
      <c r="I1886" t="b">
        <f>IF(core[[#This Row],[Base type]]="xs:string",LEFT(core[[#This Row],[Type]],11)="xs:string(""","")</f>
        <v>0</v>
      </c>
      <c r="J1886" t="b">
        <f>IF(core[[#This Row],[Base type]]="xs:string",NOT(ISERROR(FIND(" or xs:string(xs:pattern=other:\w{2,})",core[[#This Row],[Type]]))),"")</f>
        <v>0</v>
      </c>
      <c r="K1886" t="str">
        <f>IFERROR(MID(core[[#This Row],[Type]],LEN(core[[#This Row],[Base type]])+2,FIND(")",core[[#This Row],[Type]],LEN(core[[#This Row],[Base type]])+2)-LEN(core[[#This Row],[Base type]])-2)&amp;IF(core[[#This Row],[Other]]=TRUE,", ""other:*""",""),"")</f>
        <v/>
      </c>
      <c r="L1886" t="str">
        <f t="array" ref="L188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87" spans="2:12" hidden="1" x14ac:dyDescent="0.25">
      <c r="B1887" t="s">
        <v>3494</v>
      </c>
      <c r="C1887" t="s">
        <v>72</v>
      </c>
      <c r="D1887" t="s">
        <v>73</v>
      </c>
      <c r="E1887" t="s">
        <v>1305</v>
      </c>
      <c r="F1887" t="s">
        <v>29</v>
      </c>
      <c r="H1887" t="str">
        <f>IF(ISBLANK(core[[#This Row],[Type]]),"",IFERROR(LEFT(core[[#This Row],[Type]],FIND("(",core[[#This Row],[Type]])-1),core[[#This Row],[Type]]))</f>
        <v/>
      </c>
      <c r="I1887" t="str">
        <f>IF(core[[#This Row],[Base type]]="xs:string",LEFT(core[[#This Row],[Type]],11)="xs:string(""","")</f>
        <v/>
      </c>
      <c r="J1887" t="str">
        <f>IF(core[[#This Row],[Base type]]="xs:string",NOT(ISERROR(FIND(" or xs:string(xs:pattern=other:\w{2,})",core[[#This Row],[Type]]))),"")</f>
        <v/>
      </c>
      <c r="K1887" t="str">
        <f>IFERROR(MID(core[[#This Row],[Type]],LEN(core[[#This Row],[Base type]])+2,FIND(")",core[[#This Row],[Type]],LEN(core[[#This Row],[Base type]])+2)-LEN(core[[#This Row],[Base type]])-2)&amp;IF(core[[#This Row],[Other]]=TRUE,", ""other:*""",""),"")</f>
        <v/>
      </c>
      <c r="L1887" t="str">
        <f t="array" ref="L188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88" spans="2:12" hidden="1" x14ac:dyDescent="0.25">
      <c r="B1888" t="s">
        <v>3495</v>
      </c>
      <c r="C1888" t="s">
        <v>72</v>
      </c>
      <c r="D1888" t="s">
        <v>73</v>
      </c>
      <c r="E1888" t="s">
        <v>1307</v>
      </c>
      <c r="F1888" t="s">
        <v>29</v>
      </c>
      <c r="H1888" t="str">
        <f>IF(ISBLANK(core[[#This Row],[Type]]),"",IFERROR(LEFT(core[[#This Row],[Type]],FIND("(",core[[#This Row],[Type]])-1),core[[#This Row],[Type]]))</f>
        <v/>
      </c>
      <c r="I1888" t="str">
        <f>IF(core[[#This Row],[Base type]]="xs:string",LEFT(core[[#This Row],[Type]],11)="xs:string(""","")</f>
        <v/>
      </c>
      <c r="J1888" t="str">
        <f>IF(core[[#This Row],[Base type]]="xs:string",NOT(ISERROR(FIND(" or xs:string(xs:pattern=other:\w{2,})",core[[#This Row],[Type]]))),"")</f>
        <v/>
      </c>
      <c r="K1888" t="str">
        <f>IFERROR(MID(core[[#This Row],[Type]],LEN(core[[#This Row],[Base type]])+2,FIND(")",core[[#This Row],[Type]],LEN(core[[#This Row],[Base type]])+2)-LEN(core[[#This Row],[Base type]])-2)&amp;IF(core[[#This Row],[Other]]=TRUE,", ""other:*""",""),"")</f>
        <v/>
      </c>
      <c r="L1888" t="str">
        <f t="array" ref="L188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89" spans="2:12" hidden="1" x14ac:dyDescent="0.25">
      <c r="B1889" t="s">
        <v>3496</v>
      </c>
      <c r="C1889" t="s">
        <v>117</v>
      </c>
      <c r="D1889" t="s">
        <v>65</v>
      </c>
      <c r="E1889" t="s">
        <v>1299</v>
      </c>
      <c r="F1889" t="s">
        <v>29</v>
      </c>
      <c r="H1889" t="str">
        <f>IF(ISBLANK(core[[#This Row],[Type]]),"",IFERROR(LEFT(core[[#This Row],[Type]],FIND("(",core[[#This Row],[Type]])-1),core[[#This Row],[Type]]))</f>
        <v/>
      </c>
      <c r="I1889" t="str">
        <f>IF(core[[#This Row],[Base type]]="xs:string",LEFT(core[[#This Row],[Type]],11)="xs:string(""","")</f>
        <v/>
      </c>
      <c r="J1889" t="str">
        <f>IF(core[[#This Row],[Base type]]="xs:string",NOT(ISERROR(FIND(" or xs:string(xs:pattern=other:\w{2,})",core[[#This Row],[Type]]))),"")</f>
        <v/>
      </c>
      <c r="K1889" t="str">
        <f>IFERROR(MID(core[[#This Row],[Type]],LEN(core[[#This Row],[Base type]])+2,FIND(")",core[[#This Row],[Type]],LEN(core[[#This Row],[Base type]])+2)-LEN(core[[#This Row],[Base type]])-2)&amp;IF(core[[#This Row],[Other]]=TRUE,", ""other:*""",""),"")</f>
        <v/>
      </c>
      <c r="L1889" t="str">
        <f t="array" ref="L18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90" spans="2:12" hidden="1" x14ac:dyDescent="0.25">
      <c r="B1890" t="s">
        <v>3497</v>
      </c>
      <c r="C1890" t="s">
        <v>122</v>
      </c>
      <c r="D1890" t="s">
        <v>123</v>
      </c>
      <c r="E1890" t="s">
        <v>1299</v>
      </c>
      <c r="F1890" t="s">
        <v>23</v>
      </c>
      <c r="H1890" t="str">
        <f>IF(ISBLANK(core[[#This Row],[Type]]),"",IFERROR(LEFT(core[[#This Row],[Type]],FIND("(",core[[#This Row],[Type]])-1),core[[#This Row],[Type]]))</f>
        <v/>
      </c>
      <c r="I1890" t="str">
        <f>IF(core[[#This Row],[Base type]]="xs:string",LEFT(core[[#This Row],[Type]],11)="xs:string(""","")</f>
        <v/>
      </c>
      <c r="J1890" t="str">
        <f>IF(core[[#This Row],[Base type]]="xs:string",NOT(ISERROR(FIND(" or xs:string(xs:pattern=other:\w{2,})",core[[#This Row],[Type]]))),"")</f>
        <v/>
      </c>
      <c r="K1890" t="str">
        <f>IFERROR(MID(core[[#This Row],[Type]],LEN(core[[#This Row],[Base type]])+2,FIND(")",core[[#This Row],[Type]],LEN(core[[#This Row],[Base type]])+2)-LEN(core[[#This Row],[Base type]])-2)&amp;IF(core[[#This Row],[Other]]=TRUE,", ""other:*""",""),"")</f>
        <v/>
      </c>
      <c r="L1890" t="str">
        <f t="array" ref="L18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91" spans="2:12" hidden="1" x14ac:dyDescent="0.25">
      <c r="B1891" t="s">
        <v>3498</v>
      </c>
      <c r="C1891" t="s">
        <v>3499</v>
      </c>
      <c r="D1891" t="s">
        <v>1309</v>
      </c>
      <c r="E1891" t="s">
        <v>1299</v>
      </c>
      <c r="F1891" t="s">
        <v>29</v>
      </c>
      <c r="H1891" t="str">
        <f>IF(ISBLANK(core[[#This Row],[Type]]),"",IFERROR(LEFT(core[[#This Row],[Type]],FIND("(",core[[#This Row],[Type]])-1),core[[#This Row],[Type]]))</f>
        <v/>
      </c>
      <c r="I1891" t="str">
        <f>IF(core[[#This Row],[Base type]]="xs:string",LEFT(core[[#This Row],[Type]],11)="xs:string(""","")</f>
        <v/>
      </c>
      <c r="J1891" t="str">
        <f>IF(core[[#This Row],[Base type]]="xs:string",NOT(ISERROR(FIND(" or xs:string(xs:pattern=other:\w{2,})",core[[#This Row],[Type]]))),"")</f>
        <v/>
      </c>
      <c r="K1891" t="str">
        <f>IFERROR(MID(core[[#This Row],[Type]],LEN(core[[#This Row],[Base type]])+2,FIND(")",core[[#This Row],[Type]],LEN(core[[#This Row],[Base type]])+2)-LEN(core[[#This Row],[Base type]])-2)&amp;IF(core[[#This Row],[Other]]=TRUE,", ""other:*""",""),"")</f>
        <v/>
      </c>
      <c r="L1891" t="str">
        <f t="array" ref="L189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892" spans="2:12" hidden="1" x14ac:dyDescent="0.25">
      <c r="B1892" t="s">
        <v>3500</v>
      </c>
      <c r="C1892" t="s">
        <v>122</v>
      </c>
      <c r="D1892" t="s">
        <v>123</v>
      </c>
      <c r="E1892" t="s">
        <v>124</v>
      </c>
      <c r="F1892" t="s">
        <v>23</v>
      </c>
      <c r="G1892" t="s">
        <v>1436</v>
      </c>
      <c r="H1892" t="str">
        <f>IF(ISBLANK(core[[#This Row],[Type]]),"",IFERROR(LEFT(core[[#This Row],[Type]],FIND("(",core[[#This Row],[Type]])-1),core[[#This Row],[Type]]))</f>
        <v>xs:boolean</v>
      </c>
      <c r="I1892" t="str">
        <f>IF(core[[#This Row],[Base type]]="xs:string",LEFT(core[[#This Row],[Type]],11)="xs:string(""","")</f>
        <v/>
      </c>
      <c r="J1892" t="str">
        <f>IF(core[[#This Row],[Base type]]="xs:string",NOT(ISERROR(FIND(" or xs:string(xs:pattern=other:\w{2,})",core[[#This Row],[Type]]))),"")</f>
        <v/>
      </c>
      <c r="K1892" t="str">
        <f>IFERROR(MID(core[[#This Row],[Type]],LEN(core[[#This Row],[Base type]])+2,FIND(")",core[[#This Row],[Type]],LEN(core[[#This Row],[Base type]])+2)-LEN(core[[#This Row],[Base type]])-2)&amp;IF(core[[#This Row],[Other]]=TRUE,", ""other:*""",""),"")</f>
        <v/>
      </c>
      <c r="L1892" t="str">
        <f t="array" ref="L1892">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893" spans="2:12" hidden="1" x14ac:dyDescent="0.25">
      <c r="B1893" t="s">
        <v>3501</v>
      </c>
      <c r="C1893" t="s">
        <v>122</v>
      </c>
      <c r="D1893" t="s">
        <v>123</v>
      </c>
      <c r="E1893" t="s">
        <v>135</v>
      </c>
      <c r="F1893" t="s">
        <v>29</v>
      </c>
      <c r="G1893" t="s">
        <v>1478</v>
      </c>
      <c r="H1893" t="str">
        <f>IF(ISBLANK(core[[#This Row],[Type]]),"",IFERROR(LEFT(core[[#This Row],[Type]],FIND("(",core[[#This Row],[Type]])-1),core[[#This Row],[Type]]))</f>
        <v>xs:string</v>
      </c>
      <c r="I1893" t="b">
        <f>IF(core[[#This Row],[Base type]]="xs:string",LEFT(core[[#This Row],[Type]],11)="xs:string(""","")</f>
        <v>1</v>
      </c>
      <c r="J1893" t="b">
        <f>IF(core[[#This Row],[Base type]]="xs:string",NOT(ISERROR(FIND(" or xs:string(xs:pattern=other:\w{2,})",core[[#This Row],[Type]]))),"")</f>
        <v>1</v>
      </c>
      <c r="K1893" t="str">
        <f>IFERROR(MID(core[[#This Row],[Type]],LEN(core[[#This Row],[Base type]])+2,FIND(")",core[[#This Row],[Type]],LEN(core[[#This Row],[Base type]])+2)-LEN(core[[#This Row],[Base type]])-2)&amp;IF(core[[#This Row],[Other]]=TRUE,", ""other:*""",""),"")</f>
        <v>"conceptual", "planned", "operational", "disabled", "closed", "other:*"</v>
      </c>
      <c r="L1893" t="str">
        <f t="array" ref="L1893">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894" spans="2:12" hidden="1" x14ac:dyDescent="0.25">
      <c r="B1894" t="s">
        <v>3502</v>
      </c>
      <c r="C1894" t="s">
        <v>122</v>
      </c>
      <c r="D1894" t="s">
        <v>123</v>
      </c>
      <c r="E1894" t="s">
        <v>133</v>
      </c>
      <c r="F1894" t="s">
        <v>29</v>
      </c>
      <c r="G1894" t="s">
        <v>1325</v>
      </c>
      <c r="H1894" t="str">
        <f>IF(ISBLANK(core[[#This Row],[Type]]),"",IFERROR(LEFT(core[[#This Row],[Type]],FIND("(",core[[#This Row],[Type]])-1),core[[#This Row],[Type]]))</f>
        <v>xs:IDREF</v>
      </c>
      <c r="I1894" t="str">
        <f>IF(core[[#This Row],[Base type]]="xs:string",LEFT(core[[#This Row],[Type]],11)="xs:string(""","")</f>
        <v/>
      </c>
      <c r="J1894" t="str">
        <f>IF(core[[#This Row],[Base type]]="xs:string",NOT(ISERROR(FIND(" or xs:string(xs:pattern=other:\w{2,})",core[[#This Row],[Type]]))),"")</f>
        <v/>
      </c>
      <c r="K1894" t="str">
        <f>IFERROR(MID(core[[#This Row],[Type]],LEN(core[[#This Row],[Base type]])+2,FIND(")",core[[#This Row],[Type]],LEN(core[[#This Row],[Base type]])+2)-LEN(core[[#This Row],[Base type]])-2)&amp;IF(core[[#This Row],[Other]]=TRUE,", ""other:*""",""),"")</f>
        <v/>
      </c>
      <c r="L1894" t="str">
        <f t="array" ref="L189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895" spans="2:12" hidden="1" x14ac:dyDescent="0.25">
      <c r="B1895" t="s">
        <v>3503</v>
      </c>
      <c r="C1895" t="s">
        <v>122</v>
      </c>
      <c r="D1895" t="s">
        <v>123</v>
      </c>
      <c r="E1895" t="s">
        <v>1481</v>
      </c>
      <c r="F1895" t="s">
        <v>29</v>
      </c>
      <c r="G1895" t="s">
        <v>1482</v>
      </c>
      <c r="H1895" t="str">
        <f>IF(ISBLANK(core[[#This Row],[Type]]),"",IFERROR(LEFT(core[[#This Row],[Type]],FIND("(",core[[#This Row],[Type]])-1),core[[#This Row],[Type]]))</f>
        <v>xs:time</v>
      </c>
      <c r="I1895" t="str">
        <f>IF(core[[#This Row],[Base type]]="xs:string",LEFT(core[[#This Row],[Type]],11)="xs:string(""","")</f>
        <v/>
      </c>
      <c r="J1895" t="str">
        <f>IF(core[[#This Row],[Base type]]="xs:string",NOT(ISERROR(FIND(" or xs:string(xs:pattern=other:\w{2,})",core[[#This Row],[Type]]))),"")</f>
        <v/>
      </c>
      <c r="K1895" t="str">
        <f>IFERROR(MID(core[[#This Row],[Type]],LEN(core[[#This Row],[Base type]])+2,FIND(")",core[[#This Row],[Type]],LEN(core[[#This Row],[Base type]])+2)-LEN(core[[#This Row],[Base type]])-2)&amp;IF(core[[#This Row],[Other]]=TRUE,", ""other:*""",""),"")</f>
        <v/>
      </c>
      <c r="L1895" t="str">
        <f t="array" ref="L1895">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896" spans="2:12" hidden="1" x14ac:dyDescent="0.25">
      <c r="B1896" t="s">
        <v>3504</v>
      </c>
      <c r="C1896" t="s">
        <v>122</v>
      </c>
      <c r="D1896" t="s">
        <v>123</v>
      </c>
      <c r="E1896" t="s">
        <v>1484</v>
      </c>
      <c r="F1896" t="s">
        <v>29</v>
      </c>
      <c r="G1896" t="s">
        <v>1482</v>
      </c>
      <c r="H1896" t="str">
        <f>IF(ISBLANK(core[[#This Row],[Type]]),"",IFERROR(LEFT(core[[#This Row],[Type]],FIND("(",core[[#This Row],[Type]])-1),core[[#This Row],[Type]]))</f>
        <v>xs:time</v>
      </c>
      <c r="I1896" t="str">
        <f>IF(core[[#This Row],[Base type]]="xs:string",LEFT(core[[#This Row],[Type]],11)="xs:string(""","")</f>
        <v/>
      </c>
      <c r="J1896" t="str">
        <f>IF(core[[#This Row],[Base type]]="xs:string",NOT(ISERROR(FIND(" or xs:string(xs:pattern=other:\w{2,})",core[[#This Row],[Type]]))),"")</f>
        <v/>
      </c>
      <c r="K1896" t="str">
        <f>IFERROR(MID(core[[#This Row],[Type]],LEN(core[[#This Row],[Base type]])+2,FIND(")",core[[#This Row],[Type]],LEN(core[[#This Row],[Base type]])+2)-LEN(core[[#This Row],[Base type]])-2)&amp;IF(core[[#This Row],[Other]]=TRUE,", ""other:*""",""),"")</f>
        <v/>
      </c>
      <c r="L1896" t="str">
        <f t="array" ref="L1896">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897" spans="2:12" hidden="1" x14ac:dyDescent="0.25">
      <c r="B1897" t="s">
        <v>3505</v>
      </c>
      <c r="C1897" t="s">
        <v>122</v>
      </c>
      <c r="D1897" t="s">
        <v>123</v>
      </c>
      <c r="E1897" t="s">
        <v>1486</v>
      </c>
      <c r="F1897" t="s">
        <v>29</v>
      </c>
      <c r="G1897" t="s">
        <v>1487</v>
      </c>
      <c r="H1897" t="str">
        <f>IF(ISBLANK(core[[#This Row],[Type]]),"",IFERROR(LEFT(core[[#This Row],[Type]],FIND("(",core[[#This Row],[Type]])-1),core[[#This Row],[Type]]))</f>
        <v>xs:nonNegativeInteger</v>
      </c>
      <c r="I1897" t="str">
        <f>IF(core[[#This Row],[Base type]]="xs:string",LEFT(core[[#This Row],[Type]],11)="xs:string(""","")</f>
        <v/>
      </c>
      <c r="J1897" t="str">
        <f>IF(core[[#This Row],[Base type]]="xs:string",NOT(ISERROR(FIND(" or xs:string(xs:pattern=other:\w{2,})",core[[#This Row],[Type]]))),"")</f>
        <v/>
      </c>
      <c r="K1897" t="str">
        <f>IFERROR(MID(core[[#This Row],[Type]],LEN(core[[#This Row],[Base type]])+2,FIND(")",core[[#This Row],[Type]],LEN(core[[#This Row],[Base type]])+2)-LEN(core[[#This Row],[Base type]])-2)&amp;IF(core[[#This Row],[Other]]=TRUE,", ""other:*""",""),"")</f>
        <v/>
      </c>
      <c r="L1897" t="str">
        <f t="array" ref="L1897">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898" spans="2:12" hidden="1" x14ac:dyDescent="0.25">
      <c r="B1898" t="s">
        <v>3506</v>
      </c>
      <c r="C1898" t="s">
        <v>122</v>
      </c>
      <c r="D1898" t="s">
        <v>123</v>
      </c>
      <c r="E1898" t="s">
        <v>1489</v>
      </c>
      <c r="F1898" t="s">
        <v>29</v>
      </c>
      <c r="G1898" t="s">
        <v>1302</v>
      </c>
      <c r="H1898" t="str">
        <f>IF(ISBLANK(core[[#This Row],[Type]]),"",IFERROR(LEFT(core[[#This Row],[Type]],FIND("(",core[[#This Row],[Type]])-1),core[[#This Row],[Type]]))</f>
        <v>xs:string</v>
      </c>
      <c r="I1898" t="b">
        <f>IF(core[[#This Row],[Base type]]="xs:string",LEFT(core[[#This Row],[Type]],11)="xs:string(""","")</f>
        <v>0</v>
      </c>
      <c r="J1898" t="b">
        <f>IF(core[[#This Row],[Base type]]="xs:string",NOT(ISERROR(FIND(" or xs:string(xs:pattern=other:\w{2,})",core[[#This Row],[Type]]))),"")</f>
        <v>0</v>
      </c>
      <c r="K1898" t="str">
        <f>IFERROR(MID(core[[#This Row],[Type]],LEN(core[[#This Row],[Base type]])+2,FIND(")",core[[#This Row],[Type]],LEN(core[[#This Row],[Base type]])+2)-LEN(core[[#This Row],[Base type]])-2)&amp;IF(core[[#This Row],[Other]]=TRUE,", ""other:*""",""),"")</f>
        <v/>
      </c>
      <c r="L1898" t="str">
        <f t="array" ref="L189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899" spans="2:12" hidden="1" x14ac:dyDescent="0.25">
      <c r="B1899" t="s">
        <v>3507</v>
      </c>
      <c r="C1899" t="s">
        <v>122</v>
      </c>
      <c r="D1899" t="s">
        <v>123</v>
      </c>
      <c r="E1899" t="s">
        <v>1307</v>
      </c>
      <c r="F1899" t="s">
        <v>29</v>
      </c>
      <c r="H1899" t="str">
        <f>IF(ISBLANK(core[[#This Row],[Type]]),"",IFERROR(LEFT(core[[#This Row],[Type]],FIND("(",core[[#This Row],[Type]])-1),core[[#This Row],[Type]]))</f>
        <v/>
      </c>
      <c r="I1899" t="str">
        <f>IF(core[[#This Row],[Base type]]="xs:string",LEFT(core[[#This Row],[Type]],11)="xs:string(""","")</f>
        <v/>
      </c>
      <c r="J1899" t="str">
        <f>IF(core[[#This Row],[Base type]]="xs:string",NOT(ISERROR(FIND(" or xs:string(xs:pattern=other:\w{2,})",core[[#This Row],[Type]]))),"")</f>
        <v/>
      </c>
      <c r="K1899" t="str">
        <f>IFERROR(MID(core[[#This Row],[Type]],LEN(core[[#This Row],[Base type]])+2,FIND(")",core[[#This Row],[Type]],LEN(core[[#This Row],[Base type]])+2)-LEN(core[[#This Row],[Base type]])-2)&amp;IF(core[[#This Row],[Other]]=TRUE,", ""other:*""",""),"")</f>
        <v/>
      </c>
      <c r="L1899" t="str">
        <f t="array" ref="L189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00" spans="2:12" hidden="1" x14ac:dyDescent="0.25">
      <c r="B1900" t="s">
        <v>3508</v>
      </c>
      <c r="C1900" t="s">
        <v>117</v>
      </c>
      <c r="D1900" t="s">
        <v>118</v>
      </c>
      <c r="E1900" t="s">
        <v>1299</v>
      </c>
      <c r="F1900" t="s">
        <v>29</v>
      </c>
      <c r="H1900" t="str">
        <f>IF(ISBLANK(core[[#This Row],[Type]]),"",IFERROR(LEFT(core[[#This Row],[Type]],FIND("(",core[[#This Row],[Type]])-1),core[[#This Row],[Type]]))</f>
        <v/>
      </c>
      <c r="I1900" t="str">
        <f>IF(core[[#This Row],[Base type]]="xs:string",LEFT(core[[#This Row],[Type]],11)="xs:string(""","")</f>
        <v/>
      </c>
      <c r="J1900" t="str">
        <f>IF(core[[#This Row],[Base type]]="xs:string",NOT(ISERROR(FIND(" or xs:string(xs:pattern=other:\w{2,})",core[[#This Row],[Type]]))),"")</f>
        <v/>
      </c>
      <c r="K1900" t="str">
        <f>IFERROR(MID(core[[#This Row],[Type]],LEN(core[[#This Row],[Base type]])+2,FIND(")",core[[#This Row],[Type]],LEN(core[[#This Row],[Base type]])+2)-LEN(core[[#This Row],[Base type]])-2)&amp;IF(core[[#This Row],[Other]]=TRUE,", ""other:*""",""),"")</f>
        <v/>
      </c>
      <c r="L1900" t="str">
        <f t="array" ref="L190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01" spans="2:12" hidden="1" x14ac:dyDescent="0.25">
      <c r="B1901" t="s">
        <v>3509</v>
      </c>
      <c r="C1901" t="s">
        <v>117</v>
      </c>
      <c r="D1901" t="s">
        <v>118</v>
      </c>
      <c r="E1901" t="s">
        <v>120</v>
      </c>
      <c r="F1901" t="s">
        <v>23</v>
      </c>
      <c r="G1901" t="s">
        <v>1325</v>
      </c>
      <c r="H1901" t="str">
        <f>IF(ISBLANK(core[[#This Row],[Type]]),"",IFERROR(LEFT(core[[#This Row],[Type]],FIND("(",core[[#This Row],[Type]])-1),core[[#This Row],[Type]]))</f>
        <v>xs:IDREF</v>
      </c>
      <c r="I1901" t="str">
        <f>IF(core[[#This Row],[Base type]]="xs:string",LEFT(core[[#This Row],[Type]],11)="xs:string(""","")</f>
        <v/>
      </c>
      <c r="J1901" t="str">
        <f>IF(core[[#This Row],[Base type]]="xs:string",NOT(ISERROR(FIND(" or xs:string(xs:pattern=other:\w{2,})",core[[#This Row],[Type]]))),"")</f>
        <v/>
      </c>
      <c r="K1901" t="str">
        <f>IFERROR(MID(core[[#This Row],[Type]],LEN(core[[#This Row],[Base type]])+2,FIND(")",core[[#This Row],[Type]],LEN(core[[#This Row],[Base type]])+2)-LEN(core[[#This Row],[Base type]])-2)&amp;IF(core[[#This Row],[Other]]=TRUE,", ""other:*""",""),"")</f>
        <v/>
      </c>
      <c r="L1901" t="str">
        <f t="array" ref="L1901">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02" spans="2:12" hidden="1" x14ac:dyDescent="0.25">
      <c r="B1902" t="s">
        <v>3510</v>
      </c>
      <c r="C1902" t="s">
        <v>117</v>
      </c>
      <c r="D1902" t="s">
        <v>118</v>
      </c>
      <c r="E1902" t="s">
        <v>1307</v>
      </c>
      <c r="F1902" t="s">
        <v>29</v>
      </c>
      <c r="H1902" t="str">
        <f>IF(ISBLANK(core[[#This Row],[Type]]),"",IFERROR(LEFT(core[[#This Row],[Type]],FIND("(",core[[#This Row],[Type]])-1),core[[#This Row],[Type]]))</f>
        <v/>
      </c>
      <c r="I1902" t="str">
        <f>IF(core[[#This Row],[Base type]]="xs:string",LEFT(core[[#This Row],[Type]],11)="xs:string(""","")</f>
        <v/>
      </c>
      <c r="J1902" t="str">
        <f>IF(core[[#This Row],[Base type]]="xs:string",NOT(ISERROR(FIND(" or xs:string(xs:pattern=other:\w{2,})",core[[#This Row],[Type]]))),"")</f>
        <v/>
      </c>
      <c r="K1902" t="str">
        <f>IFERROR(MID(core[[#This Row],[Type]],LEN(core[[#This Row],[Base type]])+2,FIND(")",core[[#This Row],[Type]],LEN(core[[#This Row],[Base type]])+2)-LEN(core[[#This Row],[Base type]])-2)&amp;IF(core[[#This Row],[Other]]=TRUE,", ""other:*""",""),"")</f>
        <v/>
      </c>
      <c r="L1902" t="str">
        <f t="array" ref="L190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03" spans="2:12" hidden="1" x14ac:dyDescent="0.25">
      <c r="B1903" t="s">
        <v>3511</v>
      </c>
      <c r="C1903" t="s">
        <v>117</v>
      </c>
      <c r="D1903" t="s">
        <v>118</v>
      </c>
      <c r="E1903" t="s">
        <v>389</v>
      </c>
      <c r="F1903" t="s">
        <v>29</v>
      </c>
      <c r="G1903" t="s">
        <v>1346</v>
      </c>
      <c r="H1903" t="str">
        <f>IF(ISBLANK(core[[#This Row],[Type]]),"",IFERROR(LEFT(core[[#This Row],[Type]],FIND("(",core[[#This Row],[Type]])-1),core[[#This Row],[Type]]))</f>
        <v>xs:positiveInteger</v>
      </c>
      <c r="I1903" t="str">
        <f>IF(core[[#This Row],[Base type]]="xs:string",LEFT(core[[#This Row],[Type]],11)="xs:string(""","")</f>
        <v/>
      </c>
      <c r="J1903" t="str">
        <f>IF(core[[#This Row],[Base type]]="xs:string",NOT(ISERROR(FIND(" or xs:string(xs:pattern=other:\w{2,})",core[[#This Row],[Type]]))),"")</f>
        <v/>
      </c>
      <c r="K1903" t="str">
        <f>IFERROR(MID(core[[#This Row],[Type]],LEN(core[[#This Row],[Base type]])+2,FIND(")",core[[#This Row],[Type]],LEN(core[[#This Row],[Base type]])+2)-LEN(core[[#This Row],[Base type]])-2)&amp;IF(core[[#This Row],[Other]]=TRUE,", ""other:*""",""),"")</f>
        <v/>
      </c>
      <c r="L1903" t="str">
        <f t="array" ref="L190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904" spans="2:12" hidden="1" x14ac:dyDescent="0.25">
      <c r="B1904" t="s">
        <v>3512</v>
      </c>
      <c r="C1904" t="s">
        <v>72</v>
      </c>
      <c r="D1904" t="s">
        <v>73</v>
      </c>
      <c r="E1904" t="s">
        <v>3513</v>
      </c>
      <c r="F1904" t="s">
        <v>29</v>
      </c>
      <c r="G1904" t="s">
        <v>1325</v>
      </c>
      <c r="H1904" t="str">
        <f>IF(ISBLANK(core[[#This Row],[Type]]),"",IFERROR(LEFT(core[[#This Row],[Type]],FIND("(",core[[#This Row],[Type]])-1),core[[#This Row],[Type]]))</f>
        <v>xs:IDREF</v>
      </c>
      <c r="I1904" t="str">
        <f>IF(core[[#This Row],[Base type]]="xs:string",LEFT(core[[#This Row],[Type]],11)="xs:string(""","")</f>
        <v/>
      </c>
      <c r="J1904" t="str">
        <f>IF(core[[#This Row],[Base type]]="xs:string",NOT(ISERROR(FIND(" or xs:string(xs:pattern=other:\w{2,})",core[[#This Row],[Type]]))),"")</f>
        <v/>
      </c>
      <c r="K1904" t="str">
        <f>IFERROR(MID(core[[#This Row],[Type]],LEN(core[[#This Row],[Base type]])+2,FIND(")",core[[#This Row],[Type]],LEN(core[[#This Row],[Base type]])+2)-LEN(core[[#This Row],[Base type]])-2)&amp;IF(core[[#This Row],[Other]]=TRUE,", ""other:*""",""),"")</f>
        <v/>
      </c>
      <c r="L1904" t="str">
        <f t="array" ref="L190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05" spans="2:12" hidden="1" x14ac:dyDescent="0.25">
      <c r="B1905" t="s">
        <v>3514</v>
      </c>
      <c r="C1905" t="s">
        <v>72</v>
      </c>
      <c r="D1905" t="s">
        <v>73</v>
      </c>
      <c r="E1905" t="s">
        <v>75</v>
      </c>
      <c r="F1905" t="s">
        <v>29</v>
      </c>
      <c r="G1905" t="s">
        <v>1302</v>
      </c>
      <c r="H1905" t="str">
        <f>IF(ISBLANK(core[[#This Row],[Type]]),"",IFERROR(LEFT(core[[#This Row],[Type]],FIND("(",core[[#This Row],[Type]])-1),core[[#This Row],[Type]]))</f>
        <v>xs:string</v>
      </c>
      <c r="I1905" t="b">
        <f>IF(core[[#This Row],[Base type]]="xs:string",LEFT(core[[#This Row],[Type]],11)="xs:string(""","")</f>
        <v>0</v>
      </c>
      <c r="J1905" t="b">
        <f>IF(core[[#This Row],[Base type]]="xs:string",NOT(ISERROR(FIND(" or xs:string(xs:pattern=other:\w{2,})",core[[#This Row],[Type]]))),"")</f>
        <v>0</v>
      </c>
      <c r="K1905" t="str">
        <f>IFERROR(MID(core[[#This Row],[Type]],LEN(core[[#This Row],[Base type]])+2,FIND(")",core[[#This Row],[Type]],LEN(core[[#This Row],[Base type]])+2)-LEN(core[[#This Row],[Base type]])-2)&amp;IF(core[[#This Row],[Other]]=TRUE,", ""other:*""",""),"")</f>
        <v/>
      </c>
      <c r="L1905" t="str">
        <f t="array" ref="L190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06" spans="2:12" hidden="1" x14ac:dyDescent="0.25">
      <c r="B1906" t="s">
        <v>3515</v>
      </c>
      <c r="C1906" t="s">
        <v>72</v>
      </c>
      <c r="D1906" t="s">
        <v>73</v>
      </c>
      <c r="E1906" t="s">
        <v>17</v>
      </c>
      <c r="F1906" t="s">
        <v>29</v>
      </c>
      <c r="G1906" t="s">
        <v>3516</v>
      </c>
      <c r="H1906" t="str">
        <f>IF(ISBLANK(core[[#This Row],[Type]]),"",IFERROR(LEFT(core[[#This Row],[Type]],FIND("(",core[[#This Row],[Type]])-1),core[[#This Row],[Type]]))</f>
        <v>xs:string</v>
      </c>
      <c r="I1906" t="b">
        <f>IF(core[[#This Row],[Base type]]="xs:string",LEFT(core[[#This Row],[Type]],11)="xs:string(""","")</f>
        <v>1</v>
      </c>
      <c r="J1906" t="b">
        <f>IF(core[[#This Row],[Base type]]="xs:string",NOT(ISERROR(FIND(" or xs:string(xs:pattern=other:\w{2,})",core[[#This Row],[Type]]))),"")</f>
        <v>1</v>
      </c>
      <c r="K1906" t="str">
        <f>IFERROR(MID(core[[#This Row],[Type]],LEN(core[[#This Row],[Base type]])+2,FIND(")",core[[#This Row],[Type]],LEN(core[[#This Row],[Base type]])+2)-LEN(core[[#This Row],[Base type]])-2)&amp;IF(core[[#This Row],[Other]]=TRUE,", ""other:*""",""),"")</f>
        <v>"none", "singleElement", "local", "regional", "crossRegional", "other:*"</v>
      </c>
      <c r="L1906" t="str">
        <f t="array" ref="L190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907" spans="2:12" hidden="1" x14ac:dyDescent="0.25">
      <c r="B1907" t="s">
        <v>3517</v>
      </c>
      <c r="C1907" t="s">
        <v>72</v>
      </c>
      <c r="D1907" t="s">
        <v>73</v>
      </c>
      <c r="E1907" t="s">
        <v>104</v>
      </c>
      <c r="F1907" t="s">
        <v>29</v>
      </c>
      <c r="G1907" t="s">
        <v>3518</v>
      </c>
      <c r="H1907" t="str">
        <f>IF(ISBLANK(core[[#This Row],[Type]]),"",IFERROR(LEFT(core[[#This Row],[Type]],FIND("(",core[[#This Row],[Type]])-1),core[[#This Row],[Type]]))</f>
        <v>xs:string</v>
      </c>
      <c r="I1907" t="b">
        <f>IF(core[[#This Row],[Base type]]="xs:string",LEFT(core[[#This Row],[Type]],11)="xs:string(""","")</f>
        <v>1</v>
      </c>
      <c r="J1907" t="b">
        <f>IF(core[[#This Row],[Base type]]="xs:string",NOT(ISERROR(FIND(" or xs:string(xs:pattern=other:\w{2,})",core[[#This Row],[Type]]))),"")</f>
        <v>0</v>
      </c>
      <c r="K1907" t="str">
        <f>IFERROR(MID(core[[#This Row],[Type]],LEN(core[[#This Row],[Base type]])+2,FIND(")",core[[#This Row],[Type]],LEN(core[[#This Row],[Base type]])+2)-LEN(core[[#This Row],[Base type]])-2)&amp;IF(core[[#This Row],[Other]]=TRUE,", ""other:*""",""),"")</f>
        <v>"manual", "mechanical", "electro-mechanical", "electrical", "electronic"</v>
      </c>
      <c r="L1907" t="str">
        <f t="array" ref="L1907">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908" spans="2:12" hidden="1" x14ac:dyDescent="0.25">
      <c r="B1908" t="s">
        <v>3519</v>
      </c>
      <c r="C1908" t="s">
        <v>72</v>
      </c>
      <c r="D1908" t="s">
        <v>73</v>
      </c>
      <c r="E1908" t="s">
        <v>3520</v>
      </c>
      <c r="F1908" t="s">
        <v>29</v>
      </c>
      <c r="G1908" t="s">
        <v>1302</v>
      </c>
      <c r="H1908" t="str">
        <f>IF(ISBLANK(core[[#This Row],[Type]]),"",IFERROR(LEFT(core[[#This Row],[Type]],FIND("(",core[[#This Row],[Type]])-1),core[[#This Row],[Type]]))</f>
        <v>xs:string</v>
      </c>
      <c r="I1908" t="b">
        <f>IF(core[[#This Row],[Base type]]="xs:string",LEFT(core[[#This Row],[Type]],11)="xs:string(""","")</f>
        <v>0</v>
      </c>
      <c r="J1908" t="b">
        <f>IF(core[[#This Row],[Base type]]="xs:string",NOT(ISERROR(FIND(" or xs:string(xs:pattern=other:\w{2,})",core[[#This Row],[Type]]))),"")</f>
        <v>0</v>
      </c>
      <c r="K1908" t="str">
        <f>IFERROR(MID(core[[#This Row],[Type]],LEN(core[[#This Row],[Base type]])+2,FIND(")",core[[#This Row],[Type]],LEN(core[[#This Row],[Base type]])+2)-LEN(core[[#This Row],[Base type]])-2)&amp;IF(core[[#This Row],[Other]]=TRUE,", ""other:*""",""),"")</f>
        <v/>
      </c>
      <c r="L1908" t="str">
        <f t="array" ref="L190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09" spans="2:12" hidden="1" x14ac:dyDescent="0.25">
      <c r="B1909" t="s">
        <v>3521</v>
      </c>
      <c r="C1909" t="s">
        <v>52</v>
      </c>
      <c r="D1909" t="s">
        <v>63</v>
      </c>
      <c r="E1909" t="s">
        <v>1299</v>
      </c>
      <c r="F1909" t="s">
        <v>29</v>
      </c>
      <c r="H1909" t="str">
        <f>IF(ISBLANK(core[[#This Row],[Type]]),"",IFERROR(LEFT(core[[#This Row],[Type]],FIND("(",core[[#This Row],[Type]])-1),core[[#This Row],[Type]]))</f>
        <v/>
      </c>
      <c r="I1909" t="str">
        <f>IF(core[[#This Row],[Base type]]="xs:string",LEFT(core[[#This Row],[Type]],11)="xs:string(""","")</f>
        <v/>
      </c>
      <c r="J1909" t="str">
        <f>IF(core[[#This Row],[Base type]]="xs:string",NOT(ISERROR(FIND(" or xs:string(xs:pattern=other:\w{2,})",core[[#This Row],[Type]]))),"")</f>
        <v/>
      </c>
      <c r="K1909" t="str">
        <f>IFERROR(MID(core[[#This Row],[Type]],LEN(core[[#This Row],[Base type]])+2,FIND(")",core[[#This Row],[Type]],LEN(core[[#This Row],[Base type]])+2)-LEN(core[[#This Row],[Base type]])-2)&amp;IF(core[[#This Row],[Other]]=TRUE,", ""other:*""",""),"")</f>
        <v/>
      </c>
      <c r="L1909" t="str">
        <f t="array" ref="L190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10" spans="2:12" hidden="1" x14ac:dyDescent="0.25">
      <c r="B1910" t="s">
        <v>3522</v>
      </c>
      <c r="C1910" t="s">
        <v>400</v>
      </c>
      <c r="D1910" t="s">
        <v>401</v>
      </c>
      <c r="E1910" t="s">
        <v>1299</v>
      </c>
      <c r="F1910" t="s">
        <v>29</v>
      </c>
      <c r="H1910" t="str">
        <f>IF(ISBLANK(core[[#This Row],[Type]]),"",IFERROR(LEFT(core[[#This Row],[Type]],FIND("(",core[[#This Row],[Type]])-1),core[[#This Row],[Type]]))</f>
        <v/>
      </c>
      <c r="I1910" t="str">
        <f>IF(core[[#This Row],[Base type]]="xs:string",LEFT(core[[#This Row],[Type]],11)="xs:string(""","")</f>
        <v/>
      </c>
      <c r="J1910" t="str">
        <f>IF(core[[#This Row],[Base type]]="xs:string",NOT(ISERROR(FIND(" or xs:string(xs:pattern=other:\w{2,})",core[[#This Row],[Type]]))),"")</f>
        <v/>
      </c>
      <c r="K1910" t="str">
        <f>IFERROR(MID(core[[#This Row],[Type]],LEN(core[[#This Row],[Base type]])+2,FIND(")",core[[#This Row],[Type]],LEN(core[[#This Row],[Base type]])+2)-LEN(core[[#This Row],[Base type]])-2)&amp;IF(core[[#This Row],[Other]]=TRUE,", ""other:*""",""),"")</f>
        <v/>
      </c>
      <c r="L1910" t="str">
        <f t="array" ref="L191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11" spans="2:12" hidden="1" x14ac:dyDescent="0.25">
      <c r="B1911" t="s">
        <v>3523</v>
      </c>
      <c r="C1911" t="s">
        <v>3524</v>
      </c>
      <c r="D1911" t="s">
        <v>423</v>
      </c>
      <c r="E1911" t="s">
        <v>1299</v>
      </c>
      <c r="F1911" t="s">
        <v>29</v>
      </c>
      <c r="H1911" t="str">
        <f>IF(ISBLANK(core[[#This Row],[Type]]),"",IFERROR(LEFT(core[[#This Row],[Type]],FIND("(",core[[#This Row],[Type]])-1),core[[#This Row],[Type]]))</f>
        <v/>
      </c>
      <c r="I1911" t="str">
        <f>IF(core[[#This Row],[Base type]]="xs:string",LEFT(core[[#This Row],[Type]],11)="xs:string(""","")</f>
        <v/>
      </c>
      <c r="J1911" t="str">
        <f>IF(core[[#This Row],[Base type]]="xs:string",NOT(ISERROR(FIND(" or xs:string(xs:pattern=other:\w{2,})",core[[#This Row],[Type]]))),"")</f>
        <v/>
      </c>
      <c r="K1911" t="str">
        <f>IFERROR(MID(core[[#This Row],[Type]],LEN(core[[#This Row],[Base type]])+2,FIND(")",core[[#This Row],[Type]],LEN(core[[#This Row],[Base type]])+2)-LEN(core[[#This Row],[Base type]])-2)&amp;IF(core[[#This Row],[Other]]=TRUE,", ""other:*""",""),"")</f>
        <v/>
      </c>
      <c r="L1911" t="str">
        <f t="array" ref="L191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12" spans="2:12" hidden="1" x14ac:dyDescent="0.25">
      <c r="B1912" t="s">
        <v>3525</v>
      </c>
      <c r="C1912" t="s">
        <v>3524</v>
      </c>
      <c r="D1912" t="s">
        <v>423</v>
      </c>
      <c r="E1912" t="s">
        <v>34</v>
      </c>
      <c r="F1912" t="s">
        <v>29</v>
      </c>
      <c r="G1912" t="s">
        <v>1302</v>
      </c>
      <c r="H1912" t="str">
        <f>IF(ISBLANK(core[[#This Row],[Type]]),"",IFERROR(LEFT(core[[#This Row],[Type]],FIND("(",core[[#This Row],[Type]])-1),core[[#This Row],[Type]]))</f>
        <v>xs:string</v>
      </c>
      <c r="I1912" t="b">
        <f>IF(core[[#This Row],[Base type]]="xs:string",LEFT(core[[#This Row],[Type]],11)="xs:string(""","")</f>
        <v>0</v>
      </c>
      <c r="J1912" t="b">
        <f>IF(core[[#This Row],[Base type]]="xs:string",NOT(ISERROR(FIND(" or xs:string(xs:pattern=other:\w{2,})",core[[#This Row],[Type]]))),"")</f>
        <v>0</v>
      </c>
      <c r="K1912" t="str">
        <f>IFERROR(MID(core[[#This Row],[Type]],LEN(core[[#This Row],[Base type]])+2,FIND(")",core[[#This Row],[Type]],LEN(core[[#This Row],[Base type]])+2)-LEN(core[[#This Row],[Base type]])-2)&amp;IF(core[[#This Row],[Other]]=TRUE,", ""other:*""",""),"")</f>
        <v/>
      </c>
      <c r="L1912" t="str">
        <f t="array" ref="L191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13" spans="2:12" hidden="1" x14ac:dyDescent="0.25">
      <c r="B1913" t="s">
        <v>3526</v>
      </c>
      <c r="C1913" t="s">
        <v>3524</v>
      </c>
      <c r="D1913" t="s">
        <v>423</v>
      </c>
      <c r="E1913" t="s">
        <v>28</v>
      </c>
      <c r="F1913" t="s">
        <v>29</v>
      </c>
      <c r="G1913" t="s">
        <v>1302</v>
      </c>
      <c r="H1913" t="str">
        <f>IF(ISBLANK(core[[#This Row],[Type]]),"",IFERROR(LEFT(core[[#This Row],[Type]],FIND("(",core[[#This Row],[Type]])-1),core[[#This Row],[Type]]))</f>
        <v>xs:string</v>
      </c>
      <c r="I1913" t="b">
        <f>IF(core[[#This Row],[Base type]]="xs:string",LEFT(core[[#This Row],[Type]],11)="xs:string(""","")</f>
        <v>0</v>
      </c>
      <c r="J1913" t="b">
        <f>IF(core[[#This Row],[Base type]]="xs:string",NOT(ISERROR(FIND(" or xs:string(xs:pattern=other:\w{2,})",core[[#This Row],[Type]]))),"")</f>
        <v>0</v>
      </c>
      <c r="K1913" t="str">
        <f>IFERROR(MID(core[[#This Row],[Type]],LEN(core[[#This Row],[Base type]])+2,FIND(")",core[[#This Row],[Type]],LEN(core[[#This Row],[Base type]])+2)-LEN(core[[#This Row],[Base type]])-2)&amp;IF(core[[#This Row],[Other]]=TRUE,", ""other:*""",""),"")</f>
        <v/>
      </c>
      <c r="L1913" t="str">
        <f t="array" ref="L191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14" spans="2:12" hidden="1" x14ac:dyDescent="0.25">
      <c r="B1914" t="s">
        <v>3527</v>
      </c>
      <c r="C1914" t="s">
        <v>3524</v>
      </c>
      <c r="D1914" t="s">
        <v>423</v>
      </c>
      <c r="E1914" t="s">
        <v>1305</v>
      </c>
      <c r="F1914" t="s">
        <v>29</v>
      </c>
      <c r="H1914" t="str">
        <f>IF(ISBLANK(core[[#This Row],[Type]]),"",IFERROR(LEFT(core[[#This Row],[Type]],FIND("(",core[[#This Row],[Type]])-1),core[[#This Row],[Type]]))</f>
        <v/>
      </c>
      <c r="I1914" t="str">
        <f>IF(core[[#This Row],[Base type]]="xs:string",LEFT(core[[#This Row],[Type]],11)="xs:string(""","")</f>
        <v/>
      </c>
      <c r="J1914" t="str">
        <f>IF(core[[#This Row],[Base type]]="xs:string",NOT(ISERROR(FIND(" or xs:string(xs:pattern=other:\w{2,})",core[[#This Row],[Type]]))),"")</f>
        <v/>
      </c>
      <c r="K1914" t="str">
        <f>IFERROR(MID(core[[#This Row],[Type]],LEN(core[[#This Row],[Base type]])+2,FIND(")",core[[#This Row],[Type]],LEN(core[[#This Row],[Base type]])+2)-LEN(core[[#This Row],[Base type]])-2)&amp;IF(core[[#This Row],[Other]]=TRUE,", ""other:*""",""),"")</f>
        <v/>
      </c>
      <c r="L1914" t="str">
        <f t="array" ref="L19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15" spans="2:12" hidden="1" x14ac:dyDescent="0.25">
      <c r="B1915" t="s">
        <v>3528</v>
      </c>
      <c r="C1915" t="s">
        <v>3524</v>
      </c>
      <c r="D1915" t="s">
        <v>423</v>
      </c>
      <c r="E1915" t="s">
        <v>1307</v>
      </c>
      <c r="F1915" t="s">
        <v>29</v>
      </c>
      <c r="H1915" t="str">
        <f>IF(ISBLANK(core[[#This Row],[Type]]),"",IFERROR(LEFT(core[[#This Row],[Type]],FIND("(",core[[#This Row],[Type]])-1),core[[#This Row],[Type]]))</f>
        <v/>
      </c>
      <c r="I1915" t="str">
        <f>IF(core[[#This Row],[Base type]]="xs:string",LEFT(core[[#This Row],[Type]],11)="xs:string(""","")</f>
        <v/>
      </c>
      <c r="J1915" t="str">
        <f>IF(core[[#This Row],[Base type]]="xs:string",NOT(ISERROR(FIND(" or xs:string(xs:pattern=other:\w{2,})",core[[#This Row],[Type]]))),"")</f>
        <v/>
      </c>
      <c r="K1915" t="str">
        <f>IFERROR(MID(core[[#This Row],[Type]],LEN(core[[#This Row],[Base type]])+2,FIND(")",core[[#This Row],[Type]],LEN(core[[#This Row],[Base type]])+2)-LEN(core[[#This Row],[Base type]])-2)&amp;IF(core[[#This Row],[Other]]=TRUE,", ""other:*""",""),"")</f>
        <v/>
      </c>
      <c r="L1915" t="str">
        <f t="array" ref="L19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16" spans="2:12" hidden="1" x14ac:dyDescent="0.25">
      <c r="B1916" t="s">
        <v>3529</v>
      </c>
      <c r="C1916" t="s">
        <v>3524</v>
      </c>
      <c r="D1916" t="s">
        <v>1309</v>
      </c>
      <c r="E1916" t="s">
        <v>1299</v>
      </c>
      <c r="F1916" t="s">
        <v>29</v>
      </c>
      <c r="H1916" t="str">
        <f>IF(ISBLANK(core[[#This Row],[Type]]),"",IFERROR(LEFT(core[[#This Row],[Type]],FIND("(",core[[#This Row],[Type]])-1),core[[#This Row],[Type]]))</f>
        <v/>
      </c>
      <c r="I1916" t="str">
        <f>IF(core[[#This Row],[Base type]]="xs:string",LEFT(core[[#This Row],[Type]],11)="xs:string(""","")</f>
        <v/>
      </c>
      <c r="J1916" t="str">
        <f>IF(core[[#This Row],[Base type]]="xs:string",NOT(ISERROR(FIND(" or xs:string(xs:pattern=other:\w{2,})",core[[#This Row],[Type]]))),"")</f>
        <v/>
      </c>
      <c r="K1916" t="str">
        <f>IFERROR(MID(core[[#This Row],[Type]],LEN(core[[#This Row],[Base type]])+2,FIND(")",core[[#This Row],[Type]],LEN(core[[#This Row],[Base type]])+2)-LEN(core[[#This Row],[Base type]])-2)&amp;IF(core[[#This Row],[Other]]=TRUE,", ""other:*""",""),"")</f>
        <v/>
      </c>
      <c r="L1916" t="str">
        <f t="array" ref="L191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17" spans="2:12" hidden="1" x14ac:dyDescent="0.25">
      <c r="B1917" t="s">
        <v>3530</v>
      </c>
      <c r="C1917" t="s">
        <v>400</v>
      </c>
      <c r="D1917" t="s">
        <v>401</v>
      </c>
      <c r="E1917" t="s">
        <v>32</v>
      </c>
      <c r="F1917" t="s">
        <v>23</v>
      </c>
      <c r="G1917" t="s">
        <v>1311</v>
      </c>
      <c r="H1917" t="str">
        <f>IF(ISBLANK(core[[#This Row],[Type]]),"",IFERROR(LEFT(core[[#This Row],[Type]],FIND("(",core[[#This Row],[Type]])-1),core[[#This Row],[Type]]))</f>
        <v>xs:ID</v>
      </c>
      <c r="I1917" t="str">
        <f>IF(core[[#This Row],[Base type]]="xs:string",LEFT(core[[#This Row],[Type]],11)="xs:string(""","")</f>
        <v/>
      </c>
      <c r="J1917" t="str">
        <f>IF(core[[#This Row],[Base type]]="xs:string",NOT(ISERROR(FIND(" or xs:string(xs:pattern=other:\w{2,})",core[[#This Row],[Type]]))),"")</f>
        <v/>
      </c>
      <c r="K1917" t="str">
        <f>IFERROR(MID(core[[#This Row],[Type]],LEN(core[[#This Row],[Base type]])+2,FIND(")",core[[#This Row],[Type]],LEN(core[[#This Row],[Base type]])+2)-LEN(core[[#This Row],[Base type]])-2)&amp;IF(core[[#This Row],[Other]]=TRUE,", ""other:*""",""),"")</f>
        <v/>
      </c>
      <c r="L1917" t="str">
        <f t="array" ref="L191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18" spans="2:12" hidden="1" x14ac:dyDescent="0.25">
      <c r="B1918" t="s">
        <v>3531</v>
      </c>
      <c r="C1918" t="s">
        <v>400</v>
      </c>
      <c r="D1918" t="s">
        <v>401</v>
      </c>
      <c r="E1918" t="s">
        <v>24</v>
      </c>
      <c r="F1918" t="s">
        <v>29</v>
      </c>
      <c r="G1918" t="s">
        <v>1302</v>
      </c>
      <c r="H1918" t="str">
        <f>IF(ISBLANK(core[[#This Row],[Type]]),"",IFERROR(LEFT(core[[#This Row],[Type]],FIND("(",core[[#This Row],[Type]])-1),core[[#This Row],[Type]]))</f>
        <v>xs:string</v>
      </c>
      <c r="I1918" t="b">
        <f>IF(core[[#This Row],[Base type]]="xs:string",LEFT(core[[#This Row],[Type]],11)="xs:string(""","")</f>
        <v>0</v>
      </c>
      <c r="J1918" t="b">
        <f>IF(core[[#This Row],[Base type]]="xs:string",NOT(ISERROR(FIND(" or xs:string(xs:pattern=other:\w{2,})",core[[#This Row],[Type]]))),"")</f>
        <v>0</v>
      </c>
      <c r="K1918" t="str">
        <f>IFERROR(MID(core[[#This Row],[Type]],LEN(core[[#This Row],[Base type]])+2,FIND(")",core[[#This Row],[Type]],LEN(core[[#This Row],[Base type]])+2)-LEN(core[[#This Row],[Base type]])-2)&amp;IF(core[[#This Row],[Other]]=TRUE,", ""other:*""",""),"")</f>
        <v/>
      </c>
      <c r="L1918" t="str">
        <f t="array" ref="L191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19" spans="2:12" hidden="1" x14ac:dyDescent="0.25">
      <c r="B1919" t="s">
        <v>3532</v>
      </c>
      <c r="C1919" t="s">
        <v>400</v>
      </c>
      <c r="D1919" t="s">
        <v>401</v>
      </c>
      <c r="E1919" t="s">
        <v>34</v>
      </c>
      <c r="F1919" t="s">
        <v>29</v>
      </c>
      <c r="G1919" t="s">
        <v>1302</v>
      </c>
      <c r="H1919" t="str">
        <f>IF(ISBLANK(core[[#This Row],[Type]]),"",IFERROR(LEFT(core[[#This Row],[Type]],FIND("(",core[[#This Row],[Type]])-1),core[[#This Row],[Type]]))</f>
        <v>xs:string</v>
      </c>
      <c r="I1919" t="b">
        <f>IF(core[[#This Row],[Base type]]="xs:string",LEFT(core[[#This Row],[Type]],11)="xs:string(""","")</f>
        <v>0</v>
      </c>
      <c r="J1919" t="b">
        <f>IF(core[[#This Row],[Base type]]="xs:string",NOT(ISERROR(FIND(" or xs:string(xs:pattern=other:\w{2,})",core[[#This Row],[Type]]))),"")</f>
        <v>0</v>
      </c>
      <c r="K1919" t="str">
        <f>IFERROR(MID(core[[#This Row],[Type]],LEN(core[[#This Row],[Base type]])+2,FIND(")",core[[#This Row],[Type]],LEN(core[[#This Row],[Base type]])+2)-LEN(core[[#This Row],[Base type]])-2)&amp;IF(core[[#This Row],[Other]]=TRUE,", ""other:*""",""),"")</f>
        <v/>
      </c>
      <c r="L1919" t="str">
        <f t="array" ref="L191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20" spans="2:12" hidden="1" x14ac:dyDescent="0.25">
      <c r="B1920" t="s">
        <v>3533</v>
      </c>
      <c r="C1920" t="s">
        <v>400</v>
      </c>
      <c r="D1920" t="s">
        <v>401</v>
      </c>
      <c r="E1920" t="s">
        <v>28</v>
      </c>
      <c r="F1920" t="s">
        <v>29</v>
      </c>
      <c r="G1920" t="s">
        <v>1302</v>
      </c>
      <c r="H1920" t="str">
        <f>IF(ISBLANK(core[[#This Row],[Type]]),"",IFERROR(LEFT(core[[#This Row],[Type]],FIND("(",core[[#This Row],[Type]])-1),core[[#This Row],[Type]]))</f>
        <v>xs:string</v>
      </c>
      <c r="I1920" t="b">
        <f>IF(core[[#This Row],[Base type]]="xs:string",LEFT(core[[#This Row],[Type]],11)="xs:string(""","")</f>
        <v>0</v>
      </c>
      <c r="J1920" t="b">
        <f>IF(core[[#This Row],[Base type]]="xs:string",NOT(ISERROR(FIND(" or xs:string(xs:pattern=other:\w{2,})",core[[#This Row],[Type]]))),"")</f>
        <v>0</v>
      </c>
      <c r="K1920" t="str">
        <f>IFERROR(MID(core[[#This Row],[Type]],LEN(core[[#This Row],[Base type]])+2,FIND(")",core[[#This Row],[Type]],LEN(core[[#This Row],[Base type]])+2)-LEN(core[[#This Row],[Base type]])-2)&amp;IF(core[[#This Row],[Other]]=TRUE,", ""other:*""",""),"")</f>
        <v/>
      </c>
      <c r="L1920" t="str">
        <f t="array" ref="L192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21" spans="2:12" hidden="1" x14ac:dyDescent="0.25">
      <c r="B1921" t="s">
        <v>3534</v>
      </c>
      <c r="C1921" t="s">
        <v>400</v>
      </c>
      <c r="D1921" t="s">
        <v>401</v>
      </c>
      <c r="E1921" t="s">
        <v>1305</v>
      </c>
      <c r="F1921" t="s">
        <v>29</v>
      </c>
      <c r="H1921" t="str">
        <f>IF(ISBLANK(core[[#This Row],[Type]]),"",IFERROR(LEFT(core[[#This Row],[Type]],FIND("(",core[[#This Row],[Type]])-1),core[[#This Row],[Type]]))</f>
        <v/>
      </c>
      <c r="I1921" t="str">
        <f>IF(core[[#This Row],[Base type]]="xs:string",LEFT(core[[#This Row],[Type]],11)="xs:string(""","")</f>
        <v/>
      </c>
      <c r="J1921" t="str">
        <f>IF(core[[#This Row],[Base type]]="xs:string",NOT(ISERROR(FIND(" or xs:string(xs:pattern=other:\w{2,})",core[[#This Row],[Type]]))),"")</f>
        <v/>
      </c>
      <c r="K1921" t="str">
        <f>IFERROR(MID(core[[#This Row],[Type]],LEN(core[[#This Row],[Base type]])+2,FIND(")",core[[#This Row],[Type]],LEN(core[[#This Row],[Base type]])+2)-LEN(core[[#This Row],[Base type]])-2)&amp;IF(core[[#This Row],[Other]]=TRUE,", ""other:*""",""),"")</f>
        <v/>
      </c>
      <c r="L1921" t="str">
        <f t="array" ref="L192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22" spans="2:12" hidden="1" x14ac:dyDescent="0.25">
      <c r="B1922" t="s">
        <v>3535</v>
      </c>
      <c r="C1922" t="s">
        <v>400</v>
      </c>
      <c r="D1922" t="s">
        <v>401</v>
      </c>
      <c r="E1922" t="s">
        <v>1307</v>
      </c>
      <c r="F1922" t="s">
        <v>29</v>
      </c>
      <c r="H1922" t="str">
        <f>IF(ISBLANK(core[[#This Row],[Type]]),"",IFERROR(LEFT(core[[#This Row],[Type]],FIND("(",core[[#This Row],[Type]])-1),core[[#This Row],[Type]]))</f>
        <v/>
      </c>
      <c r="I1922" t="str">
        <f>IF(core[[#This Row],[Base type]]="xs:string",LEFT(core[[#This Row],[Type]],11)="xs:string(""","")</f>
        <v/>
      </c>
      <c r="J1922" t="str">
        <f>IF(core[[#This Row],[Base type]]="xs:string",NOT(ISERROR(FIND(" or xs:string(xs:pattern=other:\w{2,})",core[[#This Row],[Type]]))),"")</f>
        <v/>
      </c>
      <c r="K1922" t="str">
        <f>IFERROR(MID(core[[#This Row],[Type]],LEN(core[[#This Row],[Base type]])+2,FIND(")",core[[#This Row],[Type]],LEN(core[[#This Row],[Base type]])+2)-LEN(core[[#This Row],[Base type]])-2)&amp;IF(core[[#This Row],[Other]]=TRUE,", ""other:*""",""),"")</f>
        <v/>
      </c>
      <c r="L1922" t="str">
        <f t="array" ref="L192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23" spans="2:12" hidden="1" x14ac:dyDescent="0.25">
      <c r="B1923" t="s">
        <v>3536</v>
      </c>
      <c r="C1923" t="s">
        <v>3524</v>
      </c>
      <c r="D1923" t="s">
        <v>3537</v>
      </c>
      <c r="E1923" t="s">
        <v>1299</v>
      </c>
      <c r="F1923" t="s">
        <v>29</v>
      </c>
      <c r="H1923" t="str">
        <f>IF(ISBLANK(core[[#This Row],[Type]]),"",IFERROR(LEFT(core[[#This Row],[Type]],FIND("(",core[[#This Row],[Type]])-1),core[[#This Row],[Type]]))</f>
        <v/>
      </c>
      <c r="I1923" t="str">
        <f>IF(core[[#This Row],[Base type]]="xs:string",LEFT(core[[#This Row],[Type]],11)="xs:string(""","")</f>
        <v/>
      </c>
      <c r="J1923" t="str">
        <f>IF(core[[#This Row],[Base type]]="xs:string",NOT(ISERROR(FIND(" or xs:string(xs:pattern=other:\w{2,})",core[[#This Row],[Type]]))),"")</f>
        <v/>
      </c>
      <c r="K1923" t="str">
        <f>IFERROR(MID(core[[#This Row],[Type]],LEN(core[[#This Row],[Base type]])+2,FIND(")",core[[#This Row],[Type]],LEN(core[[#This Row],[Base type]])+2)-LEN(core[[#This Row],[Base type]])-2)&amp;IF(core[[#This Row],[Other]]=TRUE,", ""other:*""",""),"")</f>
        <v/>
      </c>
      <c r="L1923" t="str">
        <f t="array" ref="L19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24" spans="2:12" hidden="1" x14ac:dyDescent="0.25">
      <c r="B1924" t="s">
        <v>3538</v>
      </c>
      <c r="C1924" t="s">
        <v>3524</v>
      </c>
      <c r="D1924" t="s">
        <v>3537</v>
      </c>
      <c r="E1924" t="s">
        <v>3539</v>
      </c>
      <c r="F1924" t="s">
        <v>29</v>
      </c>
      <c r="G1924" t="s">
        <v>2160</v>
      </c>
      <c r="H1924" t="str">
        <f>IF(ISBLANK(core[[#This Row],[Type]]),"",IFERROR(LEFT(core[[#This Row],[Type]],FIND("(",core[[#This Row],[Type]])-1),core[[#This Row],[Type]]))</f>
        <v>xs:decimal</v>
      </c>
      <c r="I1924" t="str">
        <f>IF(core[[#This Row],[Base type]]="xs:string",LEFT(core[[#This Row],[Type]],11)="xs:string(""","")</f>
        <v/>
      </c>
      <c r="J1924" t="str">
        <f>IF(core[[#This Row],[Base type]]="xs:string",NOT(ISERROR(FIND(" or xs:string(xs:pattern=other:\w{2,})",core[[#This Row],[Type]]))),"")</f>
        <v/>
      </c>
      <c r="K1924" t="str">
        <f>IFERROR(MID(core[[#This Row],[Type]],LEN(core[[#This Row],[Base type]])+2,FIND(")",core[[#This Row],[Type]],LEN(core[[#This Row],[Base type]])+2)-LEN(core[[#This Row],[Base type]])-2)&amp;IF(core[[#This Row],[Other]]=TRUE,", ""other:*""",""),"")</f>
        <v>xs:fractionDigits=3, xs:totalDigits=6, xs:minExclusive=0, xs:maxInclusive=90</v>
      </c>
      <c r="L1924" t="str">
        <f t="array" ref="L1924">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925" spans="2:12" hidden="1" x14ac:dyDescent="0.25">
      <c r="B1925" t="s">
        <v>3540</v>
      </c>
      <c r="C1925" t="s">
        <v>3524</v>
      </c>
      <c r="D1925" t="s">
        <v>3537</v>
      </c>
      <c r="E1925" t="s">
        <v>3541</v>
      </c>
      <c r="F1925" t="s">
        <v>29</v>
      </c>
      <c r="G1925" t="s">
        <v>3542</v>
      </c>
      <c r="H1925" t="str">
        <f>IF(ISBLANK(core[[#This Row],[Type]]),"",IFERROR(LEFT(core[[#This Row],[Type]],FIND("(",core[[#This Row],[Type]])-1),core[[#This Row],[Type]]))</f>
        <v>xs:string</v>
      </c>
      <c r="I1925" t="b">
        <f>IF(core[[#This Row],[Base type]]="xs:string",LEFT(core[[#This Row],[Type]],11)="xs:string(""","")</f>
        <v>1</v>
      </c>
      <c r="J1925" t="b">
        <f>IF(core[[#This Row],[Base type]]="xs:string",NOT(ISERROR(FIND(" or xs:string(xs:pattern=other:\w{2,})",core[[#This Row],[Type]]))),"")</f>
        <v>0</v>
      </c>
      <c r="K1925" t="str">
        <f>IFERROR(MID(core[[#This Row],[Type]],LEN(core[[#This Row],[Base type]])+2,FIND(")",core[[#This Row],[Type]],LEN(core[[#This Row],[Base type]])+2)-LEN(core[[#This Row],[Base type]])-2)&amp;IF(core[[#This Row],[Other]]=TRUE,", ""other:*""",""),"")</f>
        <v>"none", "active", "passive", "rollCompensation"</v>
      </c>
      <c r="L1925" t="str">
        <f t="array" ref="L1925">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926" spans="2:12" hidden="1" x14ac:dyDescent="0.25">
      <c r="B1926" t="s">
        <v>3543</v>
      </c>
      <c r="C1926" t="s">
        <v>3524</v>
      </c>
      <c r="D1926" t="s">
        <v>3537</v>
      </c>
      <c r="E1926" t="s">
        <v>3544</v>
      </c>
      <c r="F1926" t="s">
        <v>29</v>
      </c>
      <c r="G1926" t="s">
        <v>1386</v>
      </c>
      <c r="H1926" t="str">
        <f>IF(ISBLANK(core[[#This Row],[Type]]),"",IFERROR(LEFT(core[[#This Row],[Type]],FIND("(",core[[#This Row],[Type]])-1),core[[#This Row],[Type]]))</f>
        <v>xs:decimal</v>
      </c>
      <c r="I1926" t="str">
        <f>IF(core[[#This Row],[Base type]]="xs:string",LEFT(core[[#This Row],[Type]],11)="xs:string(""","")</f>
        <v/>
      </c>
      <c r="J1926" t="str">
        <f>IF(core[[#This Row],[Base type]]="xs:string",NOT(ISERROR(FIND(" or xs:string(xs:pattern=other:\w{2,})",core[[#This Row],[Type]]))),"")</f>
        <v/>
      </c>
      <c r="K1926" t="str">
        <f>IFERROR(MID(core[[#This Row],[Type]],LEN(core[[#This Row],[Base type]])+2,FIND(")",core[[#This Row],[Type]],LEN(core[[#This Row],[Base type]])+2)-LEN(core[[#This Row],[Base type]])-2)&amp;IF(core[[#This Row],[Other]]=TRUE,", ""other:*""",""),"")</f>
        <v>xs:fractionDigits=3, xs:minInclusive=0</v>
      </c>
      <c r="L1926" t="str">
        <f t="array" ref="L1926">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927" spans="2:12" hidden="1" x14ac:dyDescent="0.25">
      <c r="B1927" t="s">
        <v>3545</v>
      </c>
      <c r="C1927" t="s">
        <v>3524</v>
      </c>
      <c r="D1927" t="s">
        <v>2815</v>
      </c>
      <c r="E1927" t="s">
        <v>1299</v>
      </c>
      <c r="F1927" t="s">
        <v>29</v>
      </c>
      <c r="H1927" t="str">
        <f>IF(ISBLANK(core[[#This Row],[Type]]),"",IFERROR(LEFT(core[[#This Row],[Type]],FIND("(",core[[#This Row],[Type]])-1),core[[#This Row],[Type]]))</f>
        <v/>
      </c>
      <c r="I1927" t="str">
        <f>IF(core[[#This Row],[Base type]]="xs:string",LEFT(core[[#This Row],[Type]],11)="xs:string(""","")</f>
        <v/>
      </c>
      <c r="J1927" t="str">
        <f>IF(core[[#This Row],[Base type]]="xs:string",NOT(ISERROR(FIND(" or xs:string(xs:pattern=other:\w{2,})",core[[#This Row],[Type]]))),"")</f>
        <v/>
      </c>
      <c r="K1927" t="str">
        <f>IFERROR(MID(core[[#This Row],[Type]],LEN(core[[#This Row],[Base type]])+2,FIND(")",core[[#This Row],[Type]],LEN(core[[#This Row],[Base type]])+2)-LEN(core[[#This Row],[Base type]])-2)&amp;IF(core[[#This Row],[Other]]=TRUE,", ""other:*""",""),"")</f>
        <v/>
      </c>
      <c r="L1927" t="str">
        <f t="array" ref="L192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28" spans="2:12" hidden="1" x14ac:dyDescent="0.25">
      <c r="B1928" t="s">
        <v>3546</v>
      </c>
      <c r="C1928" t="s">
        <v>3524</v>
      </c>
      <c r="D1928" t="s">
        <v>2815</v>
      </c>
      <c r="E1928" t="s">
        <v>3547</v>
      </c>
      <c r="F1928" t="s">
        <v>23</v>
      </c>
      <c r="G1928" t="s">
        <v>3548</v>
      </c>
      <c r="H1928" t="str">
        <f>IF(ISBLANK(core[[#This Row],[Type]]),"",IFERROR(LEFT(core[[#This Row],[Type]],FIND("(",core[[#This Row],[Type]])-1),core[[#This Row],[Type]]))</f>
        <v>xs:string</v>
      </c>
      <c r="I1928" t="b">
        <f>IF(core[[#This Row],[Base type]]="xs:string",LEFT(core[[#This Row],[Type]],11)="xs:string(""","")</f>
        <v>1</v>
      </c>
      <c r="J1928" t="b">
        <f>IF(core[[#This Row],[Base type]]="xs:string",NOT(ISERROR(FIND(" or xs:string(xs:pattern=other:\w{2,})",core[[#This Row],[Type]]))),"")</f>
        <v>1</v>
      </c>
      <c r="K1928" t="str">
        <f>IFERROR(MID(core[[#This Row],[Type]],LEN(core[[#This Row],[Base type]])+2,FIND(")",core[[#This Row],[Type]],LEN(core[[#This Row],[Base type]])+2)-LEN(core[[#This Row],[Base type]])-2)&amp;IF(core[[#This Row],[Other]]=TRUE,", ""other:*""",""),"")</f>
        <v>"none", "compressedAir", "vacuum", "handBrake", "parkingBrake", "cableBrake", "other:*"</v>
      </c>
      <c r="L1928" t="str">
        <f t="array" ref="L1928">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929" spans="2:12" hidden="1" x14ac:dyDescent="0.25">
      <c r="B1929" t="s">
        <v>3549</v>
      </c>
      <c r="C1929" t="s">
        <v>3524</v>
      </c>
      <c r="D1929" t="s">
        <v>2815</v>
      </c>
      <c r="E1929" t="s">
        <v>3550</v>
      </c>
      <c r="F1929" t="s">
        <v>29</v>
      </c>
      <c r="G1929" t="s">
        <v>3551</v>
      </c>
      <c r="H1929" t="str">
        <f>IF(ISBLANK(core[[#This Row],[Type]]),"",IFERROR(LEFT(core[[#This Row],[Type]],FIND("(",core[[#This Row],[Type]])-1),core[[#This Row],[Type]]))</f>
        <v>xs:string</v>
      </c>
      <c r="I1929" t="b">
        <f>IF(core[[#This Row],[Base type]]="xs:string",LEFT(core[[#This Row],[Type]],11)="xs:string(""","")</f>
        <v>1</v>
      </c>
      <c r="J1929" t="b">
        <f>IF(core[[#This Row],[Base type]]="xs:string",NOT(ISERROR(FIND(" or xs:string(xs:pattern=other:\w{2,})",core[[#This Row],[Type]]))),"")</f>
        <v>0</v>
      </c>
      <c r="K1929" t="str">
        <f>IFERROR(MID(core[[#This Row],[Type]],LEN(core[[#This Row],[Base type]])+2,FIND(")",core[[#This Row],[Type]],LEN(core[[#This Row],[Base type]])+2)-LEN(core[[#This Row],[Base type]])-2)&amp;IF(core[[#This Row],[Other]]=TRUE,", ""other:*""",""),"")</f>
        <v>"N/A", "G", "P", "R"</v>
      </c>
      <c r="L1929" t="str">
        <f t="array" ref="L192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930" spans="2:12" hidden="1" x14ac:dyDescent="0.25">
      <c r="B1930" t="s">
        <v>3552</v>
      </c>
      <c r="C1930" t="s">
        <v>3524</v>
      </c>
      <c r="D1930" t="s">
        <v>2815</v>
      </c>
      <c r="E1930" t="s">
        <v>3553</v>
      </c>
      <c r="F1930" t="s">
        <v>29</v>
      </c>
      <c r="G1930" t="s">
        <v>3554</v>
      </c>
      <c r="H1930" t="str">
        <f>IF(ISBLANK(core[[#This Row],[Type]]),"",IFERROR(LEFT(core[[#This Row],[Type]],FIND("(",core[[#This Row],[Type]])-1),core[[#This Row],[Type]]))</f>
        <v>xs:integer</v>
      </c>
      <c r="I1930" t="str">
        <f>IF(core[[#This Row],[Base type]]="xs:string",LEFT(core[[#This Row],[Type]],11)="xs:string(""","")</f>
        <v/>
      </c>
      <c r="J1930" t="str">
        <f>IF(core[[#This Row],[Base type]]="xs:string",NOT(ISERROR(FIND(" or xs:string(xs:pattern=other:\w{2,})",core[[#This Row],[Type]]))),"")</f>
        <v/>
      </c>
      <c r="K1930" t="str">
        <f>IFERROR(MID(core[[#This Row],[Type]],LEN(core[[#This Row],[Base type]])+2,FIND(")",core[[#This Row],[Type]],LEN(core[[#This Row],[Base type]])+2)-LEN(core[[#This Row],[Base type]])-2)&amp;IF(core[[#This Row],[Other]]=TRUE,", ""other:*""",""),"")</f>
        <v>xs:maxInclusive=225, xs:minInclusive=6</v>
      </c>
      <c r="L1930" t="str">
        <f t="array" ref="L1930">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931" spans="2:12" hidden="1" x14ac:dyDescent="0.25">
      <c r="B1931" t="s">
        <v>3555</v>
      </c>
      <c r="C1931" t="s">
        <v>3524</v>
      </c>
      <c r="D1931" t="s">
        <v>3556</v>
      </c>
      <c r="E1931" t="s">
        <v>1299</v>
      </c>
      <c r="F1931" t="s">
        <v>29</v>
      </c>
      <c r="H1931" t="str">
        <f>IF(ISBLANK(core[[#This Row],[Type]]),"",IFERROR(LEFT(core[[#This Row],[Type]],FIND("(",core[[#This Row],[Type]])-1),core[[#This Row],[Type]]))</f>
        <v/>
      </c>
      <c r="I1931" t="str">
        <f>IF(core[[#This Row],[Base type]]="xs:string",LEFT(core[[#This Row],[Type]],11)="xs:string(""","")</f>
        <v/>
      </c>
      <c r="J1931" t="str">
        <f>IF(core[[#This Row],[Base type]]="xs:string",NOT(ISERROR(FIND(" or xs:string(xs:pattern=other:\w{2,})",core[[#This Row],[Type]]))),"")</f>
        <v/>
      </c>
      <c r="K1931" t="str">
        <f>IFERROR(MID(core[[#This Row],[Type]],LEN(core[[#This Row],[Base type]])+2,FIND(")",core[[#This Row],[Type]],LEN(core[[#This Row],[Base type]])+2)-LEN(core[[#This Row],[Base type]])-2)&amp;IF(core[[#This Row],[Other]]=TRUE,", ""other:*""",""),"")</f>
        <v/>
      </c>
      <c r="L1931" t="str">
        <f t="array" ref="L193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32" spans="2:12" hidden="1" x14ac:dyDescent="0.25">
      <c r="B1932" t="s">
        <v>3557</v>
      </c>
      <c r="C1932" t="s">
        <v>3558</v>
      </c>
      <c r="D1932" t="s">
        <v>118</v>
      </c>
      <c r="E1932" t="s">
        <v>1299</v>
      </c>
      <c r="F1932" t="s">
        <v>23</v>
      </c>
      <c r="H1932" t="str">
        <f>IF(ISBLANK(core[[#This Row],[Type]]),"",IFERROR(LEFT(core[[#This Row],[Type]],FIND("(",core[[#This Row],[Type]])-1),core[[#This Row],[Type]]))</f>
        <v/>
      </c>
      <c r="I1932" t="str">
        <f>IF(core[[#This Row],[Base type]]="xs:string",LEFT(core[[#This Row],[Type]],11)="xs:string(""","")</f>
        <v/>
      </c>
      <c r="J1932" t="str">
        <f>IF(core[[#This Row],[Base type]]="xs:string",NOT(ISERROR(FIND(" or xs:string(xs:pattern=other:\w{2,})",core[[#This Row],[Type]]))),"")</f>
        <v/>
      </c>
      <c r="K1932" t="str">
        <f>IFERROR(MID(core[[#This Row],[Type]],LEN(core[[#This Row],[Base type]])+2,FIND(")",core[[#This Row],[Type]],LEN(core[[#This Row],[Base type]])+2)-LEN(core[[#This Row],[Base type]])-2)&amp;IF(core[[#This Row],[Other]]=TRUE,", ""other:*""",""),"")</f>
        <v/>
      </c>
      <c r="L1932" t="str">
        <f t="array" ref="L193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33" spans="2:12" hidden="1" x14ac:dyDescent="0.25">
      <c r="B1933" t="s">
        <v>3559</v>
      </c>
      <c r="C1933" t="s">
        <v>3558</v>
      </c>
      <c r="D1933" t="s">
        <v>118</v>
      </c>
      <c r="E1933" t="s">
        <v>120</v>
      </c>
      <c r="F1933" t="s">
        <v>23</v>
      </c>
      <c r="G1933" t="s">
        <v>1325</v>
      </c>
      <c r="H1933" t="str">
        <f>IF(ISBLANK(core[[#This Row],[Type]]),"",IFERROR(LEFT(core[[#This Row],[Type]],FIND("(",core[[#This Row],[Type]])-1),core[[#This Row],[Type]]))</f>
        <v>xs:IDREF</v>
      </c>
      <c r="I1933" t="str">
        <f>IF(core[[#This Row],[Base type]]="xs:string",LEFT(core[[#This Row],[Type]],11)="xs:string(""","")</f>
        <v/>
      </c>
      <c r="J1933" t="str">
        <f>IF(core[[#This Row],[Base type]]="xs:string",NOT(ISERROR(FIND(" or xs:string(xs:pattern=other:\w{2,})",core[[#This Row],[Type]]))),"")</f>
        <v/>
      </c>
      <c r="K1933" t="str">
        <f>IFERROR(MID(core[[#This Row],[Type]],LEN(core[[#This Row],[Base type]])+2,FIND(")",core[[#This Row],[Type]],LEN(core[[#This Row],[Base type]])+2)-LEN(core[[#This Row],[Base type]])-2)&amp;IF(core[[#This Row],[Other]]=TRUE,", ""other:*""",""),"")</f>
        <v/>
      </c>
      <c r="L1933" t="str">
        <f t="array" ref="L1933">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34" spans="2:12" hidden="1" x14ac:dyDescent="0.25">
      <c r="B1934" t="s">
        <v>3560</v>
      </c>
      <c r="C1934" t="s">
        <v>3558</v>
      </c>
      <c r="D1934" t="s">
        <v>118</v>
      </c>
      <c r="E1934" t="s">
        <v>1307</v>
      </c>
      <c r="F1934" t="s">
        <v>29</v>
      </c>
      <c r="H1934" t="str">
        <f>IF(ISBLANK(core[[#This Row],[Type]]),"",IFERROR(LEFT(core[[#This Row],[Type]],FIND("(",core[[#This Row],[Type]])-1),core[[#This Row],[Type]]))</f>
        <v/>
      </c>
      <c r="I1934" t="str">
        <f>IF(core[[#This Row],[Base type]]="xs:string",LEFT(core[[#This Row],[Type]],11)="xs:string(""","")</f>
        <v/>
      </c>
      <c r="J1934" t="str">
        <f>IF(core[[#This Row],[Base type]]="xs:string",NOT(ISERROR(FIND(" or xs:string(xs:pattern=other:\w{2,})",core[[#This Row],[Type]]))),"")</f>
        <v/>
      </c>
      <c r="K1934" t="str">
        <f>IFERROR(MID(core[[#This Row],[Type]],LEN(core[[#This Row],[Base type]])+2,FIND(")",core[[#This Row],[Type]],LEN(core[[#This Row],[Base type]])+2)-LEN(core[[#This Row],[Base type]])-2)&amp;IF(core[[#This Row],[Other]]=TRUE,", ""other:*""",""),"")</f>
        <v/>
      </c>
      <c r="L1934" t="str">
        <f t="array" ref="L193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35" spans="2:12" hidden="1" x14ac:dyDescent="0.25">
      <c r="B1935" t="s">
        <v>3561</v>
      </c>
      <c r="C1935" t="s">
        <v>3558</v>
      </c>
      <c r="D1935" t="s">
        <v>118</v>
      </c>
      <c r="E1935" t="s">
        <v>389</v>
      </c>
      <c r="F1935" t="s">
        <v>29</v>
      </c>
      <c r="G1935" t="s">
        <v>1346</v>
      </c>
      <c r="H1935" t="str">
        <f>IF(ISBLANK(core[[#This Row],[Type]]),"",IFERROR(LEFT(core[[#This Row],[Type]],FIND("(",core[[#This Row],[Type]])-1),core[[#This Row],[Type]]))</f>
        <v>xs:positiveInteger</v>
      </c>
      <c r="I1935" t="str">
        <f>IF(core[[#This Row],[Base type]]="xs:string",LEFT(core[[#This Row],[Type]],11)="xs:string(""","")</f>
        <v/>
      </c>
      <c r="J1935" t="str">
        <f>IF(core[[#This Row],[Base type]]="xs:string",NOT(ISERROR(FIND(" or xs:string(xs:pattern=other:\w{2,})",core[[#This Row],[Type]]))),"")</f>
        <v/>
      </c>
      <c r="K1935" t="str">
        <f>IFERROR(MID(core[[#This Row],[Type]],LEN(core[[#This Row],[Base type]])+2,FIND(")",core[[#This Row],[Type]],LEN(core[[#This Row],[Base type]])+2)-LEN(core[[#This Row],[Base type]])-2)&amp;IF(core[[#This Row],[Other]]=TRUE,", ""other:*""",""),"")</f>
        <v/>
      </c>
      <c r="L1935" t="str">
        <f t="array" ref="L1935">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936" spans="2:12" hidden="1" x14ac:dyDescent="0.25">
      <c r="B1936" t="s">
        <v>3562</v>
      </c>
      <c r="C1936" t="s">
        <v>400</v>
      </c>
      <c r="D1936" t="s">
        <v>401</v>
      </c>
      <c r="E1936" t="s">
        <v>404</v>
      </c>
      <c r="F1936" t="s">
        <v>23</v>
      </c>
      <c r="G1936" t="s">
        <v>3563</v>
      </c>
      <c r="H1936" t="str">
        <f>IF(ISBLANK(core[[#This Row],[Type]]),"",IFERROR(LEFT(core[[#This Row],[Type]],FIND("(",core[[#This Row],[Type]])-1),core[[#This Row],[Type]]))</f>
        <v>xs:string</v>
      </c>
      <c r="I1936" t="b">
        <f>IF(core[[#This Row],[Base type]]="xs:string",LEFT(core[[#This Row],[Type]],11)="xs:string(""","")</f>
        <v>1</v>
      </c>
      <c r="J1936" t="b">
        <f>IF(core[[#This Row],[Base type]]="xs:string",NOT(ISERROR(FIND(" or xs:string(xs:pattern=other:\w{2,})",core[[#This Row],[Type]]))),"")</f>
        <v>1</v>
      </c>
      <c r="K1936" t="str">
        <f>IFERROR(MID(core[[#This Row],[Type]],LEN(core[[#This Row],[Base type]])+2,FIND(")",core[[#This Row],[Type]],LEN(core[[#This Row],[Base type]])+2)-LEN(core[[#This Row],[Base type]])-2)&amp;IF(core[[#This Row],[Other]]=TRUE,", ""other:*""",""),"")</f>
        <v>"increasing", "decreasing", "other:*"</v>
      </c>
      <c r="L1936" t="str">
        <f t="array" ref="L193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937" spans="2:12" hidden="1" x14ac:dyDescent="0.25">
      <c r="B1937" t="s">
        <v>3564</v>
      </c>
      <c r="C1937" t="s">
        <v>400</v>
      </c>
      <c r="D1937" t="s">
        <v>401</v>
      </c>
      <c r="E1937" t="s">
        <v>3565</v>
      </c>
      <c r="F1937" t="s">
        <v>29</v>
      </c>
      <c r="G1937" t="s">
        <v>1397</v>
      </c>
      <c r="H1937" t="str">
        <f>IF(ISBLANK(core[[#This Row],[Type]]),"",IFERROR(LEFT(core[[#This Row],[Type]],FIND("(",core[[#This Row],[Type]])-1),core[[#This Row],[Type]]))</f>
        <v>xs:decimal</v>
      </c>
      <c r="I1937" t="str">
        <f>IF(core[[#This Row],[Base type]]="xs:string",LEFT(core[[#This Row],[Type]],11)="xs:string(""","")</f>
        <v/>
      </c>
      <c r="J1937" t="str">
        <f>IF(core[[#This Row],[Base type]]="xs:string",NOT(ISERROR(FIND(" or xs:string(xs:pattern=other:\w{2,})",core[[#This Row],[Type]]))),"")</f>
        <v/>
      </c>
      <c r="K1937" t="str">
        <f>IFERROR(MID(core[[#This Row],[Type]],LEN(core[[#This Row],[Base type]])+2,FIND(")",core[[#This Row],[Type]],LEN(core[[#This Row],[Base type]])+2)-LEN(core[[#This Row],[Base type]])-2)&amp;IF(core[[#This Row],[Other]]=TRUE,", ""other:*""",""),"")</f>
        <v>xs:fractionDigits=3</v>
      </c>
      <c r="L1937" t="str">
        <f t="array" ref="L1937">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938" spans="2:12" hidden="1" x14ac:dyDescent="0.25">
      <c r="B1938" t="s">
        <v>3566</v>
      </c>
      <c r="C1938" t="s">
        <v>400</v>
      </c>
      <c r="D1938" t="s">
        <v>401</v>
      </c>
      <c r="E1938" t="s">
        <v>3567</v>
      </c>
      <c r="F1938" t="s">
        <v>29</v>
      </c>
      <c r="G1938" t="s">
        <v>1399</v>
      </c>
      <c r="H1938" t="str">
        <f>IF(ISBLANK(core[[#This Row],[Type]]),"",IFERROR(LEFT(core[[#This Row],[Type]],FIND("(",core[[#This Row],[Type]])-1),core[[#This Row],[Type]]))</f>
        <v>xs:decimal</v>
      </c>
      <c r="I1938" t="str">
        <f>IF(core[[#This Row],[Base type]]="xs:string",LEFT(core[[#This Row],[Type]],11)="xs:string(""","")</f>
        <v/>
      </c>
      <c r="J1938" t="str">
        <f>IF(core[[#This Row],[Base type]]="xs:string",NOT(ISERROR(FIND(" or xs:string(xs:pattern=other:\w{2,})",core[[#This Row],[Type]]))),"")</f>
        <v/>
      </c>
      <c r="K1938" t="str">
        <f>IFERROR(MID(core[[#This Row],[Type]],LEN(core[[#This Row],[Base type]])+2,FIND(")",core[[#This Row],[Type]],LEN(core[[#This Row],[Base type]])+2)-LEN(core[[#This Row],[Base type]])-2)&amp;IF(core[[#This Row],[Other]]=TRUE,", ""other:*""",""),"")</f>
        <v>xs:fractionDigits=3; /fixed=true</v>
      </c>
      <c r="L1938" t="str">
        <f t="array" ref="L1938">IF(ISBLANK(core[[#This Row],[Type]]),"",INDEX(Types[Excel],MATCH(core[[#This Row],[Base type]]&amp;";"&amp;core[[#This Row],[Enumeration]]&amp;";"&amp;core[[#This Row],[Other]],Types[Key],0))
&amp;IF(core[[#This Row],[Base type]]="xs:list",INDEX(Types[Excel],MATCH(core[[#This Row],[Restriction]]&amp;";"&amp;core[[#This Row],[Enumeration]]&amp;";"&amp;core[[#This Row],[Other]],Types[Key],0)),""))</f>
        <v>[decimal]</v>
      </c>
    </row>
    <row r="1939" spans="2:12" hidden="1" x14ac:dyDescent="0.25">
      <c r="B1939" t="s">
        <v>3568</v>
      </c>
      <c r="C1939" t="s">
        <v>400</v>
      </c>
      <c r="D1939" t="s">
        <v>401</v>
      </c>
      <c r="E1939" t="s">
        <v>133</v>
      </c>
      <c r="F1939" t="s">
        <v>29</v>
      </c>
      <c r="G1939" t="s">
        <v>1325</v>
      </c>
      <c r="H1939" t="str">
        <f>IF(ISBLANK(core[[#This Row],[Type]]),"",IFERROR(LEFT(core[[#This Row],[Type]],FIND("(",core[[#This Row],[Type]])-1),core[[#This Row],[Type]]))</f>
        <v>xs:IDREF</v>
      </c>
      <c r="I1939" t="str">
        <f>IF(core[[#This Row],[Base type]]="xs:string",LEFT(core[[#This Row],[Type]],11)="xs:string(""","")</f>
        <v/>
      </c>
      <c r="J1939" t="str">
        <f>IF(core[[#This Row],[Base type]]="xs:string",NOT(ISERROR(FIND(" or xs:string(xs:pattern=other:\w{2,})",core[[#This Row],[Type]]))),"")</f>
        <v/>
      </c>
      <c r="K1939" t="str">
        <f>IFERROR(MID(core[[#This Row],[Type]],LEN(core[[#This Row],[Base type]])+2,FIND(")",core[[#This Row],[Type]],LEN(core[[#This Row],[Base type]])+2)-LEN(core[[#This Row],[Base type]])-2)&amp;IF(core[[#This Row],[Other]]=TRUE,", ""other:*""",""),"")</f>
        <v/>
      </c>
      <c r="L1939" t="str">
        <f t="array" ref="L193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40" spans="2:12" hidden="1" x14ac:dyDescent="0.25">
      <c r="B1940" t="s">
        <v>3569</v>
      </c>
      <c r="C1940" t="s">
        <v>400</v>
      </c>
      <c r="D1940" t="s">
        <v>401</v>
      </c>
      <c r="E1940" t="s">
        <v>1481</v>
      </c>
      <c r="F1940" t="s">
        <v>29</v>
      </c>
      <c r="G1940" t="s">
        <v>1482</v>
      </c>
      <c r="H1940" t="str">
        <f>IF(ISBLANK(core[[#This Row],[Type]]),"",IFERROR(LEFT(core[[#This Row],[Type]],FIND("(",core[[#This Row],[Type]])-1),core[[#This Row],[Type]]))</f>
        <v>xs:time</v>
      </c>
      <c r="I1940" t="str">
        <f>IF(core[[#This Row],[Base type]]="xs:string",LEFT(core[[#This Row],[Type]],11)="xs:string(""","")</f>
        <v/>
      </c>
      <c r="J1940" t="str">
        <f>IF(core[[#This Row],[Base type]]="xs:string",NOT(ISERROR(FIND(" or xs:string(xs:pattern=other:\w{2,})",core[[#This Row],[Type]]))),"")</f>
        <v/>
      </c>
      <c r="K1940" t="str">
        <f>IFERROR(MID(core[[#This Row],[Type]],LEN(core[[#This Row],[Base type]])+2,FIND(")",core[[#This Row],[Type]],LEN(core[[#This Row],[Base type]])+2)-LEN(core[[#This Row],[Base type]])-2)&amp;IF(core[[#This Row],[Other]]=TRUE,", ""other:*""",""),"")</f>
        <v/>
      </c>
      <c r="L1940" t="str">
        <f t="array" ref="L194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941" spans="2:12" hidden="1" x14ac:dyDescent="0.25">
      <c r="B1941" t="s">
        <v>3570</v>
      </c>
      <c r="C1941" t="s">
        <v>400</v>
      </c>
      <c r="D1941" t="s">
        <v>401</v>
      </c>
      <c r="E1941" t="s">
        <v>1484</v>
      </c>
      <c r="F1941" t="s">
        <v>29</v>
      </c>
      <c r="G1941" t="s">
        <v>1482</v>
      </c>
      <c r="H1941" t="str">
        <f>IF(ISBLANK(core[[#This Row],[Type]]),"",IFERROR(LEFT(core[[#This Row],[Type]],FIND("(",core[[#This Row],[Type]])-1),core[[#This Row],[Type]]))</f>
        <v>xs:time</v>
      </c>
      <c r="I1941" t="str">
        <f>IF(core[[#This Row],[Base type]]="xs:string",LEFT(core[[#This Row],[Type]],11)="xs:string(""","")</f>
        <v/>
      </c>
      <c r="J1941" t="str">
        <f>IF(core[[#This Row],[Base type]]="xs:string",NOT(ISERROR(FIND(" or xs:string(xs:pattern=other:\w{2,})",core[[#This Row],[Type]]))),"")</f>
        <v/>
      </c>
      <c r="K1941" t="str">
        <f>IFERROR(MID(core[[#This Row],[Type]],LEN(core[[#This Row],[Base type]])+2,FIND(")",core[[#This Row],[Type]],LEN(core[[#This Row],[Base type]])+2)-LEN(core[[#This Row],[Base type]])-2)&amp;IF(core[[#This Row],[Other]]=TRUE,", ""other:*""",""),"")</f>
        <v/>
      </c>
      <c r="L1941" t="str">
        <f t="array" ref="L194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942" spans="2:12" hidden="1" x14ac:dyDescent="0.25">
      <c r="B1942" t="s">
        <v>3571</v>
      </c>
      <c r="C1942" t="s">
        <v>400</v>
      </c>
      <c r="D1942" t="s">
        <v>401</v>
      </c>
      <c r="E1942" t="s">
        <v>1486</v>
      </c>
      <c r="F1942" t="s">
        <v>29</v>
      </c>
      <c r="G1942" t="s">
        <v>1487</v>
      </c>
      <c r="H1942" t="str">
        <f>IF(ISBLANK(core[[#This Row],[Type]]),"",IFERROR(LEFT(core[[#This Row],[Type]],FIND("(",core[[#This Row],[Type]])-1),core[[#This Row],[Type]]))</f>
        <v>xs:nonNegativeInteger</v>
      </c>
      <c r="I1942" t="str">
        <f>IF(core[[#This Row],[Base type]]="xs:string",LEFT(core[[#This Row],[Type]],11)="xs:string(""","")</f>
        <v/>
      </c>
      <c r="J1942" t="str">
        <f>IF(core[[#This Row],[Base type]]="xs:string",NOT(ISERROR(FIND(" or xs:string(xs:pattern=other:\w{2,})",core[[#This Row],[Type]]))),"")</f>
        <v/>
      </c>
      <c r="K1942" t="str">
        <f>IFERROR(MID(core[[#This Row],[Type]],LEN(core[[#This Row],[Base type]])+2,FIND(")",core[[#This Row],[Type]],LEN(core[[#This Row],[Base type]])+2)-LEN(core[[#This Row],[Base type]])-2)&amp;IF(core[[#This Row],[Other]]=TRUE,", ""other:*""",""),"")</f>
        <v/>
      </c>
      <c r="L1942" t="str">
        <f t="array" ref="L194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943" spans="2:12" hidden="1" x14ac:dyDescent="0.25">
      <c r="B1943" t="s">
        <v>3572</v>
      </c>
      <c r="C1943" t="s">
        <v>400</v>
      </c>
      <c r="D1943" t="s">
        <v>401</v>
      </c>
      <c r="E1943" t="s">
        <v>3077</v>
      </c>
      <c r="F1943" t="s">
        <v>29</v>
      </c>
      <c r="G1943" t="s">
        <v>1302</v>
      </c>
      <c r="H1943" t="str">
        <f>IF(ISBLANK(core[[#This Row],[Type]]),"",IFERROR(LEFT(core[[#This Row],[Type]],FIND("(",core[[#This Row],[Type]])-1),core[[#This Row],[Type]]))</f>
        <v>xs:string</v>
      </c>
      <c r="I1943" t="b">
        <f>IF(core[[#This Row],[Base type]]="xs:string",LEFT(core[[#This Row],[Type]],11)="xs:string(""","")</f>
        <v>0</v>
      </c>
      <c r="J1943" t="b">
        <f>IF(core[[#This Row],[Base type]]="xs:string",NOT(ISERROR(FIND(" or xs:string(xs:pattern=other:\w{2,})",core[[#This Row],[Type]]))),"")</f>
        <v>0</v>
      </c>
      <c r="K1943" t="str">
        <f>IFERROR(MID(core[[#This Row],[Type]],LEN(core[[#This Row],[Base type]])+2,FIND(")",core[[#This Row],[Type]],LEN(core[[#This Row],[Base type]])+2)-LEN(core[[#This Row],[Base type]])-2)&amp;IF(core[[#This Row],[Other]]=TRUE,", ""other:*""",""),"")</f>
        <v/>
      </c>
      <c r="L1943" t="str">
        <f t="array" ref="L194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44" spans="2:12" hidden="1" x14ac:dyDescent="0.25">
      <c r="B1944" t="s">
        <v>3573</v>
      </c>
      <c r="C1944" t="s">
        <v>400</v>
      </c>
      <c r="D1944" t="s">
        <v>401</v>
      </c>
      <c r="E1944" t="s">
        <v>411</v>
      </c>
      <c r="F1944" t="s">
        <v>29</v>
      </c>
      <c r="G1944" t="s">
        <v>1302</v>
      </c>
      <c r="H1944" t="str">
        <f>IF(ISBLANK(core[[#This Row],[Type]]),"",IFERROR(LEFT(core[[#This Row],[Type]],FIND("(",core[[#This Row],[Type]])-1),core[[#This Row],[Type]]))</f>
        <v>xs:string</v>
      </c>
      <c r="I1944" t="b">
        <f>IF(core[[#This Row],[Base type]]="xs:string",LEFT(core[[#This Row],[Type]],11)="xs:string(""","")</f>
        <v>0</v>
      </c>
      <c r="J1944" t="b">
        <f>IF(core[[#This Row],[Base type]]="xs:string",NOT(ISERROR(FIND(" or xs:string(xs:pattern=other:\w{2,})",core[[#This Row],[Type]]))),"")</f>
        <v>0</v>
      </c>
      <c r="K1944" t="str">
        <f>IFERROR(MID(core[[#This Row],[Type]],LEN(core[[#This Row],[Base type]])+2,FIND(")",core[[#This Row],[Type]],LEN(core[[#This Row],[Base type]])+2)-LEN(core[[#This Row],[Base type]])-2)&amp;IF(core[[#This Row],[Other]]=TRUE,", ""other:*""",""),"")</f>
        <v/>
      </c>
      <c r="L1944" t="str">
        <f t="array" ref="L194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45" spans="2:12" hidden="1" x14ac:dyDescent="0.25">
      <c r="B1945" t="s">
        <v>3574</v>
      </c>
      <c r="C1945" t="s">
        <v>52</v>
      </c>
      <c r="D1945" t="s">
        <v>65</v>
      </c>
      <c r="E1945" t="s">
        <v>1299</v>
      </c>
      <c r="F1945" t="s">
        <v>29</v>
      </c>
      <c r="H1945" t="str">
        <f>IF(ISBLANK(core[[#This Row],[Type]]),"",IFERROR(LEFT(core[[#This Row],[Type]],FIND("(",core[[#This Row],[Type]])-1),core[[#This Row],[Type]]))</f>
        <v/>
      </c>
      <c r="I1945" t="str">
        <f>IF(core[[#This Row],[Base type]]="xs:string",LEFT(core[[#This Row],[Type]],11)="xs:string(""","")</f>
        <v/>
      </c>
      <c r="J1945" t="str">
        <f>IF(core[[#This Row],[Base type]]="xs:string",NOT(ISERROR(FIND(" or xs:string(xs:pattern=other:\w{2,})",core[[#This Row],[Type]]))),"")</f>
        <v/>
      </c>
      <c r="K1945" t="str">
        <f>IFERROR(MID(core[[#This Row],[Type]],LEN(core[[#This Row],[Base type]])+2,FIND(")",core[[#This Row],[Type]],LEN(core[[#This Row],[Base type]])+2)-LEN(core[[#This Row],[Base type]])-2)&amp;IF(core[[#This Row],[Other]]=TRUE,", ""other:*""",""),"")</f>
        <v/>
      </c>
      <c r="L1945" t="str">
        <f t="array" ref="L194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46" spans="2:12" hidden="1" x14ac:dyDescent="0.25">
      <c r="B1946" t="s">
        <v>3575</v>
      </c>
      <c r="C1946" t="s">
        <v>413</v>
      </c>
      <c r="D1946" t="s">
        <v>123</v>
      </c>
      <c r="F1946" t="s">
        <v>23</v>
      </c>
      <c r="H1946" t="str">
        <f>IF(ISBLANK(core[[#This Row],[Type]]),"",IFERROR(LEFT(core[[#This Row],[Type]],FIND("(",core[[#This Row],[Type]])-1),core[[#This Row],[Type]]))</f>
        <v/>
      </c>
      <c r="I1946" t="str">
        <f>IF(core[[#This Row],[Base type]]="xs:string",LEFT(core[[#This Row],[Type]],11)="xs:string(""","")</f>
        <v/>
      </c>
      <c r="J1946" t="str">
        <f>IF(core[[#This Row],[Base type]]="xs:string",NOT(ISERROR(FIND(" or xs:string(xs:pattern=other:\w{2,})",core[[#This Row],[Type]]))),"")</f>
        <v/>
      </c>
      <c r="K1946" t="str">
        <f>IFERROR(MID(core[[#This Row],[Type]],LEN(core[[#This Row],[Base type]])+2,FIND(")",core[[#This Row],[Type]],LEN(core[[#This Row],[Base type]])+2)-LEN(core[[#This Row],[Base type]])-2)&amp;IF(core[[#This Row],[Other]]=TRUE,", ""other:*""",""),"")</f>
        <v/>
      </c>
      <c r="L1946" t="str">
        <f t="array" ref="L194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47" spans="2:12" hidden="1" x14ac:dyDescent="0.25">
      <c r="B1947" t="s">
        <v>3576</v>
      </c>
      <c r="C1947" t="s">
        <v>3577</v>
      </c>
      <c r="D1947" t="s">
        <v>1309</v>
      </c>
      <c r="F1947" t="s">
        <v>29</v>
      </c>
      <c r="H1947" t="str">
        <f>IF(ISBLANK(core[[#This Row],[Type]]),"",IFERROR(LEFT(core[[#This Row],[Type]],FIND("(",core[[#This Row],[Type]])-1),core[[#This Row],[Type]]))</f>
        <v/>
      </c>
      <c r="I1947" t="str">
        <f>IF(core[[#This Row],[Base type]]="xs:string",LEFT(core[[#This Row],[Type]],11)="xs:string(""","")</f>
        <v/>
      </c>
      <c r="J1947" t="str">
        <f>IF(core[[#This Row],[Base type]]="xs:string",NOT(ISERROR(FIND(" or xs:string(xs:pattern=other:\w{2,})",core[[#This Row],[Type]]))),"")</f>
        <v/>
      </c>
      <c r="K1947" t="str">
        <f>IFERROR(MID(core[[#This Row],[Type]],LEN(core[[#This Row],[Base type]])+2,FIND(")",core[[#This Row],[Type]],LEN(core[[#This Row],[Base type]])+2)-LEN(core[[#This Row],[Base type]])-2)&amp;IF(core[[#This Row],[Other]]=TRUE,", ""other:*""",""),"")</f>
        <v/>
      </c>
      <c r="L1947" t="str">
        <f t="array" ref="L194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48" spans="2:12" hidden="1" x14ac:dyDescent="0.25">
      <c r="B1948" t="s">
        <v>3578</v>
      </c>
      <c r="C1948" t="s">
        <v>413</v>
      </c>
      <c r="D1948" t="s">
        <v>123</v>
      </c>
      <c r="E1948" t="s">
        <v>124</v>
      </c>
      <c r="F1948" t="s">
        <v>23</v>
      </c>
      <c r="G1948" t="s">
        <v>1436</v>
      </c>
      <c r="H1948" t="str">
        <f>IF(ISBLANK(core[[#This Row],[Type]]),"",IFERROR(LEFT(core[[#This Row],[Type]],FIND("(",core[[#This Row],[Type]])-1),core[[#This Row],[Type]]))</f>
        <v>xs:boolean</v>
      </c>
      <c r="I1948" t="str">
        <f>IF(core[[#This Row],[Base type]]="xs:string",LEFT(core[[#This Row],[Type]],11)="xs:string(""","")</f>
        <v/>
      </c>
      <c r="J1948" t="str">
        <f>IF(core[[#This Row],[Base type]]="xs:string",NOT(ISERROR(FIND(" or xs:string(xs:pattern=other:\w{2,})",core[[#This Row],[Type]]))),"")</f>
        <v/>
      </c>
      <c r="K1948" t="str">
        <f>IFERROR(MID(core[[#This Row],[Type]],LEN(core[[#This Row],[Base type]])+2,FIND(")",core[[#This Row],[Type]],LEN(core[[#This Row],[Base type]])+2)-LEN(core[[#This Row],[Base type]])-2)&amp;IF(core[[#This Row],[Other]]=TRUE,", ""other:*""",""),"")</f>
        <v/>
      </c>
      <c r="L1948" t="str">
        <f t="array" ref="L1948">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1949" spans="2:12" hidden="1" x14ac:dyDescent="0.25">
      <c r="B1949" t="s">
        <v>3579</v>
      </c>
      <c r="C1949" t="s">
        <v>413</v>
      </c>
      <c r="D1949" t="s">
        <v>123</v>
      </c>
      <c r="E1949" t="s">
        <v>135</v>
      </c>
      <c r="F1949" t="s">
        <v>29</v>
      </c>
      <c r="G1949" t="s">
        <v>1478</v>
      </c>
      <c r="H1949" t="str">
        <f>IF(ISBLANK(core[[#This Row],[Type]]),"",IFERROR(LEFT(core[[#This Row],[Type]],FIND("(",core[[#This Row],[Type]])-1),core[[#This Row],[Type]]))</f>
        <v>xs:string</v>
      </c>
      <c r="I1949" t="b">
        <f>IF(core[[#This Row],[Base type]]="xs:string",LEFT(core[[#This Row],[Type]],11)="xs:string(""","")</f>
        <v>1</v>
      </c>
      <c r="J1949" t="b">
        <f>IF(core[[#This Row],[Base type]]="xs:string",NOT(ISERROR(FIND(" or xs:string(xs:pattern=other:\w{2,})",core[[#This Row],[Type]]))),"")</f>
        <v>1</v>
      </c>
      <c r="K1949" t="str">
        <f>IFERROR(MID(core[[#This Row],[Type]],LEN(core[[#This Row],[Base type]])+2,FIND(")",core[[#This Row],[Type]],LEN(core[[#This Row],[Base type]])+2)-LEN(core[[#This Row],[Base type]])-2)&amp;IF(core[[#This Row],[Other]]=TRUE,", ""other:*""",""),"")</f>
        <v>"conceptual", "planned", "operational", "disabled", "closed", "other:*"</v>
      </c>
      <c r="L1949" t="str">
        <f t="array" ref="L1949">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1950" spans="2:12" hidden="1" x14ac:dyDescent="0.25">
      <c r="B1950" t="s">
        <v>3580</v>
      </c>
      <c r="C1950" t="s">
        <v>413</v>
      </c>
      <c r="D1950" t="s">
        <v>123</v>
      </c>
      <c r="E1950" t="s">
        <v>133</v>
      </c>
      <c r="F1950" t="s">
        <v>29</v>
      </c>
      <c r="G1950" t="s">
        <v>1325</v>
      </c>
      <c r="H1950" t="str">
        <f>IF(ISBLANK(core[[#This Row],[Type]]),"",IFERROR(LEFT(core[[#This Row],[Type]],FIND("(",core[[#This Row],[Type]])-1),core[[#This Row],[Type]]))</f>
        <v>xs:IDREF</v>
      </c>
      <c r="I1950" t="str">
        <f>IF(core[[#This Row],[Base type]]="xs:string",LEFT(core[[#This Row],[Type]],11)="xs:string(""","")</f>
        <v/>
      </c>
      <c r="J1950" t="str">
        <f>IF(core[[#This Row],[Base type]]="xs:string",NOT(ISERROR(FIND(" or xs:string(xs:pattern=other:\w{2,})",core[[#This Row],[Type]]))),"")</f>
        <v/>
      </c>
      <c r="K1950" t="str">
        <f>IFERROR(MID(core[[#This Row],[Type]],LEN(core[[#This Row],[Base type]])+2,FIND(")",core[[#This Row],[Type]],LEN(core[[#This Row],[Base type]])+2)-LEN(core[[#This Row],[Base type]])-2)&amp;IF(core[[#This Row],[Other]]=TRUE,", ""other:*""",""),"")</f>
        <v/>
      </c>
      <c r="L1950" t="str">
        <f t="array" ref="L1950">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51" spans="2:12" hidden="1" x14ac:dyDescent="0.25">
      <c r="B1951" t="s">
        <v>3581</v>
      </c>
      <c r="C1951" t="s">
        <v>413</v>
      </c>
      <c r="D1951" t="s">
        <v>123</v>
      </c>
      <c r="E1951" t="s">
        <v>1481</v>
      </c>
      <c r="F1951" t="s">
        <v>29</v>
      </c>
      <c r="G1951" t="s">
        <v>1482</v>
      </c>
      <c r="H1951" t="str">
        <f>IF(ISBLANK(core[[#This Row],[Type]]),"",IFERROR(LEFT(core[[#This Row],[Type]],FIND("(",core[[#This Row],[Type]])-1),core[[#This Row],[Type]]))</f>
        <v>xs:time</v>
      </c>
      <c r="I1951" t="str">
        <f>IF(core[[#This Row],[Base type]]="xs:string",LEFT(core[[#This Row],[Type]],11)="xs:string(""","")</f>
        <v/>
      </c>
      <c r="J1951" t="str">
        <f>IF(core[[#This Row],[Base type]]="xs:string",NOT(ISERROR(FIND(" or xs:string(xs:pattern=other:\w{2,})",core[[#This Row],[Type]]))),"")</f>
        <v/>
      </c>
      <c r="K1951" t="str">
        <f>IFERROR(MID(core[[#This Row],[Type]],LEN(core[[#This Row],[Base type]])+2,FIND(")",core[[#This Row],[Type]],LEN(core[[#This Row],[Base type]])+2)-LEN(core[[#This Row],[Base type]])-2)&amp;IF(core[[#This Row],[Other]]=TRUE,", ""other:*""",""),"")</f>
        <v/>
      </c>
      <c r="L1951" t="str">
        <f t="array" ref="L195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952" spans="2:12" hidden="1" x14ac:dyDescent="0.25">
      <c r="B1952" t="s">
        <v>3582</v>
      </c>
      <c r="C1952" t="s">
        <v>413</v>
      </c>
      <c r="D1952" t="s">
        <v>123</v>
      </c>
      <c r="E1952" t="s">
        <v>1484</v>
      </c>
      <c r="F1952" t="s">
        <v>29</v>
      </c>
      <c r="G1952" t="s">
        <v>1482</v>
      </c>
      <c r="H1952" t="str">
        <f>IF(ISBLANK(core[[#This Row],[Type]]),"",IFERROR(LEFT(core[[#This Row],[Type]],FIND("(",core[[#This Row],[Type]])-1),core[[#This Row],[Type]]))</f>
        <v>xs:time</v>
      </c>
      <c r="I1952" t="str">
        <f>IF(core[[#This Row],[Base type]]="xs:string",LEFT(core[[#This Row],[Type]],11)="xs:string(""","")</f>
        <v/>
      </c>
      <c r="J1952" t="str">
        <f>IF(core[[#This Row],[Base type]]="xs:string",NOT(ISERROR(FIND(" or xs:string(xs:pattern=other:\w{2,})",core[[#This Row],[Type]]))),"")</f>
        <v/>
      </c>
      <c r="K1952" t="str">
        <f>IFERROR(MID(core[[#This Row],[Type]],LEN(core[[#This Row],[Base type]])+2,FIND(")",core[[#This Row],[Type]],LEN(core[[#This Row],[Base type]])+2)-LEN(core[[#This Row],[Base type]])-2)&amp;IF(core[[#This Row],[Other]]=TRUE,", ""other:*""",""),"")</f>
        <v/>
      </c>
      <c r="L1952" t="str">
        <f t="array" ref="L1952">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1953" spans="2:12" hidden="1" x14ac:dyDescent="0.25">
      <c r="B1953" t="s">
        <v>3583</v>
      </c>
      <c r="C1953" t="s">
        <v>413</v>
      </c>
      <c r="D1953" t="s">
        <v>123</v>
      </c>
      <c r="E1953" t="s">
        <v>1486</v>
      </c>
      <c r="F1953" t="s">
        <v>29</v>
      </c>
      <c r="G1953" t="s">
        <v>1487</v>
      </c>
      <c r="H1953" t="str">
        <f>IF(ISBLANK(core[[#This Row],[Type]]),"",IFERROR(LEFT(core[[#This Row],[Type]],FIND("(",core[[#This Row],[Type]])-1),core[[#This Row],[Type]]))</f>
        <v>xs:nonNegativeInteger</v>
      </c>
      <c r="I1953" t="str">
        <f>IF(core[[#This Row],[Base type]]="xs:string",LEFT(core[[#This Row],[Type]],11)="xs:string(""","")</f>
        <v/>
      </c>
      <c r="J1953" t="str">
        <f>IF(core[[#This Row],[Base type]]="xs:string",NOT(ISERROR(FIND(" or xs:string(xs:pattern=other:\w{2,})",core[[#This Row],[Type]]))),"")</f>
        <v/>
      </c>
      <c r="K1953" t="str">
        <f>IFERROR(MID(core[[#This Row],[Type]],LEN(core[[#This Row],[Base type]])+2,FIND(")",core[[#This Row],[Type]],LEN(core[[#This Row],[Base type]])+2)-LEN(core[[#This Row],[Base type]])-2)&amp;IF(core[[#This Row],[Other]]=TRUE,", ""other:*""",""),"")</f>
        <v/>
      </c>
      <c r="L1953" t="str">
        <f t="array" ref="L195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1954" spans="2:12" hidden="1" x14ac:dyDescent="0.25">
      <c r="B1954" t="s">
        <v>3584</v>
      </c>
      <c r="C1954" t="s">
        <v>413</v>
      </c>
      <c r="D1954" t="s">
        <v>123</v>
      </c>
      <c r="E1954" t="s">
        <v>1489</v>
      </c>
      <c r="F1954" t="s">
        <v>29</v>
      </c>
      <c r="G1954" t="s">
        <v>1302</v>
      </c>
      <c r="H1954" t="str">
        <f>IF(ISBLANK(core[[#This Row],[Type]]),"",IFERROR(LEFT(core[[#This Row],[Type]],FIND("(",core[[#This Row],[Type]])-1),core[[#This Row],[Type]]))</f>
        <v>xs:string</v>
      </c>
      <c r="I1954" t="b">
        <f>IF(core[[#This Row],[Base type]]="xs:string",LEFT(core[[#This Row],[Type]],11)="xs:string(""","")</f>
        <v>0</v>
      </c>
      <c r="J1954" t="b">
        <f>IF(core[[#This Row],[Base type]]="xs:string",NOT(ISERROR(FIND(" or xs:string(xs:pattern=other:\w{2,})",core[[#This Row],[Type]]))),"")</f>
        <v>0</v>
      </c>
      <c r="K1954" t="str">
        <f>IFERROR(MID(core[[#This Row],[Type]],LEN(core[[#This Row],[Base type]])+2,FIND(")",core[[#This Row],[Type]],LEN(core[[#This Row],[Base type]])+2)-LEN(core[[#This Row],[Base type]])-2)&amp;IF(core[[#This Row],[Other]]=TRUE,", ""other:*""",""),"")</f>
        <v/>
      </c>
      <c r="L1954" t="str">
        <f t="array" ref="L195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55" spans="2:12" hidden="1" x14ac:dyDescent="0.25">
      <c r="B1955" t="s">
        <v>3585</v>
      </c>
      <c r="C1955" t="s">
        <v>413</v>
      </c>
      <c r="D1955" t="s">
        <v>123</v>
      </c>
      <c r="E1955" t="s">
        <v>1307</v>
      </c>
      <c r="F1955" t="s">
        <v>29</v>
      </c>
      <c r="H1955" t="str">
        <f>IF(ISBLANK(core[[#This Row],[Type]]),"",IFERROR(LEFT(core[[#This Row],[Type]],FIND("(",core[[#This Row],[Type]])-1),core[[#This Row],[Type]]))</f>
        <v/>
      </c>
      <c r="I1955" t="str">
        <f>IF(core[[#This Row],[Base type]]="xs:string",LEFT(core[[#This Row],[Type]],11)="xs:string(""","")</f>
        <v/>
      </c>
      <c r="J1955" t="str">
        <f>IF(core[[#This Row],[Base type]]="xs:string",NOT(ISERROR(FIND(" or xs:string(xs:pattern=other:\w{2,})",core[[#This Row],[Type]]))),"")</f>
        <v/>
      </c>
      <c r="K1955" t="str">
        <f>IFERROR(MID(core[[#This Row],[Type]],LEN(core[[#This Row],[Base type]])+2,FIND(")",core[[#This Row],[Type]],LEN(core[[#This Row],[Base type]])+2)-LEN(core[[#This Row],[Base type]])-2)&amp;IF(core[[#This Row],[Other]]=TRUE,", ""other:*""",""),"")</f>
        <v/>
      </c>
      <c r="L1955" t="str">
        <f t="array" ref="L195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56" spans="2:12" hidden="1" x14ac:dyDescent="0.25">
      <c r="B1956" t="s">
        <v>48</v>
      </c>
      <c r="C1956" t="s">
        <v>21</v>
      </c>
      <c r="D1956" t="s">
        <v>48</v>
      </c>
      <c r="E1956" t="s">
        <v>1299</v>
      </c>
      <c r="F1956" t="s">
        <v>29</v>
      </c>
      <c r="H1956" t="str">
        <f>IF(ISBLANK(core[[#This Row],[Type]]),"",IFERROR(LEFT(core[[#This Row],[Type]],FIND("(",core[[#This Row],[Type]])-1),core[[#This Row],[Type]]))</f>
        <v/>
      </c>
      <c r="I1956" t="str">
        <f>IF(core[[#This Row],[Base type]]="xs:string",LEFT(core[[#This Row],[Type]],11)="xs:string(""","")</f>
        <v/>
      </c>
      <c r="J1956" t="str">
        <f>IF(core[[#This Row],[Base type]]="xs:string",NOT(ISERROR(FIND(" or xs:string(xs:pattern=other:\w{2,})",core[[#This Row],[Type]]))),"")</f>
        <v/>
      </c>
      <c r="K1956" t="str">
        <f>IFERROR(MID(core[[#This Row],[Type]],LEN(core[[#This Row],[Base type]])+2,FIND(")",core[[#This Row],[Type]],LEN(core[[#This Row],[Base type]])+2)-LEN(core[[#This Row],[Base type]])-2)&amp;IF(core[[#This Row],[Other]]=TRUE,", ""other:*""",""),"")</f>
        <v/>
      </c>
      <c r="L1956" t="str">
        <f t="array" ref="L195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57" spans="2:12" hidden="1" x14ac:dyDescent="0.25">
      <c r="B1957" t="s">
        <v>3586</v>
      </c>
      <c r="C1957" t="s">
        <v>1243</v>
      </c>
      <c r="D1957" t="s">
        <v>1244</v>
      </c>
      <c r="E1957" t="s">
        <v>1299</v>
      </c>
      <c r="F1957" t="s">
        <v>29</v>
      </c>
      <c r="H1957" t="str">
        <f>IF(ISBLANK(core[[#This Row],[Type]]),"",IFERROR(LEFT(core[[#This Row],[Type]],FIND("(",core[[#This Row],[Type]])-1),core[[#This Row],[Type]]))</f>
        <v/>
      </c>
      <c r="I1957" t="str">
        <f>IF(core[[#This Row],[Base type]]="xs:string",LEFT(core[[#This Row],[Type]],11)="xs:string(""","")</f>
        <v/>
      </c>
      <c r="J1957" t="str">
        <f>IF(core[[#This Row],[Base type]]="xs:string",NOT(ISERROR(FIND(" or xs:string(xs:pattern=other:\w{2,})",core[[#This Row],[Type]]))),"")</f>
        <v/>
      </c>
      <c r="K1957" t="str">
        <f>IFERROR(MID(core[[#This Row],[Type]],LEN(core[[#This Row],[Base type]])+2,FIND(")",core[[#This Row],[Type]],LEN(core[[#This Row],[Base type]])+2)-LEN(core[[#This Row],[Base type]])-2)&amp;IF(core[[#This Row],[Other]]=TRUE,", ""other:*""",""),"")</f>
        <v/>
      </c>
      <c r="L1957" t="str">
        <f t="array" ref="L195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58" spans="2:12" hidden="1" x14ac:dyDescent="0.25">
      <c r="B1958" t="s">
        <v>3587</v>
      </c>
      <c r="C1958" t="s">
        <v>1243</v>
      </c>
      <c r="D1958" t="s">
        <v>1244</v>
      </c>
      <c r="E1958" t="s">
        <v>1246</v>
      </c>
      <c r="F1958" t="s">
        <v>23</v>
      </c>
      <c r="G1958" t="s">
        <v>1320</v>
      </c>
      <c r="H1958" t="str">
        <f>IF(ISBLANK(core[[#This Row],[Type]]),"",IFERROR(LEFT(core[[#This Row],[Type]],FIND("(",core[[#This Row],[Type]])-1),core[[#This Row],[Type]]))</f>
        <v>xs:string</v>
      </c>
      <c r="I1958" t="b">
        <f>IF(core[[#This Row],[Base type]]="xs:string",LEFT(core[[#This Row],[Type]],11)="xs:string(""","")</f>
        <v>0</v>
      </c>
      <c r="J1958" t="b">
        <f>IF(core[[#This Row],[Base type]]="xs:string",NOT(ISERROR(FIND(" or xs:string(xs:pattern=other:\w{2,})",core[[#This Row],[Type]]))),"")</f>
        <v>0</v>
      </c>
      <c r="K1958" t="str">
        <f>IFERROR(MID(core[[#This Row],[Type]],LEN(core[[#This Row],[Base type]])+2,FIND(")",core[[#This Row],[Type]],LEN(core[[#This Row],[Base type]])+2)-LEN(core[[#This Row],[Base type]])-2)&amp;IF(core[[#This Row],[Other]]=TRUE,", ""other:*""",""),"")</f>
        <v>xs:pattern=[1-9][0-9]?\.([0-9]|[1-9][0-9]</v>
      </c>
      <c r="L1958" t="str">
        <f t="array" ref="L195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59" spans="2:12" hidden="1" x14ac:dyDescent="0.25">
      <c r="B1959" t="s">
        <v>3588</v>
      </c>
      <c r="C1959" t="s">
        <v>1243</v>
      </c>
      <c r="D1959" t="s">
        <v>1244</v>
      </c>
      <c r="E1959" t="s">
        <v>1245</v>
      </c>
      <c r="F1959" t="s">
        <v>29</v>
      </c>
      <c r="G1959" t="s">
        <v>1325</v>
      </c>
      <c r="H1959" t="str">
        <f>IF(ISBLANK(core[[#This Row],[Type]]),"",IFERROR(LEFT(core[[#This Row],[Type]],FIND("(",core[[#This Row],[Type]])-1),core[[#This Row],[Type]]))</f>
        <v>xs:IDREF</v>
      </c>
      <c r="I1959" t="str">
        <f>IF(core[[#This Row],[Base type]]="xs:string",LEFT(core[[#This Row],[Type]],11)="xs:string(""","")</f>
        <v/>
      </c>
      <c r="J1959" t="str">
        <f>IF(core[[#This Row],[Base type]]="xs:string",NOT(ISERROR(FIND(" or xs:string(xs:pattern=other:\w{2,})",core[[#This Row],[Type]]))),"")</f>
        <v/>
      </c>
      <c r="K1959" t="str">
        <f>IFERROR(MID(core[[#This Row],[Type]],LEN(core[[#This Row],[Base type]])+2,FIND(")",core[[#This Row],[Type]],LEN(core[[#This Row],[Base type]])+2)-LEN(core[[#This Row],[Base type]])-2)&amp;IF(core[[#This Row],[Other]]=TRUE,", ""other:*""",""),"")</f>
        <v/>
      </c>
      <c r="L1959" t="str">
        <f t="array" ref="L1959">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60" spans="2:12" hidden="1" x14ac:dyDescent="0.25">
      <c r="B1960" t="s">
        <v>3589</v>
      </c>
      <c r="C1960" t="s">
        <v>1243</v>
      </c>
      <c r="D1960" t="s">
        <v>1244</v>
      </c>
      <c r="E1960" t="s">
        <v>32</v>
      </c>
      <c r="F1960" t="s">
        <v>23</v>
      </c>
      <c r="G1960" t="s">
        <v>1311</v>
      </c>
      <c r="H1960" t="str">
        <f>IF(ISBLANK(core[[#This Row],[Type]]),"",IFERROR(LEFT(core[[#This Row],[Type]],FIND("(",core[[#This Row],[Type]])-1),core[[#This Row],[Type]]))</f>
        <v>xs:ID</v>
      </c>
      <c r="I1960" t="str">
        <f>IF(core[[#This Row],[Base type]]="xs:string",LEFT(core[[#This Row],[Type]],11)="xs:string(""","")</f>
        <v/>
      </c>
      <c r="J1960" t="str">
        <f>IF(core[[#This Row],[Base type]]="xs:string",NOT(ISERROR(FIND(" or xs:string(xs:pattern=other:\w{2,})",core[[#This Row],[Type]]))),"")</f>
        <v/>
      </c>
      <c r="K1960" t="str">
        <f>IFERROR(MID(core[[#This Row],[Type]],LEN(core[[#This Row],[Base type]])+2,FIND(")",core[[#This Row],[Type]],LEN(core[[#This Row],[Base type]])+2)-LEN(core[[#This Row],[Base type]])-2)&amp;IF(core[[#This Row],[Other]]=TRUE,", ""other:*""",""),"")</f>
        <v/>
      </c>
      <c r="L1960" t="str">
        <f t="array" ref="L196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61" spans="2:12" hidden="1" x14ac:dyDescent="0.25">
      <c r="B1961" t="s">
        <v>3590</v>
      </c>
      <c r="C1961" t="s">
        <v>1248</v>
      </c>
      <c r="D1961" t="s">
        <v>1249</v>
      </c>
      <c r="E1961" t="s">
        <v>1299</v>
      </c>
      <c r="F1961" t="s">
        <v>29</v>
      </c>
      <c r="H1961" t="str">
        <f>IF(ISBLANK(core[[#This Row],[Type]]),"",IFERROR(LEFT(core[[#This Row],[Type]],FIND("(",core[[#This Row],[Type]])-1),core[[#This Row],[Type]]))</f>
        <v/>
      </c>
      <c r="I1961" t="str">
        <f>IF(core[[#This Row],[Base type]]="xs:string",LEFT(core[[#This Row],[Type]],11)="xs:string(""","")</f>
        <v/>
      </c>
      <c r="J1961" t="str">
        <f>IF(core[[#This Row],[Base type]]="xs:string",NOT(ISERROR(FIND(" or xs:string(xs:pattern=other:\w{2,})",core[[#This Row],[Type]]))),"")</f>
        <v/>
      </c>
      <c r="K1961" t="str">
        <f>IFERROR(MID(core[[#This Row],[Type]],LEN(core[[#This Row],[Base type]])+2,FIND(")",core[[#This Row],[Type]],LEN(core[[#This Row],[Base type]])+2)-LEN(core[[#This Row],[Base type]])-2)&amp;IF(core[[#This Row],[Other]]=TRUE,", ""other:*""",""),"")</f>
        <v/>
      </c>
      <c r="L1961" t="str">
        <f t="array" ref="L196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62" spans="2:12" hidden="1" x14ac:dyDescent="0.25">
      <c r="B1962" t="s">
        <v>3591</v>
      </c>
      <c r="C1962" t="s">
        <v>1248</v>
      </c>
      <c r="D1962" t="s">
        <v>1249</v>
      </c>
      <c r="E1962" t="s">
        <v>120</v>
      </c>
      <c r="F1962" t="s">
        <v>23</v>
      </c>
      <c r="G1962" t="s">
        <v>1325</v>
      </c>
      <c r="H1962" t="str">
        <f>IF(ISBLANK(core[[#This Row],[Type]]),"",IFERROR(LEFT(core[[#This Row],[Type]],FIND("(",core[[#This Row],[Type]])-1),core[[#This Row],[Type]]))</f>
        <v>xs:IDREF</v>
      </c>
      <c r="I1962" t="str">
        <f>IF(core[[#This Row],[Base type]]="xs:string",LEFT(core[[#This Row],[Type]],11)="xs:string(""","")</f>
        <v/>
      </c>
      <c r="J1962" t="str">
        <f>IF(core[[#This Row],[Base type]]="xs:string",NOT(ISERROR(FIND(" or xs:string(xs:pattern=other:\w{2,})",core[[#This Row],[Type]]))),"")</f>
        <v/>
      </c>
      <c r="K1962" t="str">
        <f>IFERROR(MID(core[[#This Row],[Type]],LEN(core[[#This Row],[Base type]])+2,FIND(")",core[[#This Row],[Type]],LEN(core[[#This Row],[Base type]])+2)-LEN(core[[#This Row],[Base type]])-2)&amp;IF(core[[#This Row],[Other]]=TRUE,", ""other:*""",""),"")</f>
        <v/>
      </c>
      <c r="L1962" t="str">
        <f t="array" ref="L1962">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63" spans="2:12" hidden="1" x14ac:dyDescent="0.25">
      <c r="B1963" t="s">
        <v>3592</v>
      </c>
      <c r="C1963" t="s">
        <v>1248</v>
      </c>
      <c r="D1963" t="s">
        <v>1249</v>
      </c>
      <c r="E1963" t="s">
        <v>1307</v>
      </c>
      <c r="F1963" t="s">
        <v>29</v>
      </c>
      <c r="H1963" t="str">
        <f>IF(ISBLANK(core[[#This Row],[Type]]),"",IFERROR(LEFT(core[[#This Row],[Type]],FIND("(",core[[#This Row],[Type]])-1),core[[#This Row],[Type]]))</f>
        <v/>
      </c>
      <c r="I1963" t="str">
        <f>IF(core[[#This Row],[Base type]]="xs:string",LEFT(core[[#This Row],[Type]],11)="xs:string(""","")</f>
        <v/>
      </c>
      <c r="J1963" t="str">
        <f>IF(core[[#This Row],[Base type]]="xs:string",NOT(ISERROR(FIND(" or xs:string(xs:pattern=other:\w{2,})",core[[#This Row],[Type]]))),"")</f>
        <v/>
      </c>
      <c r="K1963" t="str">
        <f>IFERROR(MID(core[[#This Row],[Type]],LEN(core[[#This Row],[Base type]])+2,FIND(")",core[[#This Row],[Type]],LEN(core[[#This Row],[Base type]])+2)-LEN(core[[#This Row],[Base type]])-2)&amp;IF(core[[#This Row],[Other]]=TRUE,", ""other:*""",""),"")</f>
        <v/>
      </c>
      <c r="L1963" t="str">
        <f t="array" ref="L196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64" spans="2:12" hidden="1" x14ac:dyDescent="0.25">
      <c r="B1964" t="s">
        <v>3593</v>
      </c>
      <c r="C1964" t="s">
        <v>1251</v>
      </c>
      <c r="D1964" t="s">
        <v>1252</v>
      </c>
      <c r="E1964" t="s">
        <v>1299</v>
      </c>
      <c r="F1964" t="s">
        <v>29</v>
      </c>
      <c r="H1964" t="str">
        <f>IF(ISBLANK(core[[#This Row],[Type]]),"",IFERROR(LEFT(core[[#This Row],[Type]],FIND("(",core[[#This Row],[Type]])-1),core[[#This Row],[Type]]))</f>
        <v/>
      </c>
      <c r="I1964" t="str">
        <f>IF(core[[#This Row],[Base type]]="xs:string",LEFT(core[[#This Row],[Type]],11)="xs:string(""","")</f>
        <v/>
      </c>
      <c r="J1964" t="str">
        <f>IF(core[[#This Row],[Base type]]="xs:string",NOT(ISERROR(FIND(" or xs:string(xs:pattern=other:\w{2,})",core[[#This Row],[Type]]))),"")</f>
        <v/>
      </c>
      <c r="K1964" t="str">
        <f>IFERROR(MID(core[[#This Row],[Type]],LEN(core[[#This Row],[Base type]])+2,FIND(")",core[[#This Row],[Type]],LEN(core[[#This Row],[Base type]])+2)-LEN(core[[#This Row],[Base type]])-2)&amp;IF(core[[#This Row],[Other]]=TRUE,", ""other:*""",""),"")</f>
        <v/>
      </c>
      <c r="L1964" t="str">
        <f t="array" ref="L196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65" spans="2:12" hidden="1" x14ac:dyDescent="0.25">
      <c r="B1965" t="s">
        <v>3594</v>
      </c>
      <c r="C1965" t="s">
        <v>1251</v>
      </c>
      <c r="D1965" t="s">
        <v>1252</v>
      </c>
      <c r="E1965" t="s">
        <v>120</v>
      </c>
      <c r="F1965" t="s">
        <v>23</v>
      </c>
      <c r="G1965" t="s">
        <v>1325</v>
      </c>
      <c r="H1965" t="str">
        <f>IF(ISBLANK(core[[#This Row],[Type]]),"",IFERROR(LEFT(core[[#This Row],[Type]],FIND("(",core[[#This Row],[Type]])-1),core[[#This Row],[Type]]))</f>
        <v>xs:IDREF</v>
      </c>
      <c r="I1965" t="str">
        <f>IF(core[[#This Row],[Base type]]="xs:string",LEFT(core[[#This Row],[Type]],11)="xs:string(""","")</f>
        <v/>
      </c>
      <c r="J1965" t="str">
        <f>IF(core[[#This Row],[Base type]]="xs:string",NOT(ISERROR(FIND(" or xs:string(xs:pattern=other:\w{2,})",core[[#This Row],[Type]]))),"")</f>
        <v/>
      </c>
      <c r="K1965" t="str">
        <f>IFERROR(MID(core[[#This Row],[Type]],LEN(core[[#This Row],[Base type]])+2,FIND(")",core[[#This Row],[Type]],LEN(core[[#This Row],[Base type]])+2)-LEN(core[[#This Row],[Base type]])-2)&amp;IF(core[[#This Row],[Other]]=TRUE,", ""other:*""",""),"")</f>
        <v/>
      </c>
      <c r="L1965" t="str">
        <f t="array" ref="L1965">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66" spans="2:12" hidden="1" x14ac:dyDescent="0.25">
      <c r="B1966" t="s">
        <v>3595</v>
      </c>
      <c r="C1966" t="s">
        <v>1251</v>
      </c>
      <c r="D1966" t="s">
        <v>1252</v>
      </c>
      <c r="E1966" t="s">
        <v>1307</v>
      </c>
      <c r="F1966" t="s">
        <v>29</v>
      </c>
      <c r="H1966" t="str">
        <f>IF(ISBLANK(core[[#This Row],[Type]]),"",IFERROR(LEFT(core[[#This Row],[Type]],FIND("(",core[[#This Row],[Type]])-1),core[[#This Row],[Type]]))</f>
        <v/>
      </c>
      <c r="I1966" t="str">
        <f>IF(core[[#This Row],[Base type]]="xs:string",LEFT(core[[#This Row],[Type]],11)="xs:string(""","")</f>
        <v/>
      </c>
      <c r="J1966" t="str">
        <f>IF(core[[#This Row],[Base type]]="xs:string",NOT(ISERROR(FIND(" or xs:string(xs:pattern=other:\w{2,})",core[[#This Row],[Type]]))),"")</f>
        <v/>
      </c>
      <c r="K1966" t="str">
        <f>IFERROR(MID(core[[#This Row],[Type]],LEN(core[[#This Row],[Base type]])+2,FIND(")",core[[#This Row],[Type]],LEN(core[[#This Row],[Base type]])+2)-LEN(core[[#This Row],[Base type]])-2)&amp;IF(core[[#This Row],[Other]]=TRUE,", ""other:*""",""),"")</f>
        <v/>
      </c>
      <c r="L1966" t="str">
        <f t="array" ref="L196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67" spans="2:12" hidden="1" x14ac:dyDescent="0.25">
      <c r="B1967" t="s">
        <v>3596</v>
      </c>
      <c r="C1967" t="s">
        <v>1253</v>
      </c>
      <c r="D1967" t="s">
        <v>1254</v>
      </c>
      <c r="E1967" t="s">
        <v>1299</v>
      </c>
      <c r="F1967" t="s">
        <v>29</v>
      </c>
      <c r="H1967" t="str">
        <f>IF(ISBLANK(core[[#This Row],[Type]]),"",IFERROR(LEFT(core[[#This Row],[Type]],FIND("(",core[[#This Row],[Type]])-1),core[[#This Row],[Type]]))</f>
        <v/>
      </c>
      <c r="I1967" t="str">
        <f>IF(core[[#This Row],[Base type]]="xs:string",LEFT(core[[#This Row],[Type]],11)="xs:string(""","")</f>
        <v/>
      </c>
      <c r="J1967" t="str">
        <f>IF(core[[#This Row],[Base type]]="xs:string",NOT(ISERROR(FIND(" or xs:string(xs:pattern=other:\w{2,})",core[[#This Row],[Type]]))),"")</f>
        <v/>
      </c>
      <c r="K1967" t="str">
        <f>IFERROR(MID(core[[#This Row],[Type]],LEN(core[[#This Row],[Base type]])+2,FIND(")",core[[#This Row],[Type]],LEN(core[[#This Row],[Base type]])+2)-LEN(core[[#This Row],[Base type]])-2)&amp;IF(core[[#This Row],[Other]]=TRUE,", ""other:*""",""),"")</f>
        <v/>
      </c>
      <c r="L1967" t="str">
        <f t="array" ref="L196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68" spans="2:12" hidden="1" x14ac:dyDescent="0.25">
      <c r="B1968" t="s">
        <v>3597</v>
      </c>
      <c r="C1968" t="s">
        <v>1253</v>
      </c>
      <c r="D1968" t="s">
        <v>1254</v>
      </c>
      <c r="E1968" t="s">
        <v>120</v>
      </c>
      <c r="F1968" t="s">
        <v>23</v>
      </c>
      <c r="G1968" t="s">
        <v>1325</v>
      </c>
      <c r="H1968" t="str">
        <f>IF(ISBLANK(core[[#This Row],[Type]]),"",IFERROR(LEFT(core[[#This Row],[Type]],FIND("(",core[[#This Row],[Type]])-1),core[[#This Row],[Type]]))</f>
        <v>xs:IDREF</v>
      </c>
      <c r="I1968" t="str">
        <f>IF(core[[#This Row],[Base type]]="xs:string",LEFT(core[[#This Row],[Type]],11)="xs:string(""","")</f>
        <v/>
      </c>
      <c r="J1968" t="str">
        <f>IF(core[[#This Row],[Base type]]="xs:string",NOT(ISERROR(FIND(" or xs:string(xs:pattern=other:\w{2,})",core[[#This Row],[Type]]))),"")</f>
        <v/>
      </c>
      <c r="K1968" t="str">
        <f>IFERROR(MID(core[[#This Row],[Type]],LEN(core[[#This Row],[Base type]])+2,FIND(")",core[[#This Row],[Type]],LEN(core[[#This Row],[Base type]])+2)-LEN(core[[#This Row],[Base type]])-2)&amp;IF(core[[#This Row],[Other]]=TRUE,", ""other:*""",""),"")</f>
        <v/>
      </c>
      <c r="L1968" t="str">
        <f t="array" ref="L196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69" spans="2:12" hidden="1" x14ac:dyDescent="0.25">
      <c r="B1969" t="s">
        <v>3598</v>
      </c>
      <c r="C1969" t="s">
        <v>1253</v>
      </c>
      <c r="D1969" t="s">
        <v>1254</v>
      </c>
      <c r="E1969" t="s">
        <v>1307</v>
      </c>
      <c r="F1969" t="s">
        <v>29</v>
      </c>
      <c r="H1969" t="str">
        <f>IF(ISBLANK(core[[#This Row],[Type]]),"",IFERROR(LEFT(core[[#This Row],[Type]],FIND("(",core[[#This Row],[Type]])-1),core[[#This Row],[Type]]))</f>
        <v/>
      </c>
      <c r="I1969" t="str">
        <f>IF(core[[#This Row],[Base type]]="xs:string",LEFT(core[[#This Row],[Type]],11)="xs:string(""","")</f>
        <v/>
      </c>
      <c r="J1969" t="str">
        <f>IF(core[[#This Row],[Base type]]="xs:string",NOT(ISERROR(FIND(" or xs:string(xs:pattern=other:\w{2,})",core[[#This Row],[Type]]))),"")</f>
        <v/>
      </c>
      <c r="K1969" t="str">
        <f>IFERROR(MID(core[[#This Row],[Type]],LEN(core[[#This Row],[Base type]])+2,FIND(")",core[[#This Row],[Type]],LEN(core[[#This Row],[Base type]])+2)-LEN(core[[#This Row],[Base type]])-2)&amp;IF(core[[#This Row],[Other]]=TRUE,", ""other:*""",""),"")</f>
        <v/>
      </c>
      <c r="L1969" t="str">
        <f t="array" ref="L196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70" spans="2:12" hidden="1" x14ac:dyDescent="0.25">
      <c r="B1970" t="s">
        <v>3599</v>
      </c>
      <c r="C1970" t="s">
        <v>1255</v>
      </c>
      <c r="D1970" t="s">
        <v>738</v>
      </c>
      <c r="E1970" t="s">
        <v>1299</v>
      </c>
      <c r="F1970" t="s">
        <v>23</v>
      </c>
      <c r="H1970" t="str">
        <f>IF(ISBLANK(core[[#This Row],[Type]]),"",IFERROR(LEFT(core[[#This Row],[Type]],FIND("(",core[[#This Row],[Type]])-1),core[[#This Row],[Type]]))</f>
        <v/>
      </c>
      <c r="I1970" t="str">
        <f>IF(core[[#This Row],[Base type]]="xs:string",LEFT(core[[#This Row],[Type]],11)="xs:string(""","")</f>
        <v/>
      </c>
      <c r="J1970" t="str">
        <f>IF(core[[#This Row],[Base type]]="xs:string",NOT(ISERROR(FIND(" or xs:string(xs:pattern=other:\w{2,})",core[[#This Row],[Type]]))),"")</f>
        <v/>
      </c>
      <c r="K1970" t="str">
        <f>IFERROR(MID(core[[#This Row],[Type]],LEN(core[[#This Row],[Base type]])+2,FIND(")",core[[#This Row],[Type]],LEN(core[[#This Row],[Base type]])+2)-LEN(core[[#This Row],[Base type]])-2)&amp;IF(core[[#This Row],[Other]]=TRUE,", ""other:*""",""),"")</f>
        <v/>
      </c>
      <c r="L1970" t="str">
        <f t="array" ref="L197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71" spans="2:12" hidden="1" x14ac:dyDescent="0.25">
      <c r="B1971" t="s">
        <v>3600</v>
      </c>
      <c r="C1971" t="s">
        <v>1255</v>
      </c>
      <c r="D1971" t="s">
        <v>738</v>
      </c>
      <c r="E1971" t="s">
        <v>1256</v>
      </c>
      <c r="F1971" t="s">
        <v>23</v>
      </c>
      <c r="G1971" t="s">
        <v>1497</v>
      </c>
      <c r="H1971" t="str">
        <f>IF(ISBLANK(core[[#This Row],[Type]]),"",IFERROR(LEFT(core[[#This Row],[Type]],FIND("(",core[[#This Row],[Type]])-1),core[[#This Row],[Type]]))</f>
        <v>xs:double</v>
      </c>
      <c r="I1971" t="str">
        <f>IF(core[[#This Row],[Base type]]="xs:string",LEFT(core[[#This Row],[Type]],11)="xs:string(""","")</f>
        <v/>
      </c>
      <c r="J1971" t="str">
        <f>IF(core[[#This Row],[Base type]]="xs:string",NOT(ISERROR(FIND(" or xs:string(xs:pattern=other:\w{2,})",core[[#This Row],[Type]]))),"")</f>
        <v/>
      </c>
      <c r="K1971" t="str">
        <f>IFERROR(MID(core[[#This Row],[Type]],LEN(core[[#This Row],[Base type]])+2,FIND(")",core[[#This Row],[Type]],LEN(core[[#This Row],[Base type]])+2)-LEN(core[[#This Row],[Base type]])-2)&amp;IF(core[[#This Row],[Other]]=TRUE,", ""other:*""",""),"")</f>
        <v/>
      </c>
      <c r="L1971" t="str">
        <f t="array" ref="L1971">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972" spans="2:12" hidden="1" x14ac:dyDescent="0.25">
      <c r="B1972" t="s">
        <v>3601</v>
      </c>
      <c r="C1972" t="s">
        <v>1255</v>
      </c>
      <c r="D1972" t="s">
        <v>738</v>
      </c>
      <c r="E1972" t="s">
        <v>1257</v>
      </c>
      <c r="F1972" t="s">
        <v>23</v>
      </c>
      <c r="G1972" t="s">
        <v>1497</v>
      </c>
      <c r="H1972" t="str">
        <f>IF(ISBLANK(core[[#This Row],[Type]]),"",IFERROR(LEFT(core[[#This Row],[Type]],FIND("(",core[[#This Row],[Type]])-1),core[[#This Row],[Type]]))</f>
        <v>xs:double</v>
      </c>
      <c r="I1972" t="str">
        <f>IF(core[[#This Row],[Base type]]="xs:string",LEFT(core[[#This Row],[Type]],11)="xs:string(""","")</f>
        <v/>
      </c>
      <c r="J1972" t="str">
        <f>IF(core[[#This Row],[Base type]]="xs:string",NOT(ISERROR(FIND(" or xs:string(xs:pattern=other:\w{2,})",core[[#This Row],[Type]]))),"")</f>
        <v/>
      </c>
      <c r="K1972" t="str">
        <f>IFERROR(MID(core[[#This Row],[Type]],LEN(core[[#This Row],[Base type]])+2,FIND(")",core[[#This Row],[Type]],LEN(core[[#This Row],[Base type]])+2)-LEN(core[[#This Row],[Base type]])-2)&amp;IF(core[[#This Row],[Other]]=TRUE,", ""other:*""",""),"")</f>
        <v/>
      </c>
      <c r="L1972" t="str">
        <f t="array" ref="L1972">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973" spans="2:12" hidden="1" x14ac:dyDescent="0.25">
      <c r="B1973" t="s">
        <v>3602</v>
      </c>
      <c r="C1973" t="s">
        <v>1248</v>
      </c>
      <c r="D1973" t="s">
        <v>1250</v>
      </c>
      <c r="E1973" t="s">
        <v>1299</v>
      </c>
      <c r="F1973" t="s">
        <v>29</v>
      </c>
      <c r="H1973" t="str">
        <f>IF(ISBLANK(core[[#This Row],[Type]]),"",IFERROR(LEFT(core[[#This Row],[Type]],FIND("(",core[[#This Row],[Type]])-1),core[[#This Row],[Type]]))</f>
        <v/>
      </c>
      <c r="I1973" t="str">
        <f>IF(core[[#This Row],[Base type]]="xs:string",LEFT(core[[#This Row],[Type]],11)="xs:string(""","")</f>
        <v/>
      </c>
      <c r="J1973" t="str">
        <f>IF(core[[#This Row],[Base type]]="xs:string",NOT(ISERROR(FIND(" or xs:string(xs:pattern=other:\w{2,})",core[[#This Row],[Type]]))),"")</f>
        <v/>
      </c>
      <c r="K1973" t="str">
        <f>IFERROR(MID(core[[#This Row],[Type]],LEN(core[[#This Row],[Base type]])+2,FIND(")",core[[#This Row],[Type]],LEN(core[[#This Row],[Base type]])+2)-LEN(core[[#This Row],[Base type]])-2)&amp;IF(core[[#This Row],[Other]]=TRUE,", ""other:*""",""),"")</f>
        <v/>
      </c>
      <c r="L1973" t="str">
        <f t="array" ref="L197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74" spans="2:12" hidden="1" x14ac:dyDescent="0.25">
      <c r="B1974" t="s">
        <v>3603</v>
      </c>
      <c r="C1974" t="s">
        <v>1248</v>
      </c>
      <c r="D1974" t="s">
        <v>1250</v>
      </c>
      <c r="E1974" t="s">
        <v>120</v>
      </c>
      <c r="F1974" t="s">
        <v>23</v>
      </c>
      <c r="G1974" t="s">
        <v>1325</v>
      </c>
      <c r="H1974" t="str">
        <f>IF(ISBLANK(core[[#This Row],[Type]]),"",IFERROR(LEFT(core[[#This Row],[Type]],FIND("(",core[[#This Row],[Type]])-1),core[[#This Row],[Type]]))</f>
        <v>xs:IDREF</v>
      </c>
      <c r="I1974" t="str">
        <f>IF(core[[#This Row],[Base type]]="xs:string",LEFT(core[[#This Row],[Type]],11)="xs:string(""","")</f>
        <v/>
      </c>
      <c r="J1974" t="str">
        <f>IF(core[[#This Row],[Base type]]="xs:string",NOT(ISERROR(FIND(" or xs:string(xs:pattern=other:\w{2,})",core[[#This Row],[Type]]))),"")</f>
        <v/>
      </c>
      <c r="K1974" t="str">
        <f>IFERROR(MID(core[[#This Row],[Type]],LEN(core[[#This Row],[Base type]])+2,FIND(")",core[[#This Row],[Type]],LEN(core[[#This Row],[Base type]])+2)-LEN(core[[#This Row],[Base type]])-2)&amp;IF(core[[#This Row],[Other]]=TRUE,", ""other:*""",""),"")</f>
        <v/>
      </c>
      <c r="L1974" t="str">
        <f t="array" ref="L1974">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75" spans="2:12" hidden="1" x14ac:dyDescent="0.25">
      <c r="B1975" t="s">
        <v>3604</v>
      </c>
      <c r="C1975" t="s">
        <v>1248</v>
      </c>
      <c r="D1975" t="s">
        <v>1250</v>
      </c>
      <c r="E1975" t="s">
        <v>1307</v>
      </c>
      <c r="F1975" t="s">
        <v>29</v>
      </c>
      <c r="H1975" t="str">
        <f>IF(ISBLANK(core[[#This Row],[Type]]),"",IFERROR(LEFT(core[[#This Row],[Type]],FIND("(",core[[#This Row],[Type]])-1),core[[#This Row],[Type]]))</f>
        <v/>
      </c>
      <c r="I1975" t="str">
        <f>IF(core[[#This Row],[Base type]]="xs:string",LEFT(core[[#This Row],[Type]],11)="xs:string(""","")</f>
        <v/>
      </c>
      <c r="J1975" t="str">
        <f>IF(core[[#This Row],[Base type]]="xs:string",NOT(ISERROR(FIND(" or xs:string(xs:pattern=other:\w{2,})",core[[#This Row],[Type]]))),"")</f>
        <v/>
      </c>
      <c r="K1975" t="str">
        <f>IFERROR(MID(core[[#This Row],[Type]],LEN(core[[#This Row],[Base type]])+2,FIND(")",core[[#This Row],[Type]],LEN(core[[#This Row],[Base type]])+2)-LEN(core[[#This Row],[Base type]])-2)&amp;IF(core[[#This Row],[Other]]=TRUE,", ""other:*""",""),"")</f>
        <v/>
      </c>
      <c r="L1975" t="str">
        <f t="array" ref="L197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76" spans="2:12" hidden="1" x14ac:dyDescent="0.25">
      <c r="B1976" t="s">
        <v>3605</v>
      </c>
      <c r="C1976" t="s">
        <v>1258</v>
      </c>
      <c r="D1976" t="s">
        <v>738</v>
      </c>
      <c r="E1976" t="s">
        <v>1299</v>
      </c>
      <c r="F1976" t="s">
        <v>23</v>
      </c>
      <c r="H1976" t="str">
        <f>IF(ISBLANK(core[[#This Row],[Type]]),"",IFERROR(LEFT(core[[#This Row],[Type]],FIND("(",core[[#This Row],[Type]])-1),core[[#This Row],[Type]]))</f>
        <v/>
      </c>
      <c r="I1976" t="str">
        <f>IF(core[[#This Row],[Base type]]="xs:string",LEFT(core[[#This Row],[Type]],11)="xs:string(""","")</f>
        <v/>
      </c>
      <c r="J1976" t="str">
        <f>IF(core[[#This Row],[Base type]]="xs:string",NOT(ISERROR(FIND(" or xs:string(xs:pattern=other:\w{2,})",core[[#This Row],[Type]]))),"")</f>
        <v/>
      </c>
      <c r="K1976" t="str">
        <f>IFERROR(MID(core[[#This Row],[Type]],LEN(core[[#This Row],[Base type]])+2,FIND(")",core[[#This Row],[Type]],LEN(core[[#This Row],[Base type]])+2)-LEN(core[[#This Row],[Base type]])-2)&amp;IF(core[[#This Row],[Other]]=TRUE,", ""other:*""",""),"")</f>
        <v/>
      </c>
      <c r="L1976" t="str">
        <f t="array" ref="L197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77" spans="2:12" hidden="1" x14ac:dyDescent="0.25">
      <c r="B1977" t="s">
        <v>3606</v>
      </c>
      <c r="C1977" t="s">
        <v>1258</v>
      </c>
      <c r="D1977" t="s">
        <v>738</v>
      </c>
      <c r="E1977" t="s">
        <v>1256</v>
      </c>
      <c r="F1977" t="s">
        <v>23</v>
      </c>
      <c r="G1977" t="s">
        <v>1497</v>
      </c>
      <c r="H1977" t="str">
        <f>IF(ISBLANK(core[[#This Row],[Type]]),"",IFERROR(LEFT(core[[#This Row],[Type]],FIND("(",core[[#This Row],[Type]])-1),core[[#This Row],[Type]]))</f>
        <v>xs:double</v>
      </c>
      <c r="I1977" t="str">
        <f>IF(core[[#This Row],[Base type]]="xs:string",LEFT(core[[#This Row],[Type]],11)="xs:string(""","")</f>
        <v/>
      </c>
      <c r="J1977" t="str">
        <f>IF(core[[#This Row],[Base type]]="xs:string",NOT(ISERROR(FIND(" or xs:string(xs:pattern=other:\w{2,})",core[[#This Row],[Type]]))),"")</f>
        <v/>
      </c>
      <c r="K1977" t="str">
        <f>IFERROR(MID(core[[#This Row],[Type]],LEN(core[[#This Row],[Base type]])+2,FIND(")",core[[#This Row],[Type]],LEN(core[[#This Row],[Base type]])+2)-LEN(core[[#This Row],[Base type]])-2)&amp;IF(core[[#This Row],[Other]]=TRUE,", ""other:*""",""),"")</f>
        <v/>
      </c>
      <c r="L1977" t="str">
        <f t="array" ref="L1977">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978" spans="2:12" hidden="1" x14ac:dyDescent="0.25">
      <c r="B1978" t="s">
        <v>3607</v>
      </c>
      <c r="C1978" t="s">
        <v>1258</v>
      </c>
      <c r="D1978" t="s">
        <v>738</v>
      </c>
      <c r="E1978" t="s">
        <v>1257</v>
      </c>
      <c r="F1978" t="s">
        <v>23</v>
      </c>
      <c r="G1978" t="s">
        <v>1497</v>
      </c>
      <c r="H1978" t="str">
        <f>IF(ISBLANK(core[[#This Row],[Type]]),"",IFERROR(LEFT(core[[#This Row],[Type]],FIND("(",core[[#This Row],[Type]])-1),core[[#This Row],[Type]]))</f>
        <v>xs:double</v>
      </c>
      <c r="I1978" t="str">
        <f>IF(core[[#This Row],[Base type]]="xs:string",LEFT(core[[#This Row],[Type]],11)="xs:string(""","")</f>
        <v/>
      </c>
      <c r="J1978" t="str">
        <f>IF(core[[#This Row],[Base type]]="xs:string",NOT(ISERROR(FIND(" or xs:string(xs:pattern=other:\w{2,})",core[[#This Row],[Type]]))),"")</f>
        <v/>
      </c>
      <c r="K1978" t="str">
        <f>IFERROR(MID(core[[#This Row],[Type]],LEN(core[[#This Row],[Base type]])+2,FIND(")",core[[#This Row],[Type]],LEN(core[[#This Row],[Base type]])+2)-LEN(core[[#This Row],[Base type]])-2)&amp;IF(core[[#This Row],[Other]]=TRUE,", ""other:*""",""),"")</f>
        <v/>
      </c>
      <c r="L1978" t="str">
        <f t="array" ref="L1978">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979" spans="2:12" hidden="1" x14ac:dyDescent="0.25">
      <c r="B1979" t="s">
        <v>3608</v>
      </c>
      <c r="C1979" t="s">
        <v>1258</v>
      </c>
      <c r="D1979" t="s">
        <v>3609</v>
      </c>
      <c r="E1979" t="s">
        <v>1299</v>
      </c>
      <c r="F1979" t="s">
        <v>29</v>
      </c>
      <c r="H1979" t="str">
        <f>IF(ISBLANK(core[[#This Row],[Type]]),"",IFERROR(LEFT(core[[#This Row],[Type]],FIND("(",core[[#This Row],[Type]])-1),core[[#This Row],[Type]]))</f>
        <v/>
      </c>
      <c r="I1979" t="str">
        <f>IF(core[[#This Row],[Base type]]="xs:string",LEFT(core[[#This Row],[Type]],11)="xs:string(""","")</f>
        <v/>
      </c>
      <c r="J1979" t="str">
        <f>IF(core[[#This Row],[Base type]]="xs:string",NOT(ISERROR(FIND(" or xs:string(xs:pattern=other:\w{2,})",core[[#This Row],[Type]]))),"")</f>
        <v/>
      </c>
      <c r="K1979" t="str">
        <f>IFERROR(MID(core[[#This Row],[Type]],LEN(core[[#This Row],[Base type]])+2,FIND(")",core[[#This Row],[Type]],LEN(core[[#This Row],[Base type]])+2)-LEN(core[[#This Row],[Base type]])-2)&amp;IF(core[[#This Row],[Other]]=TRUE,", ""other:*""",""),"")</f>
        <v/>
      </c>
      <c r="L1979" t="str">
        <f t="array" ref="L197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80" spans="2:12" hidden="1" x14ac:dyDescent="0.25">
      <c r="B1980" t="s">
        <v>3610</v>
      </c>
      <c r="C1980" t="s">
        <v>1258</v>
      </c>
      <c r="D1980" t="s">
        <v>3609</v>
      </c>
      <c r="E1980" t="s">
        <v>3611</v>
      </c>
      <c r="F1980" t="s">
        <v>23</v>
      </c>
      <c r="G1980" t="s">
        <v>1497</v>
      </c>
      <c r="H1980" t="str">
        <f>IF(ISBLANK(core[[#This Row],[Type]]),"",IFERROR(LEFT(core[[#This Row],[Type]],FIND("(",core[[#This Row],[Type]])-1),core[[#This Row],[Type]]))</f>
        <v>xs:double</v>
      </c>
      <c r="I1980" t="str">
        <f>IF(core[[#This Row],[Base type]]="xs:string",LEFT(core[[#This Row],[Type]],11)="xs:string(""","")</f>
        <v/>
      </c>
      <c r="J1980" t="str">
        <f>IF(core[[#This Row],[Base type]]="xs:string",NOT(ISERROR(FIND(" or xs:string(xs:pattern=other:\w{2,})",core[[#This Row],[Type]]))),"")</f>
        <v/>
      </c>
      <c r="K1980" t="str">
        <f>IFERROR(MID(core[[#This Row],[Type]],LEN(core[[#This Row],[Base type]])+2,FIND(")",core[[#This Row],[Type]],LEN(core[[#This Row],[Base type]])+2)-LEN(core[[#This Row],[Base type]])-2)&amp;IF(core[[#This Row],[Other]]=TRUE,", ""other:*""",""),"")</f>
        <v/>
      </c>
      <c r="L1980" t="str">
        <f t="array" ref="L1980">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981" spans="2:12" hidden="1" x14ac:dyDescent="0.25">
      <c r="B1981" t="s">
        <v>3612</v>
      </c>
      <c r="C1981" t="s">
        <v>1258</v>
      </c>
      <c r="D1981" t="s">
        <v>3609</v>
      </c>
      <c r="E1981" t="s">
        <v>1022</v>
      </c>
      <c r="F1981" t="s">
        <v>23</v>
      </c>
      <c r="G1981" t="s">
        <v>1497</v>
      </c>
      <c r="H1981" t="str">
        <f>IF(ISBLANK(core[[#This Row],[Type]]),"",IFERROR(LEFT(core[[#This Row],[Type]],FIND("(",core[[#This Row],[Type]])-1),core[[#This Row],[Type]]))</f>
        <v>xs:double</v>
      </c>
      <c r="I1981" t="str">
        <f>IF(core[[#This Row],[Base type]]="xs:string",LEFT(core[[#This Row],[Type]],11)="xs:string(""","")</f>
        <v/>
      </c>
      <c r="J1981" t="str">
        <f>IF(core[[#This Row],[Base type]]="xs:string",NOT(ISERROR(FIND(" or xs:string(xs:pattern=other:\w{2,})",core[[#This Row],[Type]]))),"")</f>
        <v/>
      </c>
      <c r="K1981" t="str">
        <f>IFERROR(MID(core[[#This Row],[Type]],LEN(core[[#This Row],[Base type]])+2,FIND(")",core[[#This Row],[Type]],LEN(core[[#This Row],[Base type]])+2)-LEN(core[[#This Row],[Base type]])-2)&amp;IF(core[[#This Row],[Other]]=TRUE,", ""other:*""",""),"")</f>
        <v/>
      </c>
      <c r="L1981" t="str">
        <f t="array" ref="L1981">IF(ISBLANK(core[[#This Row],[Type]]),"",INDEX(Types[Excel],MATCH(core[[#This Row],[Base type]]&amp;";"&amp;core[[#This Row],[Enumeration]]&amp;";"&amp;core[[#This Row],[Other]],Types[Key],0))
&amp;IF(core[[#This Row],[Base type]]="xs:list",INDEX(Types[Excel],MATCH(core[[#This Row],[Restriction]]&amp;";"&amp;core[[#This Row],[Enumeration]]&amp;";"&amp;core[[#This Row],[Other]],Types[Key],0)),""))</f>
        <v>[double]</v>
      </c>
    </row>
    <row r="1982" spans="2:12" hidden="1" x14ac:dyDescent="0.25">
      <c r="B1982" t="s">
        <v>3613</v>
      </c>
      <c r="C1982" t="s">
        <v>21</v>
      </c>
      <c r="D1982" t="s">
        <v>48</v>
      </c>
      <c r="E1982" t="s">
        <v>1322</v>
      </c>
      <c r="F1982" t="s">
        <v>29</v>
      </c>
      <c r="H1982" t="str">
        <f>IF(ISBLANK(core[[#This Row],[Type]]),"",IFERROR(LEFT(core[[#This Row],[Type]],FIND("(",core[[#This Row],[Type]])-1),core[[#This Row],[Type]]))</f>
        <v/>
      </c>
      <c r="I1982" t="str">
        <f>IF(core[[#This Row],[Base type]]="xs:string",LEFT(core[[#This Row],[Type]],11)="xs:string(""","")</f>
        <v/>
      </c>
      <c r="J1982" t="str">
        <f>IF(core[[#This Row],[Base type]]="xs:string",NOT(ISERROR(FIND(" or xs:string(xs:pattern=other:\w{2,})",core[[#This Row],[Type]]))),"")</f>
        <v/>
      </c>
      <c r="K1982" t="str">
        <f>IFERROR(MID(core[[#This Row],[Type]],LEN(core[[#This Row],[Base type]])+2,FIND(")",core[[#This Row],[Type]],LEN(core[[#This Row],[Base type]])+2)-LEN(core[[#This Row],[Base type]])-2)&amp;IF(core[[#This Row],[Other]]=TRUE,", ""other:*""",""),"")</f>
        <v/>
      </c>
      <c r="L1982" t="str">
        <f t="array" ref="L198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83" spans="2:12" hidden="1" x14ac:dyDescent="0.25">
      <c r="B1983" t="s">
        <v>3614</v>
      </c>
      <c r="C1983" t="s">
        <v>21</v>
      </c>
      <c r="D1983" t="s">
        <v>3614</v>
      </c>
      <c r="F1983" t="s">
        <v>29</v>
      </c>
      <c r="H1983" t="str">
        <f>IF(ISBLANK(core[[#This Row],[Type]]),"",IFERROR(LEFT(core[[#This Row],[Type]],FIND("(",core[[#This Row],[Type]])-1),core[[#This Row],[Type]]))</f>
        <v/>
      </c>
      <c r="I1983" t="str">
        <f>IF(core[[#This Row],[Base type]]="xs:string",LEFT(core[[#This Row],[Type]],11)="xs:string(""","")</f>
        <v/>
      </c>
      <c r="J1983" t="str">
        <f>IF(core[[#This Row],[Base type]]="xs:string",NOT(ISERROR(FIND(" or xs:string(xs:pattern=other:\w{2,})",core[[#This Row],[Type]]))),"")</f>
        <v/>
      </c>
      <c r="K1983" t="str">
        <f>IFERROR(MID(core[[#This Row],[Type]],LEN(core[[#This Row],[Base type]])+2,FIND(")",core[[#This Row],[Type]],LEN(core[[#This Row],[Base type]])+2)-LEN(core[[#This Row],[Base type]])-2)&amp;IF(core[[#This Row],[Other]]=TRUE,", ""other:*""",""),"")</f>
        <v/>
      </c>
      <c r="L1983" t="str">
        <f t="array" ref="L198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84" spans="2:12" hidden="1" x14ac:dyDescent="0.25">
      <c r="B1984" t="s">
        <v>3615</v>
      </c>
      <c r="C1984" t="s">
        <v>1277</v>
      </c>
      <c r="D1984" t="s">
        <v>1278</v>
      </c>
      <c r="F1984" t="s">
        <v>29</v>
      </c>
      <c r="H1984" t="str">
        <f>IF(ISBLANK(core[[#This Row],[Type]]),"",IFERROR(LEFT(core[[#This Row],[Type]],FIND("(",core[[#This Row],[Type]])-1),core[[#This Row],[Type]]))</f>
        <v/>
      </c>
      <c r="I1984" t="str">
        <f>IF(core[[#This Row],[Base type]]="xs:string",LEFT(core[[#This Row],[Type]],11)="xs:string(""","")</f>
        <v/>
      </c>
      <c r="J1984" t="str">
        <f>IF(core[[#This Row],[Base type]]="xs:string",NOT(ISERROR(FIND(" or xs:string(xs:pattern=other:\w{2,})",core[[#This Row],[Type]]))),"")</f>
        <v/>
      </c>
      <c r="K1984" t="str">
        <f>IFERROR(MID(core[[#This Row],[Type]],LEN(core[[#This Row],[Base type]])+2,FIND(")",core[[#This Row],[Type]],LEN(core[[#This Row],[Base type]])+2)-LEN(core[[#This Row],[Base type]])-2)&amp;IF(core[[#This Row],[Other]]=TRUE,", ""other:*""",""),"")</f>
        <v/>
      </c>
      <c r="L1984" t="str">
        <f t="array" ref="L198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85" spans="2:12" hidden="1" x14ac:dyDescent="0.25">
      <c r="B1985" t="s">
        <v>3616</v>
      </c>
      <c r="C1985" t="s">
        <v>1281</v>
      </c>
      <c r="D1985" t="s">
        <v>1282</v>
      </c>
      <c r="F1985" t="s">
        <v>23</v>
      </c>
      <c r="H1985" t="str">
        <f>IF(ISBLANK(core[[#This Row],[Type]]),"",IFERROR(LEFT(core[[#This Row],[Type]],FIND("(",core[[#This Row],[Type]])-1),core[[#This Row],[Type]]))</f>
        <v/>
      </c>
      <c r="I1985" t="str">
        <f>IF(core[[#This Row],[Base type]]="xs:string",LEFT(core[[#This Row],[Type]],11)="xs:string(""","")</f>
        <v/>
      </c>
      <c r="J1985" t="str">
        <f>IF(core[[#This Row],[Base type]]="xs:string",NOT(ISERROR(FIND(" or xs:string(xs:pattern=other:\w{2,})",core[[#This Row],[Type]]))),"")</f>
        <v/>
      </c>
      <c r="K1985" t="str">
        <f>IFERROR(MID(core[[#This Row],[Type]],LEN(core[[#This Row],[Base type]])+2,FIND(")",core[[#This Row],[Type]],LEN(core[[#This Row],[Base type]])+2)-LEN(core[[#This Row],[Base type]])-2)&amp;IF(core[[#This Row],[Other]]=TRUE,", ""other:*""",""),"")</f>
        <v/>
      </c>
      <c r="L1985" t="str">
        <f t="array" ref="L198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86" spans="2:12" hidden="1" x14ac:dyDescent="0.25">
      <c r="B1986" t="s">
        <v>3617</v>
      </c>
      <c r="C1986" t="s">
        <v>3618</v>
      </c>
      <c r="D1986" t="s">
        <v>423</v>
      </c>
      <c r="F1986" t="s">
        <v>29</v>
      </c>
      <c r="H1986" t="str">
        <f>IF(ISBLANK(core[[#This Row],[Type]]),"",IFERROR(LEFT(core[[#This Row],[Type]],FIND("(",core[[#This Row],[Type]])-1),core[[#This Row],[Type]]))</f>
        <v/>
      </c>
      <c r="I1986" t="str">
        <f>IF(core[[#This Row],[Base type]]="xs:string",LEFT(core[[#This Row],[Type]],11)="xs:string(""","")</f>
        <v/>
      </c>
      <c r="J1986" t="str">
        <f>IF(core[[#This Row],[Base type]]="xs:string",NOT(ISERROR(FIND(" or xs:string(xs:pattern=other:\w{2,})",core[[#This Row],[Type]]))),"")</f>
        <v/>
      </c>
      <c r="K1986" t="str">
        <f>IFERROR(MID(core[[#This Row],[Type]],LEN(core[[#This Row],[Base type]])+2,FIND(")",core[[#This Row],[Type]],LEN(core[[#This Row],[Base type]])+2)-LEN(core[[#This Row],[Base type]])-2)&amp;IF(core[[#This Row],[Other]]=TRUE,", ""other:*""",""),"")</f>
        <v/>
      </c>
      <c r="L1986" t="str">
        <f t="array" ref="L198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87" spans="2:12" hidden="1" x14ac:dyDescent="0.25">
      <c r="B1987" t="s">
        <v>3619</v>
      </c>
      <c r="C1987" t="s">
        <v>3618</v>
      </c>
      <c r="D1987" t="s">
        <v>423</v>
      </c>
      <c r="E1987" t="s">
        <v>34</v>
      </c>
      <c r="F1987" t="s">
        <v>29</v>
      </c>
      <c r="G1987" t="s">
        <v>1302</v>
      </c>
      <c r="H1987" t="str">
        <f>IF(ISBLANK(core[[#This Row],[Type]]),"",IFERROR(LEFT(core[[#This Row],[Type]],FIND("(",core[[#This Row],[Type]])-1),core[[#This Row],[Type]]))</f>
        <v>xs:string</v>
      </c>
      <c r="I1987" t="b">
        <f>IF(core[[#This Row],[Base type]]="xs:string",LEFT(core[[#This Row],[Type]],11)="xs:string(""","")</f>
        <v>0</v>
      </c>
      <c r="J1987" t="b">
        <f>IF(core[[#This Row],[Base type]]="xs:string",NOT(ISERROR(FIND(" or xs:string(xs:pattern=other:\w{2,})",core[[#This Row],[Type]]))),"")</f>
        <v>0</v>
      </c>
      <c r="K1987" t="str">
        <f>IFERROR(MID(core[[#This Row],[Type]],LEN(core[[#This Row],[Base type]])+2,FIND(")",core[[#This Row],[Type]],LEN(core[[#This Row],[Base type]])+2)-LEN(core[[#This Row],[Base type]])-2)&amp;IF(core[[#This Row],[Other]]=TRUE,", ""other:*""",""),"")</f>
        <v/>
      </c>
      <c r="L1987" t="str">
        <f t="array" ref="L198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88" spans="2:12" hidden="1" x14ac:dyDescent="0.25">
      <c r="B1988" t="s">
        <v>3620</v>
      </c>
      <c r="C1988" t="s">
        <v>3618</v>
      </c>
      <c r="D1988" t="s">
        <v>423</v>
      </c>
      <c r="E1988" t="s">
        <v>28</v>
      </c>
      <c r="F1988" t="s">
        <v>29</v>
      </c>
      <c r="G1988" t="s">
        <v>1302</v>
      </c>
      <c r="H1988" t="str">
        <f>IF(ISBLANK(core[[#This Row],[Type]]),"",IFERROR(LEFT(core[[#This Row],[Type]],FIND("(",core[[#This Row],[Type]])-1),core[[#This Row],[Type]]))</f>
        <v>xs:string</v>
      </c>
      <c r="I1988" t="b">
        <f>IF(core[[#This Row],[Base type]]="xs:string",LEFT(core[[#This Row],[Type]],11)="xs:string(""","")</f>
        <v>0</v>
      </c>
      <c r="J1988" t="b">
        <f>IF(core[[#This Row],[Base type]]="xs:string",NOT(ISERROR(FIND(" or xs:string(xs:pattern=other:\w{2,})",core[[#This Row],[Type]]))),"")</f>
        <v>0</v>
      </c>
      <c r="K1988" t="str">
        <f>IFERROR(MID(core[[#This Row],[Type]],LEN(core[[#This Row],[Base type]])+2,FIND(")",core[[#This Row],[Type]],LEN(core[[#This Row],[Base type]])+2)-LEN(core[[#This Row],[Base type]])-2)&amp;IF(core[[#This Row],[Other]]=TRUE,", ""other:*""",""),"")</f>
        <v/>
      </c>
      <c r="L1988" t="str">
        <f t="array" ref="L198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89" spans="2:12" hidden="1" x14ac:dyDescent="0.25">
      <c r="B1989" t="s">
        <v>3621</v>
      </c>
      <c r="C1989" t="s">
        <v>3618</v>
      </c>
      <c r="D1989" t="s">
        <v>423</v>
      </c>
      <c r="E1989" t="s">
        <v>1305</v>
      </c>
      <c r="F1989" t="s">
        <v>29</v>
      </c>
      <c r="H1989" t="str">
        <f>IF(ISBLANK(core[[#This Row],[Type]]),"",IFERROR(LEFT(core[[#This Row],[Type]],FIND("(",core[[#This Row],[Type]])-1),core[[#This Row],[Type]]))</f>
        <v/>
      </c>
      <c r="I1989" t="str">
        <f>IF(core[[#This Row],[Base type]]="xs:string",LEFT(core[[#This Row],[Type]],11)="xs:string(""","")</f>
        <v/>
      </c>
      <c r="J1989" t="str">
        <f>IF(core[[#This Row],[Base type]]="xs:string",NOT(ISERROR(FIND(" or xs:string(xs:pattern=other:\w{2,})",core[[#This Row],[Type]]))),"")</f>
        <v/>
      </c>
      <c r="K1989" t="str">
        <f>IFERROR(MID(core[[#This Row],[Type]],LEN(core[[#This Row],[Base type]])+2,FIND(")",core[[#This Row],[Type]],LEN(core[[#This Row],[Base type]])+2)-LEN(core[[#This Row],[Base type]])-2)&amp;IF(core[[#This Row],[Other]]=TRUE,", ""other:*""",""),"")</f>
        <v/>
      </c>
      <c r="L1989" t="str">
        <f t="array" ref="L198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90" spans="2:12" hidden="1" x14ac:dyDescent="0.25">
      <c r="B1990" t="s">
        <v>3622</v>
      </c>
      <c r="C1990" t="s">
        <v>3618</v>
      </c>
      <c r="D1990" t="s">
        <v>423</v>
      </c>
      <c r="E1990" t="s">
        <v>1307</v>
      </c>
      <c r="F1990" t="s">
        <v>29</v>
      </c>
      <c r="H1990" t="str">
        <f>IF(ISBLANK(core[[#This Row],[Type]]),"",IFERROR(LEFT(core[[#This Row],[Type]],FIND("(",core[[#This Row],[Type]])-1),core[[#This Row],[Type]]))</f>
        <v/>
      </c>
      <c r="I1990" t="str">
        <f>IF(core[[#This Row],[Base type]]="xs:string",LEFT(core[[#This Row],[Type]],11)="xs:string(""","")</f>
        <v/>
      </c>
      <c r="J1990" t="str">
        <f>IF(core[[#This Row],[Base type]]="xs:string",NOT(ISERROR(FIND(" or xs:string(xs:pattern=other:\w{2,})",core[[#This Row],[Type]]))),"")</f>
        <v/>
      </c>
      <c r="K1990" t="str">
        <f>IFERROR(MID(core[[#This Row],[Type]],LEN(core[[#This Row],[Base type]])+2,FIND(")",core[[#This Row],[Type]],LEN(core[[#This Row],[Base type]])+2)-LEN(core[[#This Row],[Base type]])-2)&amp;IF(core[[#This Row],[Other]]=TRUE,", ""other:*""",""),"")</f>
        <v/>
      </c>
      <c r="L1990" t="str">
        <f t="array" ref="L1990">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91" spans="2:12" hidden="1" x14ac:dyDescent="0.25">
      <c r="B1991" t="s">
        <v>3623</v>
      </c>
      <c r="C1991" t="s">
        <v>3618</v>
      </c>
      <c r="D1991" t="s">
        <v>1309</v>
      </c>
      <c r="F1991" t="s">
        <v>29</v>
      </c>
      <c r="H1991" t="str">
        <f>IF(ISBLANK(core[[#This Row],[Type]]),"",IFERROR(LEFT(core[[#This Row],[Type]],FIND("(",core[[#This Row],[Type]])-1),core[[#This Row],[Type]]))</f>
        <v/>
      </c>
      <c r="I1991" t="str">
        <f>IF(core[[#This Row],[Base type]]="xs:string",LEFT(core[[#This Row],[Type]],11)="xs:string(""","")</f>
        <v/>
      </c>
      <c r="J1991" t="str">
        <f>IF(core[[#This Row],[Base type]]="xs:string",NOT(ISERROR(FIND(" or xs:string(xs:pattern=other:\w{2,})",core[[#This Row],[Type]]))),"")</f>
        <v/>
      </c>
      <c r="K1991" t="str">
        <f>IFERROR(MID(core[[#This Row],[Type]],LEN(core[[#This Row],[Base type]])+2,FIND(")",core[[#This Row],[Type]],LEN(core[[#This Row],[Base type]])+2)-LEN(core[[#This Row],[Base type]])-2)&amp;IF(core[[#This Row],[Other]]=TRUE,", ""other:*""",""),"")</f>
        <v/>
      </c>
      <c r="L1991" t="str">
        <f t="array" ref="L1991">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92" spans="2:12" hidden="1" x14ac:dyDescent="0.25">
      <c r="B1992" t="s">
        <v>3624</v>
      </c>
      <c r="C1992" t="s">
        <v>1281</v>
      </c>
      <c r="D1992" t="s">
        <v>1282</v>
      </c>
      <c r="E1992" t="s">
        <v>32</v>
      </c>
      <c r="F1992" t="s">
        <v>23</v>
      </c>
      <c r="G1992" t="s">
        <v>1311</v>
      </c>
      <c r="H1992" t="str">
        <f>IF(ISBLANK(core[[#This Row],[Type]]),"",IFERROR(LEFT(core[[#This Row],[Type]],FIND("(",core[[#This Row],[Type]])-1),core[[#This Row],[Type]]))</f>
        <v>xs:ID</v>
      </c>
      <c r="I1992" t="str">
        <f>IF(core[[#This Row],[Base type]]="xs:string",LEFT(core[[#This Row],[Type]],11)="xs:string(""","")</f>
        <v/>
      </c>
      <c r="J1992" t="str">
        <f>IF(core[[#This Row],[Base type]]="xs:string",NOT(ISERROR(FIND(" or xs:string(xs:pattern=other:\w{2,})",core[[#This Row],[Type]]))),"")</f>
        <v/>
      </c>
      <c r="K1992" t="str">
        <f>IFERROR(MID(core[[#This Row],[Type]],LEN(core[[#This Row],[Base type]])+2,FIND(")",core[[#This Row],[Type]],LEN(core[[#This Row],[Base type]])+2)-LEN(core[[#This Row],[Base type]])-2)&amp;IF(core[[#This Row],[Other]]=TRUE,", ""other:*""",""),"")</f>
        <v/>
      </c>
      <c r="L1992" t="str">
        <f t="array" ref="L199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93" spans="2:12" hidden="1" x14ac:dyDescent="0.25">
      <c r="B1993" t="s">
        <v>3625</v>
      </c>
      <c r="C1993" t="s">
        <v>1281</v>
      </c>
      <c r="D1993" t="s">
        <v>1282</v>
      </c>
      <c r="E1993" t="s">
        <v>24</v>
      </c>
      <c r="F1993" t="s">
        <v>29</v>
      </c>
      <c r="G1993" t="s">
        <v>1302</v>
      </c>
      <c r="H1993" t="str">
        <f>IF(ISBLANK(core[[#This Row],[Type]]),"",IFERROR(LEFT(core[[#This Row],[Type]],FIND("(",core[[#This Row],[Type]])-1),core[[#This Row],[Type]]))</f>
        <v>xs:string</v>
      </c>
      <c r="I1993" t="b">
        <f>IF(core[[#This Row],[Base type]]="xs:string",LEFT(core[[#This Row],[Type]],11)="xs:string(""","")</f>
        <v>0</v>
      </c>
      <c r="J1993" t="b">
        <f>IF(core[[#This Row],[Base type]]="xs:string",NOT(ISERROR(FIND(" or xs:string(xs:pattern=other:\w{2,})",core[[#This Row],[Type]]))),"")</f>
        <v>0</v>
      </c>
      <c r="K1993" t="str">
        <f>IFERROR(MID(core[[#This Row],[Type]],LEN(core[[#This Row],[Base type]])+2,FIND(")",core[[#This Row],[Type]],LEN(core[[#This Row],[Base type]])+2)-LEN(core[[#This Row],[Base type]])-2)&amp;IF(core[[#This Row],[Other]]=TRUE,", ""other:*""",""),"")</f>
        <v/>
      </c>
      <c r="L1993" t="str">
        <f t="array" ref="L199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94" spans="2:12" hidden="1" x14ac:dyDescent="0.25">
      <c r="B1994" t="s">
        <v>3626</v>
      </c>
      <c r="C1994" t="s">
        <v>1281</v>
      </c>
      <c r="D1994" t="s">
        <v>1282</v>
      </c>
      <c r="E1994" t="s">
        <v>34</v>
      </c>
      <c r="F1994" t="s">
        <v>29</v>
      </c>
      <c r="G1994" t="s">
        <v>1302</v>
      </c>
      <c r="H1994" t="str">
        <f>IF(ISBLANK(core[[#This Row],[Type]]),"",IFERROR(LEFT(core[[#This Row],[Type]],FIND("(",core[[#This Row],[Type]])-1),core[[#This Row],[Type]]))</f>
        <v>xs:string</v>
      </c>
      <c r="I1994" t="b">
        <f>IF(core[[#This Row],[Base type]]="xs:string",LEFT(core[[#This Row],[Type]],11)="xs:string(""","")</f>
        <v>0</v>
      </c>
      <c r="J1994" t="b">
        <f>IF(core[[#This Row],[Base type]]="xs:string",NOT(ISERROR(FIND(" or xs:string(xs:pattern=other:\w{2,})",core[[#This Row],[Type]]))),"")</f>
        <v>0</v>
      </c>
      <c r="K1994" t="str">
        <f>IFERROR(MID(core[[#This Row],[Type]],LEN(core[[#This Row],[Base type]])+2,FIND(")",core[[#This Row],[Type]],LEN(core[[#This Row],[Base type]])+2)-LEN(core[[#This Row],[Base type]])-2)&amp;IF(core[[#This Row],[Other]]=TRUE,", ""other:*""",""),"")</f>
        <v/>
      </c>
      <c r="L1994" t="str">
        <f t="array" ref="L199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95" spans="2:12" hidden="1" x14ac:dyDescent="0.25">
      <c r="B1995" t="s">
        <v>3627</v>
      </c>
      <c r="C1995" t="s">
        <v>1281</v>
      </c>
      <c r="D1995" t="s">
        <v>1282</v>
      </c>
      <c r="E1995" t="s">
        <v>28</v>
      </c>
      <c r="F1995" t="s">
        <v>29</v>
      </c>
      <c r="G1995" t="s">
        <v>1302</v>
      </c>
      <c r="H1995" t="str">
        <f>IF(ISBLANK(core[[#This Row],[Type]]),"",IFERROR(LEFT(core[[#This Row],[Type]],FIND("(",core[[#This Row],[Type]])-1),core[[#This Row],[Type]]))</f>
        <v>xs:string</v>
      </c>
      <c r="I1995" t="b">
        <f>IF(core[[#This Row],[Base type]]="xs:string",LEFT(core[[#This Row],[Type]],11)="xs:string(""","")</f>
        <v>0</v>
      </c>
      <c r="J1995" t="b">
        <f>IF(core[[#This Row],[Base type]]="xs:string",NOT(ISERROR(FIND(" or xs:string(xs:pattern=other:\w{2,})",core[[#This Row],[Type]]))),"")</f>
        <v>0</v>
      </c>
      <c r="K1995" t="str">
        <f>IFERROR(MID(core[[#This Row],[Type]],LEN(core[[#This Row],[Base type]])+2,FIND(")",core[[#This Row],[Type]],LEN(core[[#This Row],[Base type]])+2)-LEN(core[[#This Row],[Base type]])-2)&amp;IF(core[[#This Row],[Other]]=TRUE,", ""other:*""",""),"")</f>
        <v/>
      </c>
      <c r="L1995" t="str">
        <f t="array" ref="L199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1996" spans="2:12" hidden="1" x14ac:dyDescent="0.25">
      <c r="B1996" t="s">
        <v>3628</v>
      </c>
      <c r="C1996" t="s">
        <v>1281</v>
      </c>
      <c r="D1996" t="s">
        <v>1282</v>
      </c>
      <c r="E1996" t="s">
        <v>1305</v>
      </c>
      <c r="F1996" t="s">
        <v>29</v>
      </c>
      <c r="H1996" t="str">
        <f>IF(ISBLANK(core[[#This Row],[Type]]),"",IFERROR(LEFT(core[[#This Row],[Type]],FIND("(",core[[#This Row],[Type]])-1),core[[#This Row],[Type]]))</f>
        <v/>
      </c>
      <c r="I1996" t="str">
        <f>IF(core[[#This Row],[Base type]]="xs:string",LEFT(core[[#This Row],[Type]],11)="xs:string(""","")</f>
        <v/>
      </c>
      <c r="J1996" t="str">
        <f>IF(core[[#This Row],[Base type]]="xs:string",NOT(ISERROR(FIND(" or xs:string(xs:pattern=other:\w{2,})",core[[#This Row],[Type]]))),"")</f>
        <v/>
      </c>
      <c r="K1996" t="str">
        <f>IFERROR(MID(core[[#This Row],[Type]],LEN(core[[#This Row],[Base type]])+2,FIND(")",core[[#This Row],[Type]],LEN(core[[#This Row],[Base type]])+2)-LEN(core[[#This Row],[Base type]])-2)&amp;IF(core[[#This Row],[Other]]=TRUE,", ""other:*""",""),"")</f>
        <v/>
      </c>
      <c r="L1996" t="str">
        <f t="array" ref="L1996">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97" spans="2:12" hidden="1" x14ac:dyDescent="0.25">
      <c r="B1997" t="s">
        <v>3629</v>
      </c>
      <c r="C1997" t="s">
        <v>1281</v>
      </c>
      <c r="D1997" t="s">
        <v>1282</v>
      </c>
      <c r="E1997" t="s">
        <v>1307</v>
      </c>
      <c r="F1997" t="s">
        <v>29</v>
      </c>
      <c r="H1997" t="str">
        <f>IF(ISBLANK(core[[#This Row],[Type]]),"",IFERROR(LEFT(core[[#This Row],[Type]],FIND("(",core[[#This Row],[Type]])-1),core[[#This Row],[Type]]))</f>
        <v/>
      </c>
      <c r="I1997" t="str">
        <f>IF(core[[#This Row],[Base type]]="xs:string",LEFT(core[[#This Row],[Type]],11)="xs:string(""","")</f>
        <v/>
      </c>
      <c r="J1997" t="str">
        <f>IF(core[[#This Row],[Base type]]="xs:string",NOT(ISERROR(FIND(" or xs:string(xs:pattern=other:\w{2,})",core[[#This Row],[Type]]))),"")</f>
        <v/>
      </c>
      <c r="K1997" t="str">
        <f>IFERROR(MID(core[[#This Row],[Type]],LEN(core[[#This Row],[Base type]])+2,FIND(")",core[[#This Row],[Type]],LEN(core[[#This Row],[Base type]])+2)-LEN(core[[#This Row],[Base type]])-2)&amp;IF(core[[#This Row],[Other]]=TRUE,", ""other:*""",""),"")</f>
        <v/>
      </c>
      <c r="L1997" t="str">
        <f t="array" ref="L1997">IF(ISBLANK(core[[#This Row],[Type]]),"",INDEX(Types[Excel],MATCH(core[[#This Row],[Base type]]&amp;";"&amp;core[[#This Row],[Enumeration]]&amp;";"&amp;core[[#This Row],[Other]],Types[Key],0))
&amp;IF(core[[#This Row],[Base type]]="xs:list",INDEX(Types[Excel],MATCH(core[[#This Row],[Restriction]]&amp;";"&amp;core[[#This Row],[Enumeration]]&amp;";"&amp;core[[#This Row],[Other]],Types[Key],0)),""))</f>
        <v/>
      </c>
    </row>
    <row r="1998" spans="2:12" hidden="1" x14ac:dyDescent="0.25">
      <c r="B1998" t="s">
        <v>3630</v>
      </c>
      <c r="C1998" t="s">
        <v>1281</v>
      </c>
      <c r="D1998" t="s">
        <v>1282</v>
      </c>
      <c r="E1998" t="s">
        <v>3631</v>
      </c>
      <c r="F1998" t="s">
        <v>29</v>
      </c>
      <c r="G1998" t="s">
        <v>1325</v>
      </c>
      <c r="H1998" t="str">
        <f>IF(ISBLANK(core[[#This Row],[Type]]),"",IFERROR(LEFT(core[[#This Row],[Type]],FIND("(",core[[#This Row],[Type]])-1),core[[#This Row],[Type]]))</f>
        <v>xs:IDREF</v>
      </c>
      <c r="I1998" t="str">
        <f>IF(core[[#This Row],[Base type]]="xs:string",LEFT(core[[#This Row],[Type]],11)="xs:string(""","")</f>
        <v/>
      </c>
      <c r="J1998" t="str">
        <f>IF(core[[#This Row],[Base type]]="xs:string",NOT(ISERROR(FIND(" or xs:string(xs:pattern=other:\w{2,})",core[[#This Row],[Type]]))),"")</f>
        <v/>
      </c>
      <c r="K1998" t="str">
        <f>IFERROR(MID(core[[#This Row],[Type]],LEN(core[[#This Row],[Base type]])+2,FIND(")",core[[#This Row],[Type]],LEN(core[[#This Row],[Base type]])+2)-LEN(core[[#This Row],[Base type]])-2)&amp;IF(core[[#This Row],[Other]]=TRUE,", ""other:*""",""),"")</f>
        <v/>
      </c>
      <c r="L1998" t="str">
        <f t="array" ref="L1998">IF(ISBLANK(core[[#This Row],[Type]]),"",INDEX(Types[Excel],MATCH(core[[#This Row],[Base type]]&amp;";"&amp;core[[#This Row],[Enumeration]]&amp;";"&amp;core[[#This Row],[Other]],Types[Key],0))
&amp;IF(core[[#This Row],[Base type]]="xs:list",INDEX(Types[Excel],MATCH(core[[#This Row],[Restriction]]&amp;";"&amp;core[[#This Row],[Enumeration]]&amp;";"&amp;core[[#This Row],[Other]],Types[Key],0)),""))</f>
        <v>[reference]</v>
      </c>
    </row>
    <row r="1999" spans="2:12" hidden="1" x14ac:dyDescent="0.25">
      <c r="B1999" t="s">
        <v>3632</v>
      </c>
      <c r="C1999" t="s">
        <v>1281</v>
      </c>
      <c r="D1999" t="s">
        <v>1282</v>
      </c>
      <c r="E1999" t="s">
        <v>202</v>
      </c>
      <c r="F1999" t="s">
        <v>29</v>
      </c>
      <c r="G1999" t="s">
        <v>3479</v>
      </c>
      <c r="H1999" t="str">
        <f>IF(ISBLANK(core[[#This Row],[Type]]),"",IFERROR(LEFT(core[[#This Row],[Type]],FIND("(",core[[#This Row],[Type]])-1),core[[#This Row],[Type]]))</f>
        <v>xs:date</v>
      </c>
      <c r="I1999" t="str">
        <f>IF(core[[#This Row],[Base type]]="xs:string",LEFT(core[[#This Row],[Type]],11)="xs:string(""","")</f>
        <v/>
      </c>
      <c r="J1999" t="str">
        <f>IF(core[[#This Row],[Base type]]="xs:string",NOT(ISERROR(FIND(" or xs:string(xs:pattern=other:\w{2,})",core[[#This Row],[Type]]))),"")</f>
        <v/>
      </c>
      <c r="K1999" t="str">
        <f>IFERROR(MID(core[[#This Row],[Type]],LEN(core[[#This Row],[Base type]])+2,FIND(")",core[[#This Row],[Type]],LEN(core[[#This Row],[Base type]])+2)-LEN(core[[#This Row],[Base type]])-2)&amp;IF(core[[#This Row],[Other]]=TRUE,", ""other:*""",""),"")</f>
        <v/>
      </c>
      <c r="L1999" t="str">
        <f t="array" ref="L1999">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2000" spans="2:12" hidden="1" x14ac:dyDescent="0.25">
      <c r="B2000" t="s">
        <v>3633</v>
      </c>
      <c r="C2000" t="s">
        <v>1281</v>
      </c>
      <c r="D2000" t="s">
        <v>1282</v>
      </c>
      <c r="E2000" t="s">
        <v>203</v>
      </c>
      <c r="F2000" t="s">
        <v>29</v>
      </c>
      <c r="G2000" t="s">
        <v>3479</v>
      </c>
      <c r="H2000" t="str">
        <f>IF(ISBLANK(core[[#This Row],[Type]]),"",IFERROR(LEFT(core[[#This Row],[Type]],FIND("(",core[[#This Row],[Type]])-1),core[[#This Row],[Type]]))</f>
        <v>xs:date</v>
      </c>
      <c r="I2000" t="str">
        <f>IF(core[[#This Row],[Base type]]="xs:string",LEFT(core[[#This Row],[Type]],11)="xs:string(""","")</f>
        <v/>
      </c>
      <c r="J2000" t="str">
        <f>IF(core[[#This Row],[Base type]]="xs:string",NOT(ISERROR(FIND(" or xs:string(xs:pattern=other:\w{2,})",core[[#This Row],[Type]]))),"")</f>
        <v/>
      </c>
      <c r="K2000" t="str">
        <f>IFERROR(MID(core[[#This Row],[Type]],LEN(core[[#This Row],[Base type]])+2,FIND(")",core[[#This Row],[Type]],LEN(core[[#This Row],[Base type]])+2)-LEN(core[[#This Row],[Base type]])-2)&amp;IF(core[[#This Row],[Other]]=TRUE,", ""other:*""",""),"")</f>
        <v/>
      </c>
      <c r="L2000" t="str">
        <f t="array" ref="L2000">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2001" spans="2:12" hidden="1" x14ac:dyDescent="0.25">
      <c r="B2001" t="s">
        <v>3634</v>
      </c>
      <c r="C2001" t="s">
        <v>1281</v>
      </c>
      <c r="D2001" t="s">
        <v>1282</v>
      </c>
      <c r="E2001" t="s">
        <v>3635</v>
      </c>
      <c r="F2001" t="s">
        <v>29</v>
      </c>
      <c r="G2001" t="s">
        <v>3636</v>
      </c>
      <c r="H2001" t="str">
        <f>IF(ISBLANK(core[[#This Row],[Type]]),"",IFERROR(LEFT(core[[#This Row],[Type]],FIND("(",core[[#This Row],[Type]])-1),core[[#This Row],[Type]]))</f>
        <v>xs:string</v>
      </c>
      <c r="I2001" t="b">
        <f>IF(core[[#This Row],[Base type]]="xs:string",LEFT(core[[#This Row],[Type]],11)="xs:string(""","")</f>
        <v>0</v>
      </c>
      <c r="J2001" t="b">
        <f>IF(core[[#This Row],[Base type]]="xs:string",NOT(ISERROR(FIND(" or xs:string(xs:pattern=other:\w{2,})",core[[#This Row],[Type]]))),"")</f>
        <v>0</v>
      </c>
      <c r="K2001" t="str">
        <f>IFERROR(MID(core[[#This Row],[Type]],LEN(core[[#This Row],[Base type]])+2,FIND(")",core[[#This Row],[Type]],LEN(core[[#This Row],[Base type]])+2)-LEN(core[[#This Row],[Base type]])-2)&amp;IF(core[[#This Row],[Other]]=TRUE,", ""other:*""",""),"")</f>
        <v>xs:pattern=[0-1]*</v>
      </c>
      <c r="L2001" t="str">
        <f t="array" ref="L200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02" spans="2:12" hidden="1" x14ac:dyDescent="0.25">
      <c r="B2002" t="s">
        <v>3637</v>
      </c>
      <c r="C2002" t="s">
        <v>3618</v>
      </c>
      <c r="D2002" t="s">
        <v>3638</v>
      </c>
      <c r="F2002" t="s">
        <v>29</v>
      </c>
      <c r="H2002" t="str">
        <f>IF(ISBLANK(core[[#This Row],[Type]]),"",IFERROR(LEFT(core[[#This Row],[Type]],FIND("(",core[[#This Row],[Type]])-1),core[[#This Row],[Type]]))</f>
        <v/>
      </c>
      <c r="I2002" t="str">
        <f>IF(core[[#This Row],[Base type]]="xs:string",LEFT(core[[#This Row],[Type]],11)="xs:string(""","")</f>
        <v/>
      </c>
      <c r="J2002" t="str">
        <f>IF(core[[#This Row],[Base type]]="xs:string",NOT(ISERROR(FIND(" or xs:string(xs:pattern=other:\w{2,})",core[[#This Row],[Type]]))),"")</f>
        <v/>
      </c>
      <c r="K2002" t="str">
        <f>IFERROR(MID(core[[#This Row],[Type]],LEN(core[[#This Row],[Base type]])+2,FIND(")",core[[#This Row],[Type]],LEN(core[[#This Row],[Base type]])+2)-LEN(core[[#This Row],[Base type]])-2)&amp;IF(core[[#This Row],[Other]]=TRUE,", ""other:*""",""),"")</f>
        <v/>
      </c>
      <c r="L2002" t="str">
        <f t="array" ref="L200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03" spans="2:12" hidden="1" x14ac:dyDescent="0.25">
      <c r="B2003" t="s">
        <v>3639</v>
      </c>
      <c r="C2003" t="s">
        <v>3640</v>
      </c>
      <c r="D2003" t="s">
        <v>1309</v>
      </c>
      <c r="F2003" t="s">
        <v>29</v>
      </c>
      <c r="H2003" t="str">
        <f>IF(ISBLANK(core[[#This Row],[Type]]),"",IFERROR(LEFT(core[[#This Row],[Type]],FIND("(",core[[#This Row],[Type]])-1),core[[#This Row],[Type]]))</f>
        <v/>
      </c>
      <c r="I2003" t="str">
        <f>IF(core[[#This Row],[Base type]]="xs:string",LEFT(core[[#This Row],[Type]],11)="xs:string(""","")</f>
        <v/>
      </c>
      <c r="J2003" t="str">
        <f>IF(core[[#This Row],[Base type]]="xs:string",NOT(ISERROR(FIND(" or xs:string(xs:pattern=other:\w{2,})",core[[#This Row],[Type]]))),"")</f>
        <v/>
      </c>
      <c r="K2003" t="str">
        <f>IFERROR(MID(core[[#This Row],[Type]],LEN(core[[#This Row],[Base type]])+2,FIND(")",core[[#This Row],[Type]],LEN(core[[#This Row],[Base type]])+2)-LEN(core[[#This Row],[Base type]])-2)&amp;IF(core[[#This Row],[Other]]=TRUE,", ""other:*""",""),"")</f>
        <v/>
      </c>
      <c r="L2003" t="str">
        <f t="array" ref="L200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04" spans="2:12" hidden="1" x14ac:dyDescent="0.25">
      <c r="B2004" t="s">
        <v>3641</v>
      </c>
      <c r="C2004" t="s">
        <v>3618</v>
      </c>
      <c r="D2004" t="s">
        <v>3638</v>
      </c>
      <c r="E2004" t="s">
        <v>3642</v>
      </c>
      <c r="F2004" t="s">
        <v>23</v>
      </c>
      <c r="G2004" t="s">
        <v>3643</v>
      </c>
      <c r="H2004" t="str">
        <f>IF(ISBLANK(core[[#This Row],[Type]]),"",IFERROR(LEFT(core[[#This Row],[Type]],FIND("(",core[[#This Row],[Type]])-1),core[[#This Row],[Type]]))</f>
        <v>xs:string</v>
      </c>
      <c r="I2004" t="b">
        <f>IF(core[[#This Row],[Base type]]="xs:string",LEFT(core[[#This Row],[Type]],11)="xs:string(""","")</f>
        <v>0</v>
      </c>
      <c r="J2004" t="b">
        <f>IF(core[[#This Row],[Base type]]="xs:string",NOT(ISERROR(FIND(" or xs:string(xs:pattern=other:\w{2,})",core[[#This Row],[Type]]))),"")</f>
        <v>0</v>
      </c>
      <c r="K2004" t="str">
        <f>IFERROR(MID(core[[#This Row],[Type]],LEN(core[[#This Row],[Base type]])+2,FIND(")",core[[#This Row],[Type]],LEN(core[[#This Row],[Base type]])+2)-LEN(core[[#This Row],[Base type]])-2)&amp;IF(core[[#This Row],[Other]]=TRUE,", ""other:*""",""),"")</f>
        <v>xs:length=7, xs:pattern=[0-1]{7}</v>
      </c>
      <c r="L2004" t="str">
        <f t="array" ref="L200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05" spans="2:12" hidden="1" x14ac:dyDescent="0.25">
      <c r="B2005" t="s">
        <v>3644</v>
      </c>
      <c r="C2005" t="s">
        <v>3618</v>
      </c>
      <c r="D2005" t="s">
        <v>3638</v>
      </c>
      <c r="E2005" t="s">
        <v>3645</v>
      </c>
      <c r="F2005" t="s">
        <v>29</v>
      </c>
      <c r="G2005" t="s">
        <v>1436</v>
      </c>
      <c r="H2005" t="str">
        <f>IF(ISBLANK(core[[#This Row],[Type]]),"",IFERROR(LEFT(core[[#This Row],[Type]],FIND("(",core[[#This Row],[Type]])-1),core[[#This Row],[Type]]))</f>
        <v>xs:boolean</v>
      </c>
      <c r="I2005" t="str">
        <f>IF(core[[#This Row],[Base type]]="xs:string",LEFT(core[[#This Row],[Type]],11)="xs:string(""","")</f>
        <v/>
      </c>
      <c r="J2005" t="str">
        <f>IF(core[[#This Row],[Base type]]="xs:string",NOT(ISERROR(FIND(" or xs:string(xs:pattern=other:\w{2,})",core[[#This Row],[Type]]))),"")</f>
        <v/>
      </c>
      <c r="K2005" t="str">
        <f>IFERROR(MID(core[[#This Row],[Type]],LEN(core[[#This Row],[Base type]])+2,FIND(")",core[[#This Row],[Type]],LEN(core[[#This Row],[Base type]])+2)-LEN(core[[#This Row],[Base type]])-2)&amp;IF(core[[#This Row],[Other]]=TRUE,", ""other:*""",""),"")</f>
        <v/>
      </c>
      <c r="L2005" t="str">
        <f t="array" ref="L2005">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2006" spans="2:12" hidden="1" x14ac:dyDescent="0.25">
      <c r="B2006" t="s">
        <v>3646</v>
      </c>
      <c r="C2006" t="s">
        <v>3618</v>
      </c>
      <c r="D2006" t="s">
        <v>3638</v>
      </c>
      <c r="E2006" t="s">
        <v>202</v>
      </c>
      <c r="F2006" t="s">
        <v>29</v>
      </c>
      <c r="G2006" t="s">
        <v>3479</v>
      </c>
      <c r="H2006" t="str">
        <f>IF(ISBLANK(core[[#This Row],[Type]]),"",IFERROR(LEFT(core[[#This Row],[Type]],FIND("(",core[[#This Row],[Type]])-1),core[[#This Row],[Type]]))</f>
        <v>xs:date</v>
      </c>
      <c r="I2006" t="str">
        <f>IF(core[[#This Row],[Base type]]="xs:string",LEFT(core[[#This Row],[Type]],11)="xs:string(""","")</f>
        <v/>
      </c>
      <c r="J2006" t="str">
        <f>IF(core[[#This Row],[Base type]]="xs:string",NOT(ISERROR(FIND(" or xs:string(xs:pattern=other:\w{2,})",core[[#This Row],[Type]]))),"")</f>
        <v/>
      </c>
      <c r="K2006" t="str">
        <f>IFERROR(MID(core[[#This Row],[Type]],LEN(core[[#This Row],[Base type]])+2,FIND(")",core[[#This Row],[Type]],LEN(core[[#This Row],[Base type]])+2)-LEN(core[[#This Row],[Base type]])-2)&amp;IF(core[[#This Row],[Other]]=TRUE,", ""other:*""",""),"")</f>
        <v/>
      </c>
      <c r="L2006" t="str">
        <f t="array" ref="L2006">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2007" spans="2:12" hidden="1" x14ac:dyDescent="0.25">
      <c r="B2007" t="s">
        <v>3647</v>
      </c>
      <c r="C2007" t="s">
        <v>3618</v>
      </c>
      <c r="D2007" t="s">
        <v>3638</v>
      </c>
      <c r="E2007" t="s">
        <v>203</v>
      </c>
      <c r="F2007" t="s">
        <v>29</v>
      </c>
      <c r="G2007" t="s">
        <v>3479</v>
      </c>
      <c r="H2007" t="str">
        <f>IF(ISBLANK(core[[#This Row],[Type]]),"",IFERROR(LEFT(core[[#This Row],[Type]],FIND("(",core[[#This Row],[Type]])-1),core[[#This Row],[Type]]))</f>
        <v>xs:date</v>
      </c>
      <c r="I2007" t="str">
        <f>IF(core[[#This Row],[Base type]]="xs:string",LEFT(core[[#This Row],[Type]],11)="xs:string(""","")</f>
        <v/>
      </c>
      <c r="J2007" t="str">
        <f>IF(core[[#This Row],[Base type]]="xs:string",NOT(ISERROR(FIND(" or xs:string(xs:pattern=other:\w{2,})",core[[#This Row],[Type]]))),"")</f>
        <v/>
      </c>
      <c r="K2007" t="str">
        <f>IFERROR(MID(core[[#This Row],[Type]],LEN(core[[#This Row],[Base type]])+2,FIND(")",core[[#This Row],[Type]],LEN(core[[#This Row],[Base type]])+2)-LEN(core[[#This Row],[Base type]])-2)&amp;IF(core[[#This Row],[Other]]=TRUE,", ""other:*""",""),"")</f>
        <v/>
      </c>
      <c r="L2007" t="str">
        <f t="array" ref="L2007">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2008" spans="2:12" hidden="1" x14ac:dyDescent="0.25">
      <c r="B2008" t="s">
        <v>3648</v>
      </c>
      <c r="C2008" t="s">
        <v>3618</v>
      </c>
      <c r="D2008" t="s">
        <v>3638</v>
      </c>
      <c r="E2008" t="s">
        <v>1307</v>
      </c>
      <c r="F2008" t="s">
        <v>29</v>
      </c>
      <c r="H2008" t="str">
        <f>IF(ISBLANK(core[[#This Row],[Type]]),"",IFERROR(LEFT(core[[#This Row],[Type]],FIND("(",core[[#This Row],[Type]])-1),core[[#This Row],[Type]]))</f>
        <v/>
      </c>
      <c r="I2008" t="str">
        <f>IF(core[[#This Row],[Base type]]="xs:string",LEFT(core[[#This Row],[Type]],11)="xs:string(""","")</f>
        <v/>
      </c>
      <c r="J2008" t="str">
        <f>IF(core[[#This Row],[Base type]]="xs:string",NOT(ISERROR(FIND(" or xs:string(xs:pattern=other:\w{2,})",core[[#This Row],[Type]]))),"")</f>
        <v/>
      </c>
      <c r="K2008" t="str">
        <f>IFERROR(MID(core[[#This Row],[Type]],LEN(core[[#This Row],[Base type]])+2,FIND(")",core[[#This Row],[Type]],LEN(core[[#This Row],[Base type]])+2)-LEN(core[[#This Row],[Base type]])-2)&amp;IF(core[[#This Row],[Other]]=TRUE,", ""other:*""",""),"")</f>
        <v/>
      </c>
      <c r="L2008" t="str">
        <f t="array" ref="L2008">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09" spans="2:12" hidden="1" x14ac:dyDescent="0.25">
      <c r="B2009" t="s">
        <v>3649</v>
      </c>
      <c r="C2009" t="s">
        <v>3640</v>
      </c>
      <c r="D2009" t="s">
        <v>3650</v>
      </c>
      <c r="F2009" t="s">
        <v>29</v>
      </c>
      <c r="H2009" t="str">
        <f>IF(ISBLANK(core[[#This Row],[Type]]),"",IFERROR(LEFT(core[[#This Row],[Type]],FIND("(",core[[#This Row],[Type]])-1),core[[#This Row],[Type]]))</f>
        <v/>
      </c>
      <c r="I2009" t="str">
        <f>IF(core[[#This Row],[Base type]]="xs:string",LEFT(core[[#This Row],[Type]],11)="xs:string(""","")</f>
        <v/>
      </c>
      <c r="J2009" t="str">
        <f>IF(core[[#This Row],[Base type]]="xs:string",NOT(ISERROR(FIND(" or xs:string(xs:pattern=other:\w{2,})",core[[#This Row],[Type]]))),"")</f>
        <v/>
      </c>
      <c r="K2009" t="str">
        <f>IFERROR(MID(core[[#This Row],[Type]],LEN(core[[#This Row],[Base type]])+2,FIND(")",core[[#This Row],[Type]],LEN(core[[#This Row],[Base type]])+2)-LEN(core[[#This Row],[Base type]])-2)&amp;IF(core[[#This Row],[Other]]=TRUE,", ""other:*""",""),"")</f>
        <v/>
      </c>
      <c r="L2009" t="str">
        <f t="array" ref="L2009">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10" spans="2:12" hidden="1" x14ac:dyDescent="0.25">
      <c r="B2010" t="s">
        <v>3651</v>
      </c>
      <c r="C2010" t="s">
        <v>3640</v>
      </c>
      <c r="D2010" t="s">
        <v>3650</v>
      </c>
      <c r="E2010" t="s">
        <v>3642</v>
      </c>
      <c r="F2010" t="s">
        <v>23</v>
      </c>
      <c r="G2010" t="s">
        <v>3643</v>
      </c>
      <c r="H2010" t="str">
        <f>IF(ISBLANK(core[[#This Row],[Type]]),"",IFERROR(LEFT(core[[#This Row],[Type]],FIND("(",core[[#This Row],[Type]])-1),core[[#This Row],[Type]]))</f>
        <v>xs:string</v>
      </c>
      <c r="I2010" t="b">
        <f>IF(core[[#This Row],[Base type]]="xs:string",LEFT(core[[#This Row],[Type]],11)="xs:string(""","")</f>
        <v>0</v>
      </c>
      <c r="J2010" t="b">
        <f>IF(core[[#This Row],[Base type]]="xs:string",NOT(ISERROR(FIND(" or xs:string(xs:pattern=other:\w{2,})",core[[#This Row],[Type]]))),"")</f>
        <v>0</v>
      </c>
      <c r="K2010" t="str">
        <f>IFERROR(MID(core[[#This Row],[Type]],LEN(core[[#This Row],[Base type]])+2,FIND(")",core[[#This Row],[Type]],LEN(core[[#This Row],[Base type]])+2)-LEN(core[[#This Row],[Base type]])-2)&amp;IF(core[[#This Row],[Other]]=TRUE,", ""other:*""",""),"")</f>
        <v>xs:length=7, xs:pattern=[0-1]{7}</v>
      </c>
      <c r="L2010" t="str">
        <f t="array" ref="L201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11" spans="2:12" hidden="1" x14ac:dyDescent="0.25">
      <c r="B2011" t="s">
        <v>3652</v>
      </c>
      <c r="C2011" t="s">
        <v>3640</v>
      </c>
      <c r="D2011" t="s">
        <v>3650</v>
      </c>
      <c r="E2011" t="s">
        <v>3645</v>
      </c>
      <c r="F2011" t="s">
        <v>29</v>
      </c>
      <c r="G2011" t="s">
        <v>1436</v>
      </c>
      <c r="H2011" t="str">
        <f>IF(ISBLANK(core[[#This Row],[Type]]),"",IFERROR(LEFT(core[[#This Row],[Type]],FIND("(",core[[#This Row],[Type]])-1),core[[#This Row],[Type]]))</f>
        <v>xs:boolean</v>
      </c>
      <c r="I2011" t="str">
        <f>IF(core[[#This Row],[Base type]]="xs:string",LEFT(core[[#This Row],[Type]],11)="xs:string(""","")</f>
        <v/>
      </c>
      <c r="J2011" t="str">
        <f>IF(core[[#This Row],[Base type]]="xs:string",NOT(ISERROR(FIND(" or xs:string(xs:pattern=other:\w{2,})",core[[#This Row],[Type]]))),"")</f>
        <v/>
      </c>
      <c r="K2011" t="str">
        <f>IFERROR(MID(core[[#This Row],[Type]],LEN(core[[#This Row],[Base type]])+2,FIND(")",core[[#This Row],[Type]],LEN(core[[#This Row],[Base type]])+2)-LEN(core[[#This Row],[Base type]])-2)&amp;IF(core[[#This Row],[Other]]=TRUE,", ""other:*""",""),"")</f>
        <v/>
      </c>
      <c r="L2011" t="str">
        <f t="array" ref="L2011">IF(ISBLANK(core[[#This Row],[Type]]),"",INDEX(Types[Excel],MATCH(core[[#This Row],[Base type]]&amp;";"&amp;core[[#This Row],[Enumeration]]&amp;";"&amp;core[[#This Row],[Other]],Types[Key],0))
&amp;IF(core[[#This Row],[Base type]]="xs:list",INDEX(Types[Excel],MATCH(core[[#This Row],[Restriction]]&amp;";"&amp;core[[#This Row],[Enumeration]]&amp;";"&amp;core[[#This Row],[Other]],Types[Key],0)),""))</f>
        <v>[boolean]</v>
      </c>
    </row>
    <row r="2012" spans="2:12" hidden="1" x14ac:dyDescent="0.25">
      <c r="B2012" t="s">
        <v>3653</v>
      </c>
      <c r="C2012" t="s">
        <v>3640</v>
      </c>
      <c r="D2012" t="s">
        <v>3650</v>
      </c>
      <c r="E2012" t="s">
        <v>3654</v>
      </c>
      <c r="F2012" t="s">
        <v>23</v>
      </c>
      <c r="G2012" t="s">
        <v>3655</v>
      </c>
      <c r="H2012" t="str">
        <f>IF(ISBLANK(core[[#This Row],[Type]]),"",IFERROR(LEFT(core[[#This Row],[Type]],FIND("(",core[[#This Row],[Type]])-1),core[[#This Row],[Type]]))</f>
        <v>xs:integer</v>
      </c>
      <c r="I2012" t="str">
        <f>IF(core[[#This Row],[Base type]]="xs:string",LEFT(core[[#This Row],[Type]],11)="xs:string(""","")</f>
        <v/>
      </c>
      <c r="J2012" t="str">
        <f>IF(core[[#This Row],[Base type]]="xs:string",NOT(ISERROR(FIND(" or xs:string(xs:pattern=other:\w{2,})",core[[#This Row],[Type]]))),"")</f>
        <v/>
      </c>
      <c r="K2012" t="str">
        <f>IFERROR(MID(core[[#This Row],[Type]],LEN(core[[#This Row],[Base type]])+2,FIND(")",core[[#This Row],[Type]],LEN(core[[#This Row],[Base type]])+2)-LEN(core[[#This Row],[Base type]])-2)&amp;IF(core[[#This Row],[Other]]=TRUE,", ""other:*""",""),"")</f>
        <v/>
      </c>
      <c r="L2012" t="str">
        <f t="array" ref="L2012">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2013" spans="2:12" hidden="1" x14ac:dyDescent="0.25">
      <c r="B2013" t="s">
        <v>3656</v>
      </c>
      <c r="C2013" t="s">
        <v>3640</v>
      </c>
      <c r="D2013" t="s">
        <v>3650</v>
      </c>
      <c r="E2013" t="s">
        <v>3657</v>
      </c>
      <c r="F2013" t="s">
        <v>29</v>
      </c>
      <c r="G2013" t="s">
        <v>1346</v>
      </c>
      <c r="H2013" t="str">
        <f>IF(ISBLANK(core[[#This Row],[Type]]),"",IFERROR(LEFT(core[[#This Row],[Type]],FIND("(",core[[#This Row],[Type]])-1),core[[#This Row],[Type]]))</f>
        <v>xs:positiveInteger</v>
      </c>
      <c r="I2013" t="str">
        <f>IF(core[[#This Row],[Base type]]="xs:string",LEFT(core[[#This Row],[Type]],11)="xs:string(""","")</f>
        <v/>
      </c>
      <c r="J2013" t="str">
        <f>IF(core[[#This Row],[Base type]]="xs:string",NOT(ISERROR(FIND(" or xs:string(xs:pattern=other:\w{2,})",core[[#This Row],[Type]]))),"")</f>
        <v/>
      </c>
      <c r="K2013" t="str">
        <f>IFERROR(MID(core[[#This Row],[Type]],LEN(core[[#This Row],[Base type]])+2,FIND(")",core[[#This Row],[Type]],LEN(core[[#This Row],[Base type]])+2)-LEN(core[[#This Row],[Base type]])-2)&amp;IF(core[[#This Row],[Other]]=TRUE,", ""other:*""",""),"")</f>
        <v/>
      </c>
      <c r="L2013" t="str">
        <f t="array" ref="L2013">IF(ISBLANK(core[[#This Row],[Type]]),"",INDEX(Types[Excel],MATCH(core[[#This Row],[Base type]]&amp;";"&amp;core[[#This Row],[Enumeration]]&amp;";"&amp;core[[#This Row],[Other]],Types[Key],0))
&amp;IF(core[[#This Row],[Base type]]="xs:list",INDEX(Types[Excel],MATCH(core[[#This Row],[Restriction]]&amp;";"&amp;core[[#This Row],[Enumeration]]&amp;";"&amp;core[[#This Row],[Other]],Types[Key],0)),""))</f>
        <v>[integer]</v>
      </c>
    </row>
    <row r="2014" spans="2:12" hidden="1" x14ac:dyDescent="0.25">
      <c r="B2014" t="s">
        <v>3658</v>
      </c>
      <c r="C2014" t="s">
        <v>3640</v>
      </c>
      <c r="D2014" t="s">
        <v>3650</v>
      </c>
      <c r="E2014" t="s">
        <v>1307</v>
      </c>
      <c r="F2014" t="s">
        <v>29</v>
      </c>
      <c r="H2014" t="str">
        <f>IF(ISBLANK(core[[#This Row],[Type]]),"",IFERROR(LEFT(core[[#This Row],[Type]],FIND("(",core[[#This Row],[Type]])-1),core[[#This Row],[Type]]))</f>
        <v/>
      </c>
      <c r="I2014" t="str">
        <f>IF(core[[#This Row],[Base type]]="xs:string",LEFT(core[[#This Row],[Type]],11)="xs:string(""","")</f>
        <v/>
      </c>
      <c r="J2014" t="str">
        <f>IF(core[[#This Row],[Base type]]="xs:string",NOT(ISERROR(FIND(" or xs:string(xs:pattern=other:\w{2,})",core[[#This Row],[Type]]))),"")</f>
        <v/>
      </c>
      <c r="K2014" t="str">
        <f>IFERROR(MID(core[[#This Row],[Type]],LEN(core[[#This Row],[Base type]])+2,FIND(")",core[[#This Row],[Type]],LEN(core[[#This Row],[Base type]])+2)-LEN(core[[#This Row],[Base type]])-2)&amp;IF(core[[#This Row],[Other]]=TRUE,", ""other:*""",""),"")</f>
        <v/>
      </c>
      <c r="L2014" t="str">
        <f t="array" ref="L2014">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15" spans="2:12" hidden="1" x14ac:dyDescent="0.25">
      <c r="B2015" t="s">
        <v>3659</v>
      </c>
      <c r="C2015" t="s">
        <v>3618</v>
      </c>
      <c r="D2015" t="s">
        <v>3660</v>
      </c>
      <c r="F2015" t="s">
        <v>29</v>
      </c>
      <c r="H2015" t="str">
        <f>IF(ISBLANK(core[[#This Row],[Type]]),"",IFERROR(LEFT(core[[#This Row],[Type]],FIND("(",core[[#This Row],[Type]])-1),core[[#This Row],[Type]]))</f>
        <v/>
      </c>
      <c r="I2015" t="str">
        <f>IF(core[[#This Row],[Base type]]="xs:string",LEFT(core[[#This Row],[Type]],11)="xs:string(""","")</f>
        <v/>
      </c>
      <c r="J2015" t="str">
        <f>IF(core[[#This Row],[Base type]]="xs:string",NOT(ISERROR(FIND(" or xs:string(xs:pattern=other:\w{2,})",core[[#This Row],[Type]]))),"")</f>
        <v/>
      </c>
      <c r="K2015" t="str">
        <f>IFERROR(MID(core[[#This Row],[Type]],LEN(core[[#This Row],[Base type]])+2,FIND(")",core[[#This Row],[Type]],LEN(core[[#This Row],[Base type]])+2)-LEN(core[[#This Row],[Base type]])-2)&amp;IF(core[[#This Row],[Other]]=TRUE,", ""other:*""",""),"")</f>
        <v/>
      </c>
      <c r="L2015" t="str">
        <f t="array" ref="L2015">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16" spans="2:12" hidden="1" x14ac:dyDescent="0.25">
      <c r="B2016" t="s">
        <v>3661</v>
      </c>
      <c r="C2016" t="s">
        <v>3618</v>
      </c>
      <c r="D2016" t="s">
        <v>3660</v>
      </c>
      <c r="E2016" t="s">
        <v>17</v>
      </c>
      <c r="F2016" t="s">
        <v>23</v>
      </c>
      <c r="G2016" t="s">
        <v>3662</v>
      </c>
      <c r="H2016" t="str">
        <f>IF(ISBLANK(core[[#This Row],[Type]]),"",IFERROR(LEFT(core[[#This Row],[Type]],FIND("(",core[[#This Row],[Type]])-1),core[[#This Row],[Type]]))</f>
        <v>xs:string</v>
      </c>
      <c r="I2016" t="b">
        <f>IF(core[[#This Row],[Base type]]="xs:string",LEFT(core[[#This Row],[Type]],11)="xs:string(""","")</f>
        <v>1</v>
      </c>
      <c r="J2016" t="b">
        <f>IF(core[[#This Row],[Base type]]="xs:string",NOT(ISERROR(FIND(" or xs:string(xs:pattern=other:\w{2,})",core[[#This Row],[Type]]))),"")</f>
        <v>0</v>
      </c>
      <c r="K2016" t="str">
        <f>IFERROR(MID(core[[#This Row],[Type]],LEN(core[[#This Row],[Base type]])+2,FIND(")",core[[#This Row],[Type]],LEN(core[[#This Row],[Base type]])+2)-LEN(core[[#This Row],[Base type]])-2)&amp;IF(core[[#This Row],[Other]]=TRUE,", ""other:*""",""),"")</f>
        <v>"include", "exclude"</v>
      </c>
      <c r="L2016" t="str">
        <f t="array" ref="L2016">IF(ISBLANK(core[[#This Row],[Type]]),"",INDEX(Types[Excel],MATCH(core[[#This Row],[Base type]]&amp;";"&amp;core[[#This Row],[Enumeration]]&amp;";"&amp;core[[#This Row],[Other]],Types[Key],0))
&amp;IF(core[[#This Row],[Base type]]="xs:list",INDEX(Types[Excel],MATCH(core[[#This Row],[Restriction]]&amp;";"&amp;core[[#This Row],[Enumeration]]&amp;";"&amp;core[[#This Row],[Other]],Types[Key],0)),""))</f>
        <v>[enum]</v>
      </c>
    </row>
    <row r="2017" spans="2:12" hidden="1" x14ac:dyDescent="0.25">
      <c r="B2017" t="s">
        <v>3663</v>
      </c>
      <c r="C2017" t="s">
        <v>3618</v>
      </c>
      <c r="D2017" t="s">
        <v>3660</v>
      </c>
      <c r="E2017" t="s">
        <v>3664</v>
      </c>
      <c r="F2017" t="s">
        <v>29</v>
      </c>
      <c r="G2017" t="s">
        <v>3479</v>
      </c>
      <c r="H2017" t="str">
        <f>IF(ISBLANK(core[[#This Row],[Type]]),"",IFERROR(LEFT(core[[#This Row],[Type]],FIND("(",core[[#This Row],[Type]])-1),core[[#This Row],[Type]]))</f>
        <v>xs:date</v>
      </c>
      <c r="I2017" t="str">
        <f>IF(core[[#This Row],[Base type]]="xs:string",LEFT(core[[#This Row],[Type]],11)="xs:string(""","")</f>
        <v/>
      </c>
      <c r="J2017" t="str">
        <f>IF(core[[#This Row],[Base type]]="xs:string",NOT(ISERROR(FIND(" or xs:string(xs:pattern=other:\w{2,})",core[[#This Row],[Type]]))),"")</f>
        <v/>
      </c>
      <c r="K2017" t="str">
        <f>IFERROR(MID(core[[#This Row],[Type]],LEN(core[[#This Row],[Base type]])+2,FIND(")",core[[#This Row],[Type]],LEN(core[[#This Row],[Base type]])+2)-LEN(core[[#This Row],[Base type]])-2)&amp;IF(core[[#This Row],[Other]]=TRUE,", ""other:*""",""),"")</f>
        <v/>
      </c>
      <c r="L2017" t="str">
        <f t="array" ref="L2017">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2018" spans="2:12" hidden="1" x14ac:dyDescent="0.25">
      <c r="B2018" t="s">
        <v>3665</v>
      </c>
      <c r="C2018" t="s">
        <v>3618</v>
      </c>
      <c r="D2018" t="s">
        <v>3660</v>
      </c>
      <c r="E2018" t="s">
        <v>202</v>
      </c>
      <c r="F2018" t="s">
        <v>29</v>
      </c>
      <c r="G2018" t="s">
        <v>3479</v>
      </c>
      <c r="H2018" t="str">
        <f>IF(ISBLANK(core[[#This Row],[Type]]),"",IFERROR(LEFT(core[[#This Row],[Type]],FIND("(",core[[#This Row],[Type]])-1),core[[#This Row],[Type]]))</f>
        <v>xs:date</v>
      </c>
      <c r="I2018" t="str">
        <f>IF(core[[#This Row],[Base type]]="xs:string",LEFT(core[[#This Row],[Type]],11)="xs:string(""","")</f>
        <v/>
      </c>
      <c r="J2018" t="str">
        <f>IF(core[[#This Row],[Base type]]="xs:string",NOT(ISERROR(FIND(" or xs:string(xs:pattern=other:\w{2,})",core[[#This Row],[Type]]))),"")</f>
        <v/>
      </c>
      <c r="K2018" t="str">
        <f>IFERROR(MID(core[[#This Row],[Type]],LEN(core[[#This Row],[Base type]])+2,FIND(")",core[[#This Row],[Type]],LEN(core[[#This Row],[Base type]])+2)-LEN(core[[#This Row],[Base type]])-2)&amp;IF(core[[#This Row],[Other]]=TRUE,", ""other:*""",""),"")</f>
        <v/>
      </c>
      <c r="L2018" t="str">
        <f t="array" ref="L2018">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2019" spans="2:12" hidden="1" x14ac:dyDescent="0.25">
      <c r="B2019" t="s">
        <v>3666</v>
      </c>
      <c r="C2019" t="s">
        <v>3618</v>
      </c>
      <c r="D2019" t="s">
        <v>3660</v>
      </c>
      <c r="E2019" t="s">
        <v>203</v>
      </c>
      <c r="F2019" t="s">
        <v>29</v>
      </c>
      <c r="G2019" t="s">
        <v>3479</v>
      </c>
      <c r="H2019" t="str">
        <f>IF(ISBLANK(core[[#This Row],[Type]]),"",IFERROR(LEFT(core[[#This Row],[Type]],FIND("(",core[[#This Row],[Type]])-1),core[[#This Row],[Type]]))</f>
        <v>xs:date</v>
      </c>
      <c r="I2019" t="str">
        <f>IF(core[[#This Row],[Base type]]="xs:string",LEFT(core[[#This Row],[Type]],11)="xs:string(""","")</f>
        <v/>
      </c>
      <c r="J2019" t="str">
        <f>IF(core[[#This Row],[Base type]]="xs:string",NOT(ISERROR(FIND(" or xs:string(xs:pattern=other:\w{2,})",core[[#This Row],[Type]]))),"")</f>
        <v/>
      </c>
      <c r="K2019" t="str">
        <f>IFERROR(MID(core[[#This Row],[Type]],LEN(core[[#This Row],[Base type]])+2,FIND(")",core[[#This Row],[Type]],LEN(core[[#This Row],[Base type]])+2)-LEN(core[[#This Row],[Base type]])-2)&amp;IF(core[[#This Row],[Other]]=TRUE,", ""other:*""",""),"")</f>
        <v/>
      </c>
      <c r="L2019" t="str">
        <f t="array" ref="L2019">IF(ISBLANK(core[[#This Row],[Type]]),"",INDEX(Types[Excel],MATCH(core[[#This Row],[Base type]]&amp;";"&amp;core[[#This Row],[Enumeration]]&amp;";"&amp;core[[#This Row],[Other]],Types[Key],0))
&amp;IF(core[[#This Row],[Base type]]="xs:list",INDEX(Types[Excel],MATCH(core[[#This Row],[Restriction]]&amp;";"&amp;core[[#This Row],[Enumeration]]&amp;";"&amp;core[[#This Row],[Other]],Types[Key],0)),""))</f>
        <v>[date]</v>
      </c>
    </row>
    <row r="2020" spans="2:12" hidden="1" x14ac:dyDescent="0.25">
      <c r="B2020" t="s">
        <v>3667</v>
      </c>
      <c r="C2020" t="s">
        <v>3618</v>
      </c>
      <c r="D2020" t="s">
        <v>3660</v>
      </c>
      <c r="E2020" t="s">
        <v>1481</v>
      </c>
      <c r="F2020" t="s">
        <v>29</v>
      </c>
      <c r="G2020" t="s">
        <v>1482</v>
      </c>
      <c r="H2020" t="str">
        <f>IF(ISBLANK(core[[#This Row],[Type]]),"",IFERROR(LEFT(core[[#This Row],[Type]],FIND("(",core[[#This Row],[Type]])-1),core[[#This Row],[Type]]))</f>
        <v>xs:time</v>
      </c>
      <c r="I2020" t="str">
        <f>IF(core[[#This Row],[Base type]]="xs:string",LEFT(core[[#This Row],[Type]],11)="xs:string(""","")</f>
        <v/>
      </c>
      <c r="J2020" t="str">
        <f>IF(core[[#This Row],[Base type]]="xs:string",NOT(ISERROR(FIND(" or xs:string(xs:pattern=other:\w{2,})",core[[#This Row],[Type]]))),"")</f>
        <v/>
      </c>
      <c r="K2020" t="str">
        <f>IFERROR(MID(core[[#This Row],[Type]],LEN(core[[#This Row],[Base type]])+2,FIND(")",core[[#This Row],[Type]],LEN(core[[#This Row],[Base type]])+2)-LEN(core[[#This Row],[Base type]])-2)&amp;IF(core[[#This Row],[Other]]=TRUE,", ""other:*""",""),"")</f>
        <v/>
      </c>
      <c r="L2020" t="str">
        <f t="array" ref="L2020">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2021" spans="2:12" hidden="1" x14ac:dyDescent="0.25">
      <c r="B2021" t="s">
        <v>3668</v>
      </c>
      <c r="C2021" t="s">
        <v>3618</v>
      </c>
      <c r="D2021" t="s">
        <v>3660</v>
      </c>
      <c r="E2021" t="s">
        <v>1484</v>
      </c>
      <c r="F2021" t="s">
        <v>29</v>
      </c>
      <c r="G2021" t="s">
        <v>1482</v>
      </c>
      <c r="H2021" t="str">
        <f>IF(ISBLANK(core[[#This Row],[Type]]),"",IFERROR(LEFT(core[[#This Row],[Type]],FIND("(",core[[#This Row],[Type]])-1),core[[#This Row],[Type]]))</f>
        <v>xs:time</v>
      </c>
      <c r="I2021" t="str">
        <f>IF(core[[#This Row],[Base type]]="xs:string",LEFT(core[[#This Row],[Type]],11)="xs:string(""","")</f>
        <v/>
      </c>
      <c r="J2021" t="str">
        <f>IF(core[[#This Row],[Base type]]="xs:string",NOT(ISERROR(FIND(" or xs:string(xs:pattern=other:\w{2,})",core[[#This Row],[Type]]))),"")</f>
        <v/>
      </c>
      <c r="K2021" t="str">
        <f>IFERROR(MID(core[[#This Row],[Type]],LEN(core[[#This Row],[Base type]])+2,FIND(")",core[[#This Row],[Type]],LEN(core[[#This Row],[Base type]])+2)-LEN(core[[#This Row],[Base type]])-2)&amp;IF(core[[#This Row],[Other]]=TRUE,", ""other:*""",""),"")</f>
        <v/>
      </c>
      <c r="L2021" t="str">
        <f t="array" ref="L2021">IF(ISBLANK(core[[#This Row],[Type]]),"",INDEX(Types[Excel],MATCH(core[[#This Row],[Base type]]&amp;";"&amp;core[[#This Row],[Enumeration]]&amp;";"&amp;core[[#This Row],[Other]],Types[Key],0))
&amp;IF(core[[#This Row],[Base type]]="xs:list",INDEX(Types[Excel],MATCH(core[[#This Row],[Restriction]]&amp;";"&amp;core[[#This Row],[Enumeration]]&amp;";"&amp;core[[#This Row],[Other]],Types[Key],0)),""))</f>
        <v>[time]</v>
      </c>
    </row>
    <row r="2022" spans="2:12" hidden="1" x14ac:dyDescent="0.25">
      <c r="B2022" t="s">
        <v>3669</v>
      </c>
      <c r="C2022" t="s">
        <v>3618</v>
      </c>
      <c r="D2022" t="s">
        <v>3660</v>
      </c>
      <c r="E2022" t="s">
        <v>1307</v>
      </c>
      <c r="F2022" t="s">
        <v>29</v>
      </c>
      <c r="H2022" t="str">
        <f>IF(ISBLANK(core[[#This Row],[Type]]),"",IFERROR(LEFT(core[[#This Row],[Type]],FIND("(",core[[#This Row],[Type]])-1),core[[#This Row],[Type]]))</f>
        <v/>
      </c>
      <c r="I2022" t="str">
        <f>IF(core[[#This Row],[Base type]]="xs:string",LEFT(core[[#This Row],[Type]],11)="xs:string(""","")</f>
        <v/>
      </c>
      <c r="J2022" t="str">
        <f>IF(core[[#This Row],[Base type]]="xs:string",NOT(ISERROR(FIND(" or xs:string(xs:pattern=other:\w{2,})",core[[#This Row],[Type]]))),"")</f>
        <v/>
      </c>
      <c r="K2022" t="str">
        <f>IFERROR(MID(core[[#This Row],[Type]],LEN(core[[#This Row],[Base type]])+2,FIND(")",core[[#This Row],[Type]],LEN(core[[#This Row],[Base type]])+2)-LEN(core[[#This Row],[Base type]])-2)&amp;IF(core[[#This Row],[Other]]=TRUE,", ""other:*""",""),"")</f>
        <v/>
      </c>
      <c r="L2022" t="str">
        <f t="array" ref="L2022">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23" spans="2:12" hidden="1" x14ac:dyDescent="0.25">
      <c r="B2023" t="s">
        <v>50</v>
      </c>
      <c r="C2023" t="s">
        <v>21</v>
      </c>
      <c r="D2023" t="s">
        <v>50</v>
      </c>
      <c r="F2023" t="s">
        <v>29</v>
      </c>
      <c r="H2023" t="str">
        <f>IF(ISBLANK(core[[#This Row],[Type]]),"",IFERROR(LEFT(core[[#This Row],[Type]],FIND("(",core[[#This Row],[Type]])-1),core[[#This Row],[Type]]))</f>
        <v/>
      </c>
      <c r="I2023" t="str">
        <f>IF(core[[#This Row],[Base type]]="xs:string",LEFT(core[[#This Row],[Type]],11)="xs:string(""","")</f>
        <v/>
      </c>
      <c r="J2023" t="str">
        <f>IF(core[[#This Row],[Base type]]="xs:string",NOT(ISERROR(FIND(" or xs:string(xs:pattern=other:\w{2,})",core[[#This Row],[Type]]))),"")</f>
        <v/>
      </c>
      <c r="K2023" t="str">
        <f>IFERROR(MID(core[[#This Row],[Type]],LEN(core[[#This Row],[Base type]])+2,FIND(")",core[[#This Row],[Type]],LEN(core[[#This Row],[Base type]])+2)-LEN(core[[#This Row],[Base type]])-2)&amp;IF(core[[#This Row],[Other]]=TRUE,", ""other:*""",""),"")</f>
        <v/>
      </c>
      <c r="L2023" t="str">
        <f t="array" ref="L2023">IF(ISBLANK(core[[#This Row],[Type]]),"",INDEX(Types[Excel],MATCH(core[[#This Row],[Base type]]&amp;";"&amp;core[[#This Row],[Enumeration]]&amp;";"&amp;core[[#This Row],[Other]],Types[Key],0))
&amp;IF(core[[#This Row],[Base type]]="xs:list",INDEX(Types[Excel],MATCH(core[[#This Row],[Restriction]]&amp;";"&amp;core[[#This Row],[Enumeration]]&amp;";"&amp;core[[#This Row],[Other]],Types[Key],0)),""))</f>
        <v/>
      </c>
    </row>
    <row r="2024" spans="2:12" hidden="1" x14ac:dyDescent="0.25">
      <c r="B2024" t="s">
        <v>3670</v>
      </c>
      <c r="C2024" t="s">
        <v>1259</v>
      </c>
      <c r="D2024" t="s">
        <v>1274</v>
      </c>
      <c r="F2024" t="s">
        <v>29</v>
      </c>
      <c r="G2024" t="s">
        <v>1302</v>
      </c>
      <c r="H2024" t="str">
        <f>IF(ISBLANK(core[[#This Row],[Type]]),"",IFERROR(LEFT(core[[#This Row],[Type]],FIND("(",core[[#This Row],[Type]])-1),core[[#This Row],[Type]]))</f>
        <v>xs:string</v>
      </c>
      <c r="I2024" t="b">
        <f>IF(core[[#This Row],[Base type]]="xs:string",LEFT(core[[#This Row],[Type]],11)="xs:string(""","")</f>
        <v>0</v>
      </c>
      <c r="J2024" t="b">
        <f>IF(core[[#This Row],[Base type]]="xs:string",NOT(ISERROR(FIND(" or xs:string(xs:pattern=other:\w{2,})",core[[#This Row],[Type]]))),"")</f>
        <v>0</v>
      </c>
      <c r="K2024" t="str">
        <f>IFERROR(MID(core[[#This Row],[Type]],LEN(core[[#This Row],[Base type]])+2,FIND(")",core[[#This Row],[Type]],LEN(core[[#This Row],[Base type]])+2)-LEN(core[[#This Row],[Base type]])-2)&amp;IF(core[[#This Row],[Other]]=TRUE,", ""other:*""",""),"")</f>
        <v/>
      </c>
      <c r="L2024" t="str">
        <f t="array" ref="L202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25" spans="2:12" hidden="1" x14ac:dyDescent="0.25">
      <c r="B2025" t="s">
        <v>3671</v>
      </c>
      <c r="C2025" t="s">
        <v>1259</v>
      </c>
      <c r="D2025" t="s">
        <v>1260</v>
      </c>
      <c r="F2025" t="s">
        <v>29</v>
      </c>
      <c r="G2025" t="s">
        <v>1302</v>
      </c>
      <c r="H2025" t="str">
        <f>IF(ISBLANK(core[[#This Row],[Type]]),"",IFERROR(LEFT(core[[#This Row],[Type]],FIND("(",core[[#This Row],[Type]])-1),core[[#This Row],[Type]]))</f>
        <v>xs:string</v>
      </c>
      <c r="I2025" t="b">
        <f>IF(core[[#This Row],[Base type]]="xs:string",LEFT(core[[#This Row],[Type]],11)="xs:string(""","")</f>
        <v>0</v>
      </c>
      <c r="J2025" t="b">
        <f>IF(core[[#This Row],[Base type]]="xs:string",NOT(ISERROR(FIND(" or xs:string(xs:pattern=other:\w{2,})",core[[#This Row],[Type]]))),"")</f>
        <v>0</v>
      </c>
      <c r="K2025" t="str">
        <f>IFERROR(MID(core[[#This Row],[Type]],LEN(core[[#This Row],[Base type]])+2,FIND(")",core[[#This Row],[Type]],LEN(core[[#This Row],[Base type]])+2)-LEN(core[[#This Row],[Base type]])-2)&amp;IF(core[[#This Row],[Other]]=TRUE,", ""other:*""",""),"")</f>
        <v/>
      </c>
      <c r="L2025" t="str">
        <f t="array" ref="L202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26" spans="2:12" hidden="1" x14ac:dyDescent="0.25">
      <c r="B2026" t="s">
        <v>3672</v>
      </c>
      <c r="C2026" t="s">
        <v>1259</v>
      </c>
      <c r="D2026" t="s">
        <v>3673</v>
      </c>
      <c r="F2026" t="s">
        <v>29</v>
      </c>
      <c r="G2026" t="s">
        <v>1302</v>
      </c>
      <c r="H2026" t="str">
        <f>IF(ISBLANK(core[[#This Row],[Type]]),"",IFERROR(LEFT(core[[#This Row],[Type]],FIND("(",core[[#This Row],[Type]])-1),core[[#This Row],[Type]]))</f>
        <v>xs:string</v>
      </c>
      <c r="I2026" t="b">
        <f>IF(core[[#This Row],[Base type]]="xs:string",LEFT(core[[#This Row],[Type]],11)="xs:string(""","")</f>
        <v>0</v>
      </c>
      <c r="J2026" t="b">
        <f>IF(core[[#This Row],[Base type]]="xs:string",NOT(ISERROR(FIND(" or xs:string(xs:pattern=other:\w{2,})",core[[#This Row],[Type]]))),"")</f>
        <v>0</v>
      </c>
      <c r="K2026" t="str">
        <f>IFERROR(MID(core[[#This Row],[Type]],LEN(core[[#This Row],[Base type]])+2,FIND(")",core[[#This Row],[Type]],LEN(core[[#This Row],[Base type]])+2)-LEN(core[[#This Row],[Base type]])-2)&amp;IF(core[[#This Row],[Other]]=TRUE,", ""other:*""",""),"")</f>
        <v/>
      </c>
      <c r="L2026" t="str">
        <f t="array" ref="L202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27" spans="2:12" hidden="1" x14ac:dyDescent="0.25">
      <c r="B2027" t="s">
        <v>3674</v>
      </c>
      <c r="C2027" t="s">
        <v>1259</v>
      </c>
      <c r="D2027" t="s">
        <v>1266</v>
      </c>
      <c r="F2027" t="s">
        <v>29</v>
      </c>
      <c r="G2027" t="s">
        <v>1302</v>
      </c>
      <c r="H2027" t="str">
        <f>IF(ISBLANK(core[[#This Row],[Type]]),"",IFERROR(LEFT(core[[#This Row],[Type]],FIND("(",core[[#This Row],[Type]])-1),core[[#This Row],[Type]]))</f>
        <v>xs:string</v>
      </c>
      <c r="I2027" t="b">
        <f>IF(core[[#This Row],[Base type]]="xs:string",LEFT(core[[#This Row],[Type]],11)="xs:string(""","")</f>
        <v>0</v>
      </c>
      <c r="J2027" t="b">
        <f>IF(core[[#This Row],[Base type]]="xs:string",NOT(ISERROR(FIND(" or xs:string(xs:pattern=other:\w{2,})",core[[#This Row],[Type]]))),"")</f>
        <v>0</v>
      </c>
      <c r="K2027" t="str">
        <f>IFERROR(MID(core[[#This Row],[Type]],LEN(core[[#This Row],[Base type]])+2,FIND(")",core[[#This Row],[Type]],LEN(core[[#This Row],[Base type]])+2)-LEN(core[[#This Row],[Base type]])-2)&amp;IF(core[[#This Row],[Other]]=TRUE,", ""other:*""",""),"")</f>
        <v/>
      </c>
      <c r="L2027" t="str">
        <f t="array" ref="L202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28" spans="2:12" hidden="1" x14ac:dyDescent="0.25">
      <c r="B2028" t="s">
        <v>3675</v>
      </c>
      <c r="C2028" t="s">
        <v>1259</v>
      </c>
      <c r="D2028" t="s">
        <v>3676</v>
      </c>
      <c r="F2028" t="s">
        <v>29</v>
      </c>
      <c r="G2028" t="s">
        <v>1302</v>
      </c>
      <c r="H2028" t="str">
        <f>IF(ISBLANK(core[[#This Row],[Type]]),"",IFERROR(LEFT(core[[#This Row],[Type]],FIND("(",core[[#This Row],[Type]])-1),core[[#This Row],[Type]]))</f>
        <v>xs:string</v>
      </c>
      <c r="I2028" t="b">
        <f>IF(core[[#This Row],[Base type]]="xs:string",LEFT(core[[#This Row],[Type]],11)="xs:string(""","")</f>
        <v>0</v>
      </c>
      <c r="J2028" t="b">
        <f>IF(core[[#This Row],[Base type]]="xs:string",NOT(ISERROR(FIND(" or xs:string(xs:pattern=other:\w{2,})",core[[#This Row],[Type]]))),"")</f>
        <v>0</v>
      </c>
      <c r="K2028" t="str">
        <f>IFERROR(MID(core[[#This Row],[Type]],LEN(core[[#This Row],[Base type]])+2,FIND(")",core[[#This Row],[Type]],LEN(core[[#This Row],[Base type]])+2)-LEN(core[[#This Row],[Base type]])-2)&amp;IF(core[[#This Row],[Other]]=TRUE,", ""other:*""",""),"")</f>
        <v/>
      </c>
      <c r="L2028" t="str">
        <f t="array" ref="L202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29" spans="2:12" hidden="1" x14ac:dyDescent="0.25">
      <c r="B2029" t="s">
        <v>3677</v>
      </c>
      <c r="C2029" t="s">
        <v>1259</v>
      </c>
      <c r="D2029" t="s">
        <v>3678</v>
      </c>
      <c r="F2029" t="s">
        <v>29</v>
      </c>
      <c r="G2029" t="s">
        <v>1302</v>
      </c>
      <c r="H2029" t="str">
        <f>IF(ISBLANK(core[[#This Row],[Type]]),"",IFERROR(LEFT(core[[#This Row],[Type]],FIND("(",core[[#This Row],[Type]])-1),core[[#This Row],[Type]]))</f>
        <v>xs:string</v>
      </c>
      <c r="I2029" t="b">
        <f>IF(core[[#This Row],[Base type]]="xs:string",LEFT(core[[#This Row],[Type]],11)="xs:string(""","")</f>
        <v>0</v>
      </c>
      <c r="J2029" t="b">
        <f>IF(core[[#This Row],[Base type]]="xs:string",NOT(ISERROR(FIND(" or xs:string(xs:pattern=other:\w{2,})",core[[#This Row],[Type]]))),"")</f>
        <v>0</v>
      </c>
      <c r="K2029" t="str">
        <f>IFERROR(MID(core[[#This Row],[Type]],LEN(core[[#This Row],[Base type]])+2,FIND(")",core[[#This Row],[Type]],LEN(core[[#This Row],[Base type]])+2)-LEN(core[[#This Row],[Base type]])-2)&amp;IF(core[[#This Row],[Other]]=TRUE,", ""other:*""",""),"")</f>
        <v/>
      </c>
      <c r="L2029" t="str">
        <f t="array" ref="L2029">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0" spans="2:12" hidden="1" x14ac:dyDescent="0.25">
      <c r="B2030" t="s">
        <v>3679</v>
      </c>
      <c r="C2030" t="s">
        <v>1259</v>
      </c>
      <c r="D2030" t="s">
        <v>1263</v>
      </c>
      <c r="F2030" t="s">
        <v>29</v>
      </c>
      <c r="G2030" t="s">
        <v>1302</v>
      </c>
      <c r="H2030" t="str">
        <f>IF(ISBLANK(core[[#This Row],[Type]]),"",IFERROR(LEFT(core[[#This Row],[Type]],FIND("(",core[[#This Row],[Type]])-1),core[[#This Row],[Type]]))</f>
        <v>xs:string</v>
      </c>
      <c r="I2030" t="b">
        <f>IF(core[[#This Row],[Base type]]="xs:string",LEFT(core[[#This Row],[Type]],11)="xs:string(""","")</f>
        <v>0</v>
      </c>
      <c r="J2030" t="b">
        <f>IF(core[[#This Row],[Base type]]="xs:string",NOT(ISERROR(FIND(" or xs:string(xs:pattern=other:\w{2,})",core[[#This Row],[Type]]))),"")</f>
        <v>0</v>
      </c>
      <c r="K2030" t="str">
        <f>IFERROR(MID(core[[#This Row],[Type]],LEN(core[[#This Row],[Base type]])+2,FIND(")",core[[#This Row],[Type]],LEN(core[[#This Row],[Base type]])+2)-LEN(core[[#This Row],[Base type]])-2)&amp;IF(core[[#This Row],[Other]]=TRUE,", ""other:*""",""),"")</f>
        <v/>
      </c>
      <c r="L2030" t="str">
        <f t="array" ref="L2030">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1" spans="2:12" hidden="1" x14ac:dyDescent="0.25">
      <c r="B2031" t="s">
        <v>3680</v>
      </c>
      <c r="C2031" t="s">
        <v>1259</v>
      </c>
      <c r="D2031" t="s">
        <v>3681</v>
      </c>
      <c r="F2031" t="s">
        <v>29</v>
      </c>
      <c r="G2031" t="s">
        <v>1302</v>
      </c>
      <c r="H2031" t="str">
        <f>IF(ISBLANK(core[[#This Row],[Type]]),"",IFERROR(LEFT(core[[#This Row],[Type]],FIND("(",core[[#This Row],[Type]])-1),core[[#This Row],[Type]]))</f>
        <v>xs:string</v>
      </c>
      <c r="I2031" t="b">
        <f>IF(core[[#This Row],[Base type]]="xs:string",LEFT(core[[#This Row],[Type]],11)="xs:string(""","")</f>
        <v>0</v>
      </c>
      <c r="J2031" t="b">
        <f>IF(core[[#This Row],[Base type]]="xs:string",NOT(ISERROR(FIND(" or xs:string(xs:pattern=other:\w{2,})",core[[#This Row],[Type]]))),"")</f>
        <v>0</v>
      </c>
      <c r="K2031" t="str">
        <f>IFERROR(MID(core[[#This Row],[Type]],LEN(core[[#This Row],[Base type]])+2,FIND(")",core[[#This Row],[Type]],LEN(core[[#This Row],[Base type]])+2)-LEN(core[[#This Row],[Base type]])-2)&amp;IF(core[[#This Row],[Other]]=TRUE,", ""other:*""",""),"")</f>
        <v/>
      </c>
      <c r="L2031" t="str">
        <f t="array" ref="L2031">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2" spans="2:12" hidden="1" x14ac:dyDescent="0.25">
      <c r="B2032" t="s">
        <v>3682</v>
      </c>
      <c r="C2032" t="s">
        <v>1259</v>
      </c>
      <c r="D2032" t="s">
        <v>3683</v>
      </c>
      <c r="F2032" t="s">
        <v>29</v>
      </c>
      <c r="G2032" t="s">
        <v>1302</v>
      </c>
      <c r="H2032" t="str">
        <f>IF(ISBLANK(core[[#This Row],[Type]]),"",IFERROR(LEFT(core[[#This Row],[Type]],FIND("(",core[[#This Row],[Type]])-1),core[[#This Row],[Type]]))</f>
        <v>xs:string</v>
      </c>
      <c r="I2032" t="b">
        <f>IF(core[[#This Row],[Base type]]="xs:string",LEFT(core[[#This Row],[Type]],11)="xs:string(""","")</f>
        <v>0</v>
      </c>
      <c r="J2032" t="b">
        <f>IF(core[[#This Row],[Base type]]="xs:string",NOT(ISERROR(FIND(" or xs:string(xs:pattern=other:\w{2,})",core[[#This Row],[Type]]))),"")</f>
        <v>0</v>
      </c>
      <c r="K2032" t="str">
        <f>IFERROR(MID(core[[#This Row],[Type]],LEN(core[[#This Row],[Base type]])+2,FIND(")",core[[#This Row],[Type]],LEN(core[[#This Row],[Base type]])+2)-LEN(core[[#This Row],[Base type]])-2)&amp;IF(core[[#This Row],[Other]]=TRUE,", ""other:*""",""),"")</f>
        <v/>
      </c>
      <c r="L2032" t="str">
        <f t="array" ref="L2032">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3" spans="2:12" hidden="1" x14ac:dyDescent="0.25">
      <c r="B2033" t="s">
        <v>3684</v>
      </c>
      <c r="C2033" t="s">
        <v>1259</v>
      </c>
      <c r="D2033" t="s">
        <v>3685</v>
      </c>
      <c r="F2033" t="s">
        <v>29</v>
      </c>
      <c r="G2033" t="s">
        <v>1302</v>
      </c>
      <c r="H2033" t="str">
        <f>IF(ISBLANK(core[[#This Row],[Type]]),"",IFERROR(LEFT(core[[#This Row],[Type]],FIND("(",core[[#This Row],[Type]])-1),core[[#This Row],[Type]]))</f>
        <v>xs:string</v>
      </c>
      <c r="I2033" t="b">
        <f>IF(core[[#This Row],[Base type]]="xs:string",LEFT(core[[#This Row],[Type]],11)="xs:string(""","")</f>
        <v>0</v>
      </c>
      <c r="J2033" t="b">
        <f>IF(core[[#This Row],[Base type]]="xs:string",NOT(ISERROR(FIND(" or xs:string(xs:pattern=other:\w{2,})",core[[#This Row],[Type]]))),"")</f>
        <v>0</v>
      </c>
      <c r="K2033" t="str">
        <f>IFERROR(MID(core[[#This Row],[Type]],LEN(core[[#This Row],[Base type]])+2,FIND(")",core[[#This Row],[Type]],LEN(core[[#This Row],[Base type]])+2)-LEN(core[[#This Row],[Base type]])-2)&amp;IF(core[[#This Row],[Other]]=TRUE,", ""other:*""",""),"")</f>
        <v/>
      </c>
      <c r="L2033" t="str">
        <f t="array" ref="L2033">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4" spans="2:12" hidden="1" x14ac:dyDescent="0.25">
      <c r="B2034" t="s">
        <v>3686</v>
      </c>
      <c r="C2034" t="s">
        <v>1259</v>
      </c>
      <c r="D2034" t="s">
        <v>1272</v>
      </c>
      <c r="F2034" t="s">
        <v>29</v>
      </c>
      <c r="G2034" t="s">
        <v>1302</v>
      </c>
      <c r="H2034" t="str">
        <f>IF(ISBLANK(core[[#This Row],[Type]]),"",IFERROR(LEFT(core[[#This Row],[Type]],FIND("(",core[[#This Row],[Type]])-1),core[[#This Row],[Type]]))</f>
        <v>xs:string</v>
      </c>
      <c r="I2034" t="b">
        <f>IF(core[[#This Row],[Base type]]="xs:string",LEFT(core[[#This Row],[Type]],11)="xs:string(""","")</f>
        <v>0</v>
      </c>
      <c r="J2034" t="b">
        <f>IF(core[[#This Row],[Base type]]="xs:string",NOT(ISERROR(FIND(" or xs:string(xs:pattern=other:\w{2,})",core[[#This Row],[Type]]))),"")</f>
        <v>0</v>
      </c>
      <c r="K2034" t="str">
        <f>IFERROR(MID(core[[#This Row],[Type]],LEN(core[[#This Row],[Base type]])+2,FIND(")",core[[#This Row],[Type]],LEN(core[[#This Row],[Base type]])+2)-LEN(core[[#This Row],[Base type]])-2)&amp;IF(core[[#This Row],[Other]]=TRUE,", ""other:*""",""),"")</f>
        <v/>
      </c>
      <c r="L2034" t="str">
        <f t="array" ref="L2034">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5" spans="2:12" hidden="1" x14ac:dyDescent="0.25">
      <c r="B2035" t="s">
        <v>3687</v>
      </c>
      <c r="C2035" t="s">
        <v>1259</v>
      </c>
      <c r="D2035" t="s">
        <v>1269</v>
      </c>
      <c r="F2035" t="s">
        <v>29</v>
      </c>
      <c r="G2035" t="s">
        <v>1302</v>
      </c>
      <c r="H2035" t="str">
        <f>IF(ISBLANK(core[[#This Row],[Type]]),"",IFERROR(LEFT(core[[#This Row],[Type]],FIND("(",core[[#This Row],[Type]])-1),core[[#This Row],[Type]]))</f>
        <v>xs:string</v>
      </c>
      <c r="I2035" t="b">
        <f>IF(core[[#This Row],[Base type]]="xs:string",LEFT(core[[#This Row],[Type]],11)="xs:string(""","")</f>
        <v>0</v>
      </c>
      <c r="J2035" t="b">
        <f>IF(core[[#This Row],[Base type]]="xs:string",NOT(ISERROR(FIND(" or xs:string(xs:pattern=other:\w{2,})",core[[#This Row],[Type]]))),"")</f>
        <v>0</v>
      </c>
      <c r="K2035" t="str">
        <f>IFERROR(MID(core[[#This Row],[Type]],LEN(core[[#This Row],[Base type]])+2,FIND(")",core[[#This Row],[Type]],LEN(core[[#This Row],[Base type]])+2)-LEN(core[[#This Row],[Base type]])-2)&amp;IF(core[[#This Row],[Other]]=TRUE,", ""other:*""",""),"")</f>
        <v/>
      </c>
      <c r="L2035" t="str">
        <f t="array" ref="L2035">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6" spans="2:12" hidden="1" x14ac:dyDescent="0.25">
      <c r="B2036" t="s">
        <v>3688</v>
      </c>
      <c r="C2036" t="s">
        <v>1259</v>
      </c>
      <c r="D2036" t="s">
        <v>3689</v>
      </c>
      <c r="F2036" t="s">
        <v>29</v>
      </c>
      <c r="G2036" t="s">
        <v>1302</v>
      </c>
      <c r="H2036" t="str">
        <f>IF(ISBLANK(core[[#This Row],[Type]]),"",IFERROR(LEFT(core[[#This Row],[Type]],FIND("(",core[[#This Row],[Type]])-1),core[[#This Row],[Type]]))</f>
        <v>xs:string</v>
      </c>
      <c r="I2036" t="b">
        <f>IF(core[[#This Row],[Base type]]="xs:string",LEFT(core[[#This Row],[Type]],11)="xs:string(""","")</f>
        <v>0</v>
      </c>
      <c r="J2036" t="b">
        <f>IF(core[[#This Row],[Base type]]="xs:string",NOT(ISERROR(FIND(" or xs:string(xs:pattern=other:\w{2,})",core[[#This Row],[Type]]))),"")</f>
        <v>0</v>
      </c>
      <c r="K2036" t="str">
        <f>IFERROR(MID(core[[#This Row],[Type]],LEN(core[[#This Row],[Base type]])+2,FIND(")",core[[#This Row],[Type]],LEN(core[[#This Row],[Base type]])+2)-LEN(core[[#This Row],[Base type]])-2)&amp;IF(core[[#This Row],[Other]]=TRUE,", ""other:*""",""),"")</f>
        <v/>
      </c>
      <c r="L2036" t="str">
        <f t="array" ref="L2036">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7" spans="2:12" hidden="1" x14ac:dyDescent="0.25">
      <c r="B2037" t="s">
        <v>3690</v>
      </c>
      <c r="C2037" t="s">
        <v>1259</v>
      </c>
      <c r="D2037" t="s">
        <v>3691</v>
      </c>
      <c r="F2037" t="s">
        <v>29</v>
      </c>
      <c r="G2037" t="s">
        <v>1302</v>
      </c>
      <c r="H2037" t="str">
        <f>IF(ISBLANK(core[[#This Row],[Type]]),"",IFERROR(LEFT(core[[#This Row],[Type]],FIND("(",core[[#This Row],[Type]])-1),core[[#This Row],[Type]]))</f>
        <v>xs:string</v>
      </c>
      <c r="I2037" t="b">
        <f>IF(core[[#This Row],[Base type]]="xs:string",LEFT(core[[#This Row],[Type]],11)="xs:string(""","")</f>
        <v>0</v>
      </c>
      <c r="J2037" t="b">
        <f>IF(core[[#This Row],[Base type]]="xs:string",NOT(ISERROR(FIND(" or xs:string(xs:pattern=other:\w{2,})",core[[#This Row],[Type]]))),"")</f>
        <v>0</v>
      </c>
      <c r="K2037" t="str">
        <f>IFERROR(MID(core[[#This Row],[Type]],LEN(core[[#This Row],[Base type]])+2,FIND(")",core[[#This Row],[Type]],LEN(core[[#This Row],[Base type]])+2)-LEN(core[[#This Row],[Base type]])-2)&amp;IF(core[[#This Row],[Other]]=TRUE,", ""other:*""",""),"")</f>
        <v/>
      </c>
      <c r="L2037" t="str">
        <f t="array" ref="L2037">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row r="2038" spans="2:12" hidden="1" x14ac:dyDescent="0.25">
      <c r="B2038" t="s">
        <v>3692</v>
      </c>
      <c r="C2038" t="s">
        <v>1259</v>
      </c>
      <c r="D2038" t="s">
        <v>3693</v>
      </c>
      <c r="F2038" t="s">
        <v>29</v>
      </c>
      <c r="G2038" t="s">
        <v>1302</v>
      </c>
      <c r="H2038" t="str">
        <f>IF(ISBLANK(core[[#This Row],[Type]]),"",IFERROR(LEFT(core[[#This Row],[Type]],FIND("(",core[[#This Row],[Type]])-1),core[[#This Row],[Type]]))</f>
        <v>xs:string</v>
      </c>
      <c r="I2038" t="b">
        <f>IF(core[[#This Row],[Base type]]="xs:string",LEFT(core[[#This Row],[Type]],11)="xs:string(""","")</f>
        <v>0</v>
      </c>
      <c r="J2038" t="b">
        <f>IF(core[[#This Row],[Base type]]="xs:string",NOT(ISERROR(FIND(" or xs:string(xs:pattern=other:\w{2,})",core[[#This Row],[Type]]))),"")</f>
        <v>0</v>
      </c>
      <c r="K2038" t="str">
        <f>IFERROR(MID(core[[#This Row],[Type]],LEN(core[[#This Row],[Base type]])+2,FIND(")",core[[#This Row],[Type]],LEN(core[[#This Row],[Base type]])+2)-LEN(core[[#This Row],[Base type]])-2)&amp;IF(core[[#This Row],[Other]]=TRUE,", ""other:*""",""),"")</f>
        <v/>
      </c>
      <c r="L2038" t="str">
        <f t="array" ref="L2038">IF(ISBLANK(core[[#This Row],[Type]]),"",INDEX(Types[Excel],MATCH(core[[#This Row],[Base type]]&amp;";"&amp;core[[#This Row],[Enumeration]]&amp;";"&amp;core[[#This Row],[Other]],Types[Key],0))
&amp;IF(core[[#This Row],[Base type]]="xs:list",INDEX(Types[Excel],MATCH(core[[#This Row],[Restriction]]&amp;";"&amp;core[[#This Row],[Enumeration]]&amp;";"&amp;core[[#This Row],[Other]],Types[Key],0)),""))</f>
        <v>[string]</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B78E-BB4B-43CA-9047-83EDA46943C6}">
  <dimension ref="A1:L191"/>
  <sheetViews>
    <sheetView topLeftCell="C135" zoomScale="80" zoomScaleNormal="80" workbookViewId="0">
      <selection activeCell="G150" sqref="G150"/>
    </sheetView>
  </sheetViews>
  <sheetFormatPr baseColWidth="10" defaultColWidth="11.42578125" defaultRowHeight="15" x14ac:dyDescent="0.25"/>
  <cols>
    <col min="1" max="1" width="13.42578125" bestFit="1" customWidth="1"/>
    <col min="2" max="2" width="61.5703125" bestFit="1" customWidth="1"/>
    <col min="3" max="3" width="55.85546875" customWidth="1"/>
    <col min="4" max="4" width="29" bestFit="1" customWidth="1"/>
    <col min="5" max="5" width="19.42578125" bestFit="1" customWidth="1"/>
    <col min="6" max="6" width="13.42578125" customWidth="1"/>
    <col min="7" max="7" width="41.5703125" customWidth="1"/>
  </cols>
  <sheetData>
    <row r="1" spans="1:12" x14ac:dyDescent="0.25">
      <c r="A1" t="s">
        <v>1292</v>
      </c>
      <c r="B1" t="s">
        <v>0</v>
      </c>
      <c r="C1" t="s">
        <v>3</v>
      </c>
      <c r="D1" t="s">
        <v>4</v>
      </c>
      <c r="E1" t="s">
        <v>5</v>
      </c>
      <c r="F1" t="s">
        <v>7</v>
      </c>
      <c r="G1" t="s">
        <v>1293</v>
      </c>
      <c r="H1" s="2" t="s">
        <v>1294</v>
      </c>
      <c r="I1" s="2" t="s">
        <v>1295</v>
      </c>
      <c r="J1" s="2" t="s">
        <v>1296</v>
      </c>
      <c r="K1" s="2" t="s">
        <v>1297</v>
      </c>
      <c r="L1" s="2" t="s">
        <v>1298</v>
      </c>
    </row>
    <row r="2" spans="1:12" x14ac:dyDescent="0.25">
      <c r="A2" s="6" t="b">
        <f>NOT(ISERROR(MATCH(nor[[#This Row],[Full path]],Infra[Full path],0)))</f>
        <v>0</v>
      </c>
      <c r="B2" s="6" t="str">
        <f>nor[[#This Row],[Element hierarchy (XPATH)]]&amp;nor[[#This Row],[Element]]&amp;IF(ISBLANK(nor[[#This Row],[Attribute]]),"","/@"&amp;nor[[#This Row],[Attribute]])</f>
        <v>//*/@nor:change</v>
      </c>
      <c r="C2" t="s">
        <v>3694</v>
      </c>
      <c r="D2" t="s">
        <v>3695</v>
      </c>
      <c r="E2" t="s">
        <v>36</v>
      </c>
      <c r="F2" t="s">
        <v>29</v>
      </c>
      <c r="G2" t="s">
        <v>3696</v>
      </c>
      <c r="H2" t="str">
        <f>IF(ISBLANK(nor[[#This Row],[Type]]),"",IFERROR(LEFT(nor[[#This Row],[Type]],FIND("(",nor[[#This Row],[Type]])-1),nor[[#This Row],[Type]]))</f>
        <v>xs:string</v>
      </c>
      <c r="I2" t="b">
        <f>IF(nor[[#This Row],[Base type]]="xs:string",LEFT(nor[[#This Row],[Type]],11)="xs:string(""","")</f>
        <v>1</v>
      </c>
      <c r="J2" t="b">
        <f>IF(nor[[#This Row],[Base type]]="xs:string",NOT(ISERROR(FIND(" or xs:string(xs:pattern=other:\w{2,})",nor[[#This Row],[Type]]))),"")</f>
        <v>0</v>
      </c>
      <c r="K2" t="str">
        <f>IFERROR(MID(nor[[#This Row],[Type]],LEN(nor[[#This Row],[Base type]])+2,FIND(")",nor[[#This Row],[Type]],LEN(nor[[#This Row],[Base type]])+2)-LEN(nor[[#This Row],[Base type]])-2)&amp;IF(nor[[#This Row],[Other]]=TRUE,", ""other:*""",""),"")</f>
        <v>"new", "modified", "removed"</v>
      </c>
      <c r="L2"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3" spans="1:12" x14ac:dyDescent="0.25">
      <c r="A3" s="62" t="b">
        <f>NOT(ISERROR(MATCH(nor[[#This Row],[Full path]],Infra[Full path],0)))</f>
        <v>0</v>
      </c>
      <c r="B3" s="62" t="str">
        <f>nor[[#This Row],[Element hierarchy (XPATH)]]&amp;nor[[#This Row],[Element]]&amp;IF(ISBLANK(nor[[#This Row],[Attribute]]),"","/@"&amp;nor[[#This Row],[Attribute]])</f>
        <v>//*/@nor:ruleRef</v>
      </c>
      <c r="C3" s="63" t="s">
        <v>3694</v>
      </c>
      <c r="D3" s="63" t="s">
        <v>3695</v>
      </c>
      <c r="E3" s="63" t="s">
        <v>45</v>
      </c>
      <c r="F3" s="63" t="s">
        <v>29</v>
      </c>
      <c r="G3" s="63" t="s">
        <v>1325</v>
      </c>
      <c r="H3" s="63" t="str">
        <f>IF(ISBLANK(nor[[#This Row],[Type]]),"",IFERROR(LEFT(nor[[#This Row],[Type]],FIND("(",nor[[#This Row],[Type]])-1),nor[[#This Row],[Type]]))</f>
        <v>xs:IDREF</v>
      </c>
      <c r="I3" s="63" t="str">
        <f>IF(nor[[#This Row],[Base type]]="xs:string",LEFT(nor[[#This Row],[Type]],11)="xs:string(""","")</f>
        <v/>
      </c>
      <c r="J3" s="63" t="str">
        <f>IF(nor[[#This Row],[Base type]]="xs:string",NOT(ISERROR(FIND(" or xs:string(xs:pattern=other:\w{2,})",nor[[#This Row],[Type]]))),"")</f>
        <v/>
      </c>
      <c r="K3" s="63" t="str">
        <f>IFERROR(MID(nor[[#This Row],[Type]],LEN(nor[[#This Row],[Base type]])+2,FIND(")",nor[[#This Row],[Type]],LEN(nor[[#This Row],[Base type]])+2)-LEN(nor[[#This Row],[Base type]])-2)&amp;IF(nor[[#This Row],[Other]]=TRUE,", ""other:*""",""),"")</f>
        <v/>
      </c>
      <c r="L3" s="63"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4" spans="1:12" x14ac:dyDescent="0.25">
      <c r="A4" s="6" t="b">
        <f>NOT(ISERROR(MATCH(nor[[#This Row],[Full path]],Infra[Full path],0)))</f>
        <v>0</v>
      </c>
      <c r="B4" s="6" t="str">
        <f>nor[[#This Row],[Element hierarchy (XPATH)]]&amp;nor[[#This Row],[Element]]&amp;IF(ISBLANK(nor[[#This Row],[Attribute]]),"","/@"&amp;nor[[#This Row],[Attribute]])</f>
        <v>//state</v>
      </c>
      <c r="C4" t="s">
        <v>3694</v>
      </c>
      <c r="D4" t="s">
        <v>123</v>
      </c>
      <c r="F4" t="s">
        <v>23</v>
      </c>
      <c r="H4" t="str">
        <f>IF(ISBLANK(nor[[#This Row],[Type]]),"",IFERROR(LEFT(nor[[#This Row],[Type]],FIND("(",nor[[#This Row],[Type]])-1),nor[[#This Row],[Type]]))</f>
        <v/>
      </c>
      <c r="I4" t="str">
        <f>IF(nor[[#This Row],[Base type]]="xs:string",LEFT(nor[[#This Row],[Type]],11)="xs:string(""","")</f>
        <v/>
      </c>
      <c r="J4" t="str">
        <f>IF(nor[[#This Row],[Base type]]="xs:string",NOT(ISERROR(FIND(" or xs:string(xs:pattern=other:\w{2,})",nor[[#This Row],[Type]]))),"")</f>
        <v/>
      </c>
      <c r="K4" t="str">
        <f>IFERROR(MID(nor[[#This Row],[Type]],LEN(nor[[#This Row],[Base type]])+2,FIND(")",nor[[#This Row],[Type]],LEN(nor[[#This Row],[Base type]])+2)-LEN(nor[[#This Row],[Base type]])-2)&amp;IF(nor[[#This Row],[Other]]=TRUE,", ""other:*""",""),"")</f>
        <v/>
      </c>
      <c r="L4" t="str">
        <f>IF(ISBLANK(nor[[#This Row],[Type]]),"",INDEX(Types[Excel],MATCH(nor[[#This Row],[Base type]]&amp;";"&amp;nor[[#This Row],[Enumeration]]&amp;";"&amp;nor[[#This Row],[Other]],Types[Key],0))
&amp;IF(nor[[#This Row],[Base type]]="xs:list",INDEX(Types[Excel],MATCH(nor[[#This Row],[Restriction]]&amp;";"&amp;nor[[#This Row],[Enumeration]]&amp;";"&amp;nor[[#This Row],[Other]],Types[Key],0)),""))</f>
        <v/>
      </c>
    </row>
    <row r="5" spans="1:12" x14ac:dyDescent="0.25">
      <c r="A5" s="6" t="b">
        <f>NOT(ISERROR(MATCH(nor[[#This Row],[Full path]],Infra[Full path],0)))</f>
        <v>0</v>
      </c>
      <c r="B5" s="6" t="str">
        <f>nor[[#This Row],[Element hierarchy (XPATH)]]&amp;nor[[#This Row],[Element]]&amp;IF(ISBLANK(nor[[#This Row],[Attribute]]),"","/@"&amp;nor[[#This Row],[Attribute]])</f>
        <v>//state/@disabled</v>
      </c>
      <c r="C5" t="s">
        <v>3694</v>
      </c>
      <c r="D5" t="s">
        <v>123</v>
      </c>
      <c r="E5" t="s">
        <v>124</v>
      </c>
      <c r="F5" t="s">
        <v>23</v>
      </c>
      <c r="G5" t="s">
        <v>1436</v>
      </c>
      <c r="H5" t="str">
        <f>IF(ISBLANK(nor[[#This Row],[Type]]),"",IFERROR(LEFT(nor[[#This Row],[Type]],FIND("(",nor[[#This Row],[Type]])-1),nor[[#This Row],[Type]]))</f>
        <v>xs:boolean</v>
      </c>
      <c r="I5" t="str">
        <f>IF(nor[[#This Row],[Base type]]="xs:string",LEFT(nor[[#This Row],[Type]],11)="xs:string(""","")</f>
        <v/>
      </c>
      <c r="J5" t="str">
        <f>IF(nor[[#This Row],[Base type]]="xs:string",NOT(ISERROR(FIND(" or xs:string(xs:pattern=other:\w{2,})",nor[[#This Row],[Type]]))),"")</f>
        <v/>
      </c>
      <c r="K5" t="str">
        <f>IFERROR(MID(nor[[#This Row],[Type]],LEN(nor[[#This Row],[Base type]])+2,FIND(")",nor[[#This Row],[Type]],LEN(nor[[#This Row],[Base type]])+2)-LEN(nor[[#This Row],[Base type]])-2)&amp;IF(nor[[#This Row],[Other]]=TRUE,", ""other:*""",""),"")</f>
        <v/>
      </c>
      <c r="L5"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6" spans="1:12" x14ac:dyDescent="0.25">
      <c r="A6" s="6" t="b">
        <f>NOT(ISERROR(MATCH(nor[[#This Row],[Full path]],Infra[Full path],0)))</f>
        <v>0</v>
      </c>
      <c r="B6" s="6" t="str">
        <f>nor[[#This Row],[Element hierarchy (XPATH)]]&amp;nor[[#This Row],[Element]]&amp;IF(ISBLANK(nor[[#This Row],[Attribute]]),"","/@"&amp;nor[[#This Row],[Attribute]])</f>
        <v>//state/@endDayOffset</v>
      </c>
      <c r="C6" t="s">
        <v>3694</v>
      </c>
      <c r="D6" t="s">
        <v>123</v>
      </c>
      <c r="E6" t="s">
        <v>1486</v>
      </c>
      <c r="F6" t="s">
        <v>29</v>
      </c>
      <c r="G6" t="s">
        <v>1487</v>
      </c>
      <c r="H6" t="str">
        <f>IF(ISBLANK(nor[[#This Row],[Type]]),"",IFERROR(LEFT(nor[[#This Row],[Type]],FIND("(",nor[[#This Row],[Type]])-1),nor[[#This Row],[Type]]))</f>
        <v>xs:nonNegativeInteger</v>
      </c>
      <c r="I6" t="str">
        <f>IF(nor[[#This Row],[Base type]]="xs:string",LEFT(nor[[#This Row],[Type]],11)="xs:string(""","")</f>
        <v/>
      </c>
      <c r="J6" t="str">
        <f>IF(nor[[#This Row],[Base type]]="xs:string",NOT(ISERROR(FIND(" or xs:string(xs:pattern=other:\w{2,})",nor[[#This Row],[Type]]))),"")</f>
        <v/>
      </c>
      <c r="K6" t="str">
        <f>IFERROR(MID(nor[[#This Row],[Type]],LEN(nor[[#This Row],[Base type]])+2,FIND(")",nor[[#This Row],[Type]],LEN(nor[[#This Row],[Base type]])+2)-LEN(nor[[#This Row],[Base type]])-2)&amp;IF(nor[[#This Row],[Other]]=TRUE,", ""other:*""",""),"")</f>
        <v/>
      </c>
      <c r="L6" t="str">
        <f>IF(ISBLANK(nor[[#This Row],[Type]]),"",INDEX(Types[Excel],MATCH(nor[[#This Row],[Base type]]&amp;";"&amp;nor[[#This Row],[Enumeration]]&amp;";"&amp;nor[[#This Row],[Other]],Types[Key],0))
&amp;IF(nor[[#This Row],[Base type]]="xs:list",INDEX(Types[Excel],MATCH(nor[[#This Row],[Restriction]]&amp;";"&amp;nor[[#This Row],[Enumeration]]&amp;";"&amp;nor[[#This Row],[Other]],Types[Key],0)),""))</f>
        <v>[integer]</v>
      </c>
    </row>
    <row r="7" spans="1:12" x14ac:dyDescent="0.25">
      <c r="A7" s="6" t="b">
        <f>NOT(ISERROR(MATCH(nor[[#This Row],[Full path]],Infra[Full path],0)))</f>
        <v>0</v>
      </c>
      <c r="B7" s="6" t="str">
        <f>nor[[#This Row],[Element hierarchy (XPATH)]]&amp;nor[[#This Row],[Element]]&amp;IF(ISBLANK(nor[[#This Row],[Attribute]]),"","/@"&amp;nor[[#This Row],[Attribute]])</f>
        <v>//state/@endTime</v>
      </c>
      <c r="C7" t="s">
        <v>3694</v>
      </c>
      <c r="D7" t="s">
        <v>123</v>
      </c>
      <c r="E7" t="s">
        <v>1484</v>
      </c>
      <c r="F7" t="s">
        <v>29</v>
      </c>
      <c r="G7" t="s">
        <v>1482</v>
      </c>
      <c r="H7" t="str">
        <f>IF(ISBLANK(nor[[#This Row],[Type]]),"",IFERROR(LEFT(nor[[#This Row],[Type]],FIND("(",nor[[#This Row],[Type]])-1),nor[[#This Row],[Type]]))</f>
        <v>xs:time</v>
      </c>
      <c r="I7" t="str">
        <f>IF(nor[[#This Row],[Base type]]="xs:string",LEFT(nor[[#This Row],[Type]],11)="xs:string(""","")</f>
        <v/>
      </c>
      <c r="J7" t="str">
        <f>IF(nor[[#This Row],[Base type]]="xs:string",NOT(ISERROR(FIND(" or xs:string(xs:pattern=other:\w{2,})",nor[[#This Row],[Type]]))),"")</f>
        <v/>
      </c>
      <c r="K7" t="str">
        <f>IFERROR(MID(nor[[#This Row],[Type]],LEN(nor[[#This Row],[Base type]])+2,FIND(")",nor[[#This Row],[Type]],LEN(nor[[#This Row],[Base type]])+2)-LEN(nor[[#This Row],[Base type]])-2)&amp;IF(nor[[#This Row],[Other]]=TRUE,", ""other:*""",""),"")</f>
        <v/>
      </c>
      <c r="L7" t="str">
        <f>IF(ISBLANK(nor[[#This Row],[Type]]),"",INDEX(Types[Excel],MATCH(nor[[#This Row],[Base type]]&amp;";"&amp;nor[[#This Row],[Enumeration]]&amp;";"&amp;nor[[#This Row],[Other]],Types[Key],0))
&amp;IF(nor[[#This Row],[Base type]]="xs:list",INDEX(Types[Excel],MATCH(nor[[#This Row],[Restriction]]&amp;";"&amp;nor[[#This Row],[Enumeration]]&amp;";"&amp;nor[[#This Row],[Other]],Types[Key],0)),""))</f>
        <v>[time]</v>
      </c>
    </row>
    <row r="8" spans="1:12" x14ac:dyDescent="0.25">
      <c r="A8" s="6" t="b">
        <f>NOT(ISERROR(MATCH(nor[[#This Row],[Full path]],Infra[Full path],0)))</f>
        <v>0</v>
      </c>
      <c r="B8" s="6" t="str">
        <f>nor[[#This Row],[Element hierarchy (XPATH)]]&amp;nor[[#This Row],[Element]]&amp;IF(ISBLANK(nor[[#This Row],[Attribute]]),"","/@"&amp;nor[[#This Row],[Attribute]])</f>
        <v>//state/@nor:endDate</v>
      </c>
      <c r="C8" t="s">
        <v>3694</v>
      </c>
      <c r="D8" t="s">
        <v>123</v>
      </c>
      <c r="E8" t="s">
        <v>127</v>
      </c>
      <c r="F8" t="s">
        <v>29</v>
      </c>
      <c r="G8" t="s">
        <v>3479</v>
      </c>
      <c r="H8" t="str">
        <f>IF(ISBLANK(nor[[#This Row],[Type]]),"",IFERROR(LEFT(nor[[#This Row],[Type]],FIND("(",nor[[#This Row],[Type]])-1),nor[[#This Row],[Type]]))</f>
        <v>xs:date</v>
      </c>
      <c r="I8" t="str">
        <f>IF(nor[[#This Row],[Base type]]="xs:string",LEFT(nor[[#This Row],[Type]],11)="xs:string(""","")</f>
        <v/>
      </c>
      <c r="J8" t="str">
        <f>IF(nor[[#This Row],[Base type]]="xs:string",NOT(ISERROR(FIND(" or xs:string(xs:pattern=other:\w{2,})",nor[[#This Row],[Type]]))),"")</f>
        <v/>
      </c>
      <c r="K8" t="str">
        <f>IFERROR(MID(nor[[#This Row],[Type]],LEN(nor[[#This Row],[Base type]])+2,FIND(")",nor[[#This Row],[Type]],LEN(nor[[#This Row],[Base type]])+2)-LEN(nor[[#This Row],[Base type]])-2)&amp;IF(nor[[#This Row],[Other]]=TRUE,", ""other:*""",""),"")</f>
        <v/>
      </c>
      <c r="L8"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9" spans="1:12" x14ac:dyDescent="0.25">
      <c r="A9" s="6" t="b">
        <f>NOT(ISERROR(MATCH(nor[[#This Row],[Full path]],Infra[Full path],0)))</f>
        <v>0</v>
      </c>
      <c r="B9" s="6" t="str">
        <f>nor[[#This Row],[Element hierarchy (XPATH)]]&amp;nor[[#This Row],[Element]]&amp;IF(ISBLANK(nor[[#This Row],[Attribute]]),"","/@"&amp;nor[[#This Row],[Attribute]])</f>
        <v>//state/@nor:projectRef</v>
      </c>
      <c r="C9" t="s">
        <v>3694</v>
      </c>
      <c r="D9" t="s">
        <v>123</v>
      </c>
      <c r="E9" t="s">
        <v>130</v>
      </c>
      <c r="F9" t="s">
        <v>29</v>
      </c>
      <c r="G9" t="s">
        <v>1325</v>
      </c>
      <c r="H9" t="str">
        <f>IF(ISBLANK(nor[[#This Row],[Type]]),"",IFERROR(LEFT(nor[[#This Row],[Type]],FIND("(",nor[[#This Row],[Type]])-1),nor[[#This Row],[Type]]))</f>
        <v>xs:IDREF</v>
      </c>
      <c r="I9" t="str">
        <f>IF(nor[[#This Row],[Base type]]="xs:string",LEFT(nor[[#This Row],[Type]],11)="xs:string(""","")</f>
        <v/>
      </c>
      <c r="J9" t="str">
        <f>IF(nor[[#This Row],[Base type]]="xs:string",NOT(ISERROR(FIND(" or xs:string(xs:pattern=other:\w{2,})",nor[[#This Row],[Type]]))),"")</f>
        <v/>
      </c>
      <c r="K9" t="str">
        <f>IFERROR(MID(nor[[#This Row],[Type]],LEN(nor[[#This Row],[Base type]])+2,FIND(")",nor[[#This Row],[Type]],LEN(nor[[#This Row],[Base type]])+2)-LEN(nor[[#This Row],[Base type]])-2)&amp;IF(nor[[#This Row],[Other]]=TRUE,", ""other:*""",""),"")</f>
        <v/>
      </c>
      <c r="L9"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0" spans="1:12" x14ac:dyDescent="0.25">
      <c r="A10" s="6" t="b">
        <f>NOT(ISERROR(MATCH(nor[[#This Row],[Full path]],Infra[Full path],0)))</f>
        <v>0</v>
      </c>
      <c r="B10" s="6" t="str">
        <f>nor[[#This Row],[Element hierarchy (XPATH)]]&amp;nor[[#This Row],[Element]]&amp;IF(ISBLANK(nor[[#This Row],[Attribute]]),"","/@"&amp;nor[[#This Row],[Attribute]])</f>
        <v>//state/@nor:startDate</v>
      </c>
      <c r="C10" t="s">
        <v>3694</v>
      </c>
      <c r="D10" t="s">
        <v>123</v>
      </c>
      <c r="E10" t="s">
        <v>132</v>
      </c>
      <c r="F10" t="s">
        <v>29</v>
      </c>
      <c r="G10" t="s">
        <v>3479</v>
      </c>
      <c r="H10" t="str">
        <f>IF(ISBLANK(nor[[#This Row],[Type]]),"",IFERROR(LEFT(nor[[#This Row],[Type]],FIND("(",nor[[#This Row],[Type]])-1),nor[[#This Row],[Type]]))</f>
        <v>xs:date</v>
      </c>
      <c r="I10" t="str">
        <f>IF(nor[[#This Row],[Base type]]="xs:string",LEFT(nor[[#This Row],[Type]],11)="xs:string(""","")</f>
        <v/>
      </c>
      <c r="J10" t="str">
        <f>IF(nor[[#This Row],[Base type]]="xs:string",NOT(ISERROR(FIND(" or xs:string(xs:pattern=other:\w{2,})",nor[[#This Row],[Type]]))),"")</f>
        <v/>
      </c>
      <c r="K10" t="str">
        <f>IFERROR(MID(nor[[#This Row],[Type]],LEN(nor[[#This Row],[Base type]])+2,FIND(")",nor[[#This Row],[Type]],LEN(nor[[#This Row],[Base type]])+2)-LEN(nor[[#This Row],[Base type]])-2)&amp;IF(nor[[#This Row],[Other]]=TRUE,", ""other:*""",""),"")</f>
        <v/>
      </c>
      <c r="L10"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11" spans="1:12" x14ac:dyDescent="0.25">
      <c r="A11" s="6" t="b">
        <f>NOT(ISERROR(MATCH(nor[[#This Row],[Full path]],Infra[Full path],0)))</f>
        <v>0</v>
      </c>
      <c r="B11" s="6" t="str">
        <f>nor[[#This Row],[Element hierarchy (XPATH)]]&amp;nor[[#This Row],[Element]]&amp;IF(ISBLANK(nor[[#This Row],[Attribute]]),"","/@"&amp;nor[[#This Row],[Attribute]])</f>
        <v>//state/@operatingPeriodRef</v>
      </c>
      <c r="C11" t="s">
        <v>3694</v>
      </c>
      <c r="D11" t="s">
        <v>123</v>
      </c>
      <c r="E11" t="s">
        <v>133</v>
      </c>
      <c r="F11" t="s">
        <v>29</v>
      </c>
      <c r="G11" t="s">
        <v>1325</v>
      </c>
      <c r="H11" t="str">
        <f>IF(ISBLANK(nor[[#This Row],[Type]]),"",IFERROR(LEFT(nor[[#This Row],[Type]],FIND("(",nor[[#This Row],[Type]])-1),nor[[#This Row],[Type]]))</f>
        <v>xs:IDREF</v>
      </c>
      <c r="I11" t="str">
        <f>IF(nor[[#This Row],[Base type]]="xs:string",LEFT(nor[[#This Row],[Type]],11)="xs:string(""","")</f>
        <v/>
      </c>
      <c r="J11" t="str">
        <f>IF(nor[[#This Row],[Base type]]="xs:string",NOT(ISERROR(FIND(" or xs:string(xs:pattern=other:\w{2,})",nor[[#This Row],[Type]]))),"")</f>
        <v/>
      </c>
      <c r="K11" t="str">
        <f>IFERROR(MID(nor[[#This Row],[Type]],LEN(nor[[#This Row],[Base type]])+2,FIND(")",nor[[#This Row],[Type]],LEN(nor[[#This Row],[Base type]])+2)-LEN(nor[[#This Row],[Base type]])-2)&amp;IF(nor[[#This Row],[Other]]=TRUE,", ""other:*""",""),"")</f>
        <v/>
      </c>
      <c r="L11"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2" spans="1:12" x14ac:dyDescent="0.25">
      <c r="A12" s="6" t="b">
        <f>NOT(ISERROR(MATCH(nor[[#This Row],[Full path]],Infra[Full path],0)))</f>
        <v>0</v>
      </c>
      <c r="B12" s="6" t="str">
        <f>nor[[#This Row],[Element hierarchy (XPATH)]]&amp;nor[[#This Row],[Element]]&amp;IF(ISBLANK(nor[[#This Row],[Attribute]]),"","/@"&amp;nor[[#This Row],[Attribute]])</f>
        <v>//state/@remarks</v>
      </c>
      <c r="C12" t="s">
        <v>3694</v>
      </c>
      <c r="D12" t="s">
        <v>123</v>
      </c>
      <c r="E12" t="s">
        <v>1489</v>
      </c>
      <c r="F12" t="s">
        <v>29</v>
      </c>
      <c r="G12" t="s">
        <v>1302</v>
      </c>
      <c r="H12" t="str">
        <f>IF(ISBLANK(nor[[#This Row],[Type]]),"",IFERROR(LEFT(nor[[#This Row],[Type]],FIND("(",nor[[#This Row],[Type]])-1),nor[[#This Row],[Type]]))</f>
        <v>xs:string</v>
      </c>
      <c r="I12" t="b">
        <f>IF(nor[[#This Row],[Base type]]="xs:string",LEFT(nor[[#This Row],[Type]],11)="xs:string(""","")</f>
        <v>0</v>
      </c>
      <c r="J12" t="b">
        <f>IF(nor[[#This Row],[Base type]]="xs:string",NOT(ISERROR(FIND(" or xs:string(xs:pattern=other:\w{2,})",nor[[#This Row],[Type]]))),"")</f>
        <v>0</v>
      </c>
      <c r="K12" t="str">
        <f>IFERROR(MID(nor[[#This Row],[Type]],LEN(nor[[#This Row],[Base type]])+2,FIND(")",nor[[#This Row],[Type]],LEN(nor[[#This Row],[Base type]])+2)-LEN(nor[[#This Row],[Base type]])-2)&amp;IF(nor[[#This Row],[Other]]=TRUE,", ""other:*""",""),"")</f>
        <v/>
      </c>
      <c r="L12"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3" spans="1:12" x14ac:dyDescent="0.25">
      <c r="A13" s="6" t="b">
        <f>NOT(ISERROR(MATCH(nor[[#This Row],[Full path]],Infra[Full path],0)))</f>
        <v>0</v>
      </c>
      <c r="B13" s="6" t="str">
        <f>nor[[#This Row],[Element hierarchy (XPATH)]]&amp;nor[[#This Row],[Element]]&amp;IF(ISBLANK(nor[[#This Row],[Attribute]]),"","/@"&amp;nor[[#This Row],[Attribute]])</f>
        <v>//state/@startTime</v>
      </c>
      <c r="C13" t="s">
        <v>3694</v>
      </c>
      <c r="D13" t="s">
        <v>123</v>
      </c>
      <c r="E13" t="s">
        <v>1481</v>
      </c>
      <c r="F13" t="s">
        <v>29</v>
      </c>
      <c r="G13" t="s">
        <v>1482</v>
      </c>
      <c r="H13" t="str">
        <f>IF(ISBLANK(nor[[#This Row],[Type]]),"",IFERROR(LEFT(nor[[#This Row],[Type]],FIND("(",nor[[#This Row],[Type]])-1),nor[[#This Row],[Type]]))</f>
        <v>xs:time</v>
      </c>
      <c r="I13" t="str">
        <f>IF(nor[[#This Row],[Base type]]="xs:string",LEFT(nor[[#This Row],[Type]],11)="xs:string(""","")</f>
        <v/>
      </c>
      <c r="J13" t="str">
        <f>IF(nor[[#This Row],[Base type]]="xs:string",NOT(ISERROR(FIND(" or xs:string(xs:pattern=other:\w{2,})",nor[[#This Row],[Type]]))),"")</f>
        <v/>
      </c>
      <c r="K13" t="str">
        <f>IFERROR(MID(nor[[#This Row],[Type]],LEN(nor[[#This Row],[Base type]])+2,FIND(")",nor[[#This Row],[Type]],LEN(nor[[#This Row],[Base type]])+2)-LEN(nor[[#This Row],[Base type]])-2)&amp;IF(nor[[#This Row],[Other]]=TRUE,", ""other:*""",""),"")</f>
        <v/>
      </c>
      <c r="L13" t="str">
        <f>IF(ISBLANK(nor[[#This Row],[Type]]),"",INDEX(Types[Excel],MATCH(nor[[#This Row],[Base type]]&amp;";"&amp;nor[[#This Row],[Enumeration]]&amp;";"&amp;nor[[#This Row],[Other]],Types[Key],0))
&amp;IF(nor[[#This Row],[Base type]]="xs:list",INDEX(Types[Excel],MATCH(nor[[#This Row],[Restriction]]&amp;";"&amp;nor[[#This Row],[Enumeration]]&amp;";"&amp;nor[[#This Row],[Other]],Types[Key],0)),""))</f>
        <v>[time]</v>
      </c>
    </row>
    <row r="14" spans="1:12" x14ac:dyDescent="0.25">
      <c r="A14" s="6" t="b">
        <f>NOT(ISERROR(MATCH(nor[[#This Row],[Full path]],Infra[Full path],0)))</f>
        <v>0</v>
      </c>
      <c r="B14" s="6" t="str">
        <f>nor[[#This Row],[Element hierarchy (XPATH)]]&amp;nor[[#This Row],[Element]]&amp;IF(ISBLANK(nor[[#This Row],[Attribute]]),"","/@"&amp;nor[[#This Row],[Attribute]])</f>
        <v>//state/@status</v>
      </c>
      <c r="C14" t="s">
        <v>3694</v>
      </c>
      <c r="D14" t="s">
        <v>123</v>
      </c>
      <c r="E14" t="s">
        <v>135</v>
      </c>
      <c r="F14" t="s">
        <v>29</v>
      </c>
      <c r="G14" t="s">
        <v>1478</v>
      </c>
      <c r="H14" t="str">
        <f>IF(ISBLANK(nor[[#This Row],[Type]]),"",IFERROR(LEFT(nor[[#This Row],[Type]],FIND("(",nor[[#This Row],[Type]])-1),nor[[#This Row],[Type]]))</f>
        <v>xs:string</v>
      </c>
      <c r="I14" t="b">
        <f>IF(nor[[#This Row],[Base type]]="xs:string",LEFT(nor[[#This Row],[Type]],11)="xs:string(""","")</f>
        <v>1</v>
      </c>
      <c r="J14" t="b">
        <f>IF(nor[[#This Row],[Base type]]="xs:string",NOT(ISERROR(FIND(" or xs:string(xs:pattern=other:\w{2,})",nor[[#This Row],[Type]]))),"")</f>
        <v>1</v>
      </c>
      <c r="K14" t="str">
        <f>IFERROR(MID(nor[[#This Row],[Type]],LEN(nor[[#This Row],[Base type]])+2,FIND(")",nor[[#This Row],[Type]],LEN(nor[[#This Row],[Base type]])+2)-LEN(nor[[#This Row],[Base type]])-2)&amp;IF(nor[[#This Row],[Other]]=TRUE,", ""other:*""",""),"")</f>
        <v>"conceptual", "planned", "operational", "disabled", "closed", "other:*"</v>
      </c>
      <c r="L14"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5" spans="1:12" hidden="1" x14ac:dyDescent="0.25">
      <c r="A15" s="6" t="b">
        <f>NOT(ISERROR(MATCH(nor[[#This Row],[Full path]],Infra[Full path],0)))</f>
        <v>0</v>
      </c>
      <c r="B15" s="6" t="str">
        <f>nor[[#This Row],[Element hierarchy (XPATH)]]&amp;nor[[#This Row],[Element]]&amp;IF(ISBLANK(nor[[#This Row],[Attribute]]),"","/@"&amp;nor[[#This Row],[Attribute]])</f>
        <v>//state/@xs:anyAttribute</v>
      </c>
      <c r="C15" t="s">
        <v>3694</v>
      </c>
      <c r="D15" t="s">
        <v>123</v>
      </c>
      <c r="E15" t="s">
        <v>1307</v>
      </c>
      <c r="F15" t="s">
        <v>29</v>
      </c>
      <c r="H15" t="str">
        <f>IF(ISBLANK(nor[[#This Row],[Type]]),"",IFERROR(LEFT(nor[[#This Row],[Type]],FIND("(",nor[[#This Row],[Type]])-1),nor[[#This Row],[Type]]))</f>
        <v/>
      </c>
      <c r="I15" t="str">
        <f>IF(nor[[#This Row],[Base type]]="xs:string",LEFT(nor[[#This Row],[Type]],11)="xs:string(""","")</f>
        <v/>
      </c>
      <c r="J15" t="str">
        <f>IF(nor[[#This Row],[Base type]]="xs:string",NOT(ISERROR(FIND(" or xs:string(xs:pattern=other:\w{2,})",nor[[#This Row],[Type]]))),"")</f>
        <v/>
      </c>
      <c r="K15" t="str">
        <f>IFERROR(MID(nor[[#This Row],[Type]],LEN(nor[[#This Row],[Base type]])+2,FIND(")",nor[[#This Row],[Type]],LEN(nor[[#This Row],[Base type]])+2)-LEN(nor[[#This Row],[Base type]])-2)&amp;IF(nor[[#This Row],[Other]]=TRUE,", ""other:*""",""),"")</f>
        <v/>
      </c>
      <c r="L15" t="str">
        <f>IF(ISBLANK(nor[[#This Row],[Type]]),"",INDEX(Types[Excel],MATCH(nor[[#This Row],[Base type]]&amp;";"&amp;nor[[#This Row],[Enumeration]]&amp;";"&amp;nor[[#This Row],[Other]],Types[Key],0))
&amp;IF(nor[[#This Row],[Base type]]="xs:list",INDEX(Types[Excel],MATCH(nor[[#This Row],[Restriction]]&amp;";"&amp;nor[[#This Row],[Enumeration]]&amp;";"&amp;nor[[#This Row],[Other]],Types[Key],0)),""))</f>
        <v/>
      </c>
    </row>
    <row r="16" spans="1:12" x14ac:dyDescent="0.25">
      <c r="A16" s="6" t="b">
        <f>NOT(ISERROR(MATCH(nor[[#This Row],[Full path]],Infra[Full path],0)))</f>
        <v>0</v>
      </c>
      <c r="B16" s="6" t="str">
        <f>nor[[#This Row],[Element hierarchy (XPATH)]]&amp;nor[[#This Row],[Element]]&amp;IF(ISBLANK(nor[[#This Row],[Attribute]]),"","/@"&amp;nor[[#This Row],[Attribute]])</f>
        <v>//state/xs:any</v>
      </c>
      <c r="C16" t="s">
        <v>3697</v>
      </c>
      <c r="D16" t="s">
        <v>1309</v>
      </c>
      <c r="F16" t="s">
        <v>29</v>
      </c>
      <c r="H16" t="str">
        <f>IF(ISBLANK(nor[[#This Row],[Type]]),"",IFERROR(LEFT(nor[[#This Row],[Type]],FIND("(",nor[[#This Row],[Type]])-1),nor[[#This Row],[Type]]))</f>
        <v/>
      </c>
      <c r="I16" t="str">
        <f>IF(nor[[#This Row],[Base type]]="xs:string",LEFT(nor[[#This Row],[Type]],11)="xs:string(""","")</f>
        <v/>
      </c>
      <c r="J16" t="str">
        <f>IF(nor[[#This Row],[Base type]]="xs:string",NOT(ISERROR(FIND(" or xs:string(xs:pattern=other:\w{2,})",nor[[#This Row],[Type]]))),"")</f>
        <v/>
      </c>
      <c r="K16" t="str">
        <f>IFERROR(MID(nor[[#This Row],[Type]],LEN(nor[[#This Row],[Base type]])+2,FIND(")",nor[[#This Row],[Type]],LEN(nor[[#This Row],[Base type]])+2)-LEN(nor[[#This Row],[Base type]])-2)&amp;IF(nor[[#This Row],[Other]]=TRUE,", ""other:*""",""),"")</f>
        <v/>
      </c>
      <c r="L16" t="str">
        <f>IF(ISBLANK(nor[[#This Row],[Type]]),"",INDEX(Types[Excel],MATCH(nor[[#This Row],[Base type]]&amp;";"&amp;nor[[#This Row],[Enumeration]]&amp;";"&amp;nor[[#This Row],[Other]],Types[Key],0))
&amp;IF(nor[[#This Row],[Base type]]="xs:list",INDEX(Types[Excel],MATCH(nor[[#This Row],[Restriction]]&amp;";"&amp;nor[[#This Row],[Enumeration]]&amp;";"&amp;nor[[#This Row],[Other]],Types[Key],0)),""))</f>
        <v/>
      </c>
    </row>
    <row r="17" spans="1:12" x14ac:dyDescent="0.25">
      <c r="A17" s="6" t="b">
        <f>NOT(ISERROR(MATCH(nor[[#This Row],[Full path]],Infra[Full path],0)))</f>
        <v>0</v>
      </c>
      <c r="B17" s="6" t="str">
        <f>nor[[#This Row],[Element hierarchy (XPATH)]]&amp;nor[[#This Row],[Element]]&amp;IF(ISBLANK(nor[[#This Row],[Attribute]]),"","/@"&amp;nor[[#This Row],[Attribute]])</f>
        <v>//state/@nor:endDate</v>
      </c>
      <c r="C17" t="s">
        <v>3694</v>
      </c>
      <c r="D17" t="s">
        <v>123</v>
      </c>
      <c r="E17" t="s">
        <v>127</v>
      </c>
      <c r="F17" t="s">
        <v>29</v>
      </c>
      <c r="G17" t="s">
        <v>3479</v>
      </c>
      <c r="H17" t="str">
        <f>IF(ISBLANK(nor[[#This Row],[Type]]),"",IFERROR(LEFT(nor[[#This Row],[Type]],FIND("(",nor[[#This Row],[Type]])-1),nor[[#This Row],[Type]]))</f>
        <v>xs:date</v>
      </c>
      <c r="I17" t="str">
        <f>IF(nor[[#This Row],[Base type]]="xs:string",LEFT(nor[[#This Row],[Type]],11)="xs:string(""","")</f>
        <v/>
      </c>
      <c r="J17" t="str">
        <f>IF(nor[[#This Row],[Base type]]="xs:string",NOT(ISERROR(FIND(" or xs:string(xs:pattern=other:\w{2,})",nor[[#This Row],[Type]]))),"")</f>
        <v/>
      </c>
      <c r="K17" t="str">
        <f>IFERROR(MID(nor[[#This Row],[Type]],LEN(nor[[#This Row],[Base type]])+2,FIND(")",nor[[#This Row],[Type]],LEN(nor[[#This Row],[Base type]])+2)-LEN(nor[[#This Row],[Base type]])-2)&amp;IF(nor[[#This Row],[Other]]=TRUE,", ""other:*""",""),"")</f>
        <v/>
      </c>
      <c r="L17"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18" spans="1:12" x14ac:dyDescent="0.25">
      <c r="A18" s="6" t="b">
        <f>NOT(ISERROR(MATCH(nor[[#This Row],[Full path]],Infra[Full path],0)))</f>
        <v>0</v>
      </c>
      <c r="B18" s="6" t="str">
        <f>nor[[#This Row],[Element hierarchy (XPATH)]]&amp;nor[[#This Row],[Element]]&amp;IF(ISBLANK(nor[[#This Row],[Attribute]]),"","/@"&amp;nor[[#This Row],[Attribute]])</f>
        <v>//state/@nor:projectRef</v>
      </c>
      <c r="C18" t="s">
        <v>3694</v>
      </c>
      <c r="D18" t="s">
        <v>123</v>
      </c>
      <c r="E18" t="s">
        <v>130</v>
      </c>
      <c r="F18" t="s">
        <v>29</v>
      </c>
      <c r="G18" t="s">
        <v>1325</v>
      </c>
      <c r="H18" t="str">
        <f>IF(ISBLANK(nor[[#This Row],[Type]]),"",IFERROR(LEFT(nor[[#This Row],[Type]],FIND("(",nor[[#This Row],[Type]])-1),nor[[#This Row],[Type]]))</f>
        <v>xs:IDREF</v>
      </c>
      <c r="I18" t="str">
        <f>IF(nor[[#This Row],[Base type]]="xs:string",LEFT(nor[[#This Row],[Type]],11)="xs:string(""","")</f>
        <v/>
      </c>
      <c r="J18" t="str">
        <f>IF(nor[[#This Row],[Base type]]="xs:string",NOT(ISERROR(FIND(" or xs:string(xs:pattern=other:\w{2,})",nor[[#This Row],[Type]]))),"")</f>
        <v/>
      </c>
      <c r="K18" t="str">
        <f>IFERROR(MID(nor[[#This Row],[Type]],LEN(nor[[#This Row],[Base type]])+2,FIND(")",nor[[#This Row],[Type]],LEN(nor[[#This Row],[Base type]])+2)-LEN(nor[[#This Row],[Base type]])-2)&amp;IF(nor[[#This Row],[Other]]=TRUE,", ""other:*""",""),"")</f>
        <v/>
      </c>
      <c r="L18"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9" spans="1:12" x14ac:dyDescent="0.25">
      <c r="A19" s="6" t="b">
        <f>NOT(ISERROR(MATCH(nor[[#This Row],[Full path]],Infra[Full path],0)))</f>
        <v>0</v>
      </c>
      <c r="B19" s="6" t="str">
        <f>nor[[#This Row],[Element hierarchy (XPATH)]]&amp;nor[[#This Row],[Element]]&amp;IF(ISBLANK(nor[[#This Row],[Attribute]]),"","/@"&amp;nor[[#This Row],[Attribute]])</f>
        <v>//state/@nor:startDate</v>
      </c>
      <c r="C19" t="s">
        <v>3694</v>
      </c>
      <c r="D19" t="s">
        <v>123</v>
      </c>
      <c r="E19" t="s">
        <v>132</v>
      </c>
      <c r="F19" t="s">
        <v>29</v>
      </c>
      <c r="G19" t="s">
        <v>3479</v>
      </c>
      <c r="H19" t="str">
        <f>IF(ISBLANK(nor[[#This Row],[Type]]),"",IFERROR(LEFT(nor[[#This Row],[Type]],FIND("(",nor[[#This Row],[Type]])-1),nor[[#This Row],[Type]]))</f>
        <v>xs:date</v>
      </c>
      <c r="I19" t="str">
        <f>IF(nor[[#This Row],[Base type]]="xs:string",LEFT(nor[[#This Row],[Type]],11)="xs:string(""","")</f>
        <v/>
      </c>
      <c r="J19" t="str">
        <f>IF(nor[[#This Row],[Base type]]="xs:string",NOT(ISERROR(FIND(" or xs:string(xs:pattern=other:\w{2,})",nor[[#This Row],[Type]]))),"")</f>
        <v/>
      </c>
      <c r="K19" t="str">
        <f>IFERROR(MID(nor[[#This Row],[Type]],LEN(nor[[#This Row],[Base type]])+2,FIND(")",nor[[#This Row],[Type]],LEN(nor[[#This Row],[Base type]])+2)-LEN(nor[[#This Row],[Base type]])-2)&amp;IF(nor[[#This Row],[Other]]=TRUE,", ""other:*""",""),"")</f>
        <v/>
      </c>
      <c r="L19"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20" spans="1:12" x14ac:dyDescent="0.25">
      <c r="A20" s="6" t="b">
        <f>NOT(ISERROR(MATCH(nor[[#This Row],[Full path]],Infra[Full path],0)))</f>
        <v>1</v>
      </c>
      <c r="B20" s="6" t="str">
        <f>nor[[#This Row],[Element hierarchy (XPATH)]]&amp;nor[[#This Row],[Element]]&amp;IF(ISBLANK(nor[[#This Row],[Attribute]]),"","/@"&amp;nor[[#This Row],[Attribute]])</f>
        <v>infrastructure/controllers/controller/@nor:routeSetTime</v>
      </c>
      <c r="C20" t="s">
        <v>72</v>
      </c>
      <c r="D20" t="s">
        <v>73</v>
      </c>
      <c r="E20" t="s">
        <v>97</v>
      </c>
      <c r="F20" t="s">
        <v>29</v>
      </c>
      <c r="G20" t="s">
        <v>3698</v>
      </c>
      <c r="H20" t="str">
        <f>IF(ISBLANK(nor[[#This Row],[Type]]),"",IFERROR(LEFT(nor[[#This Row],[Type]],FIND("(",nor[[#This Row],[Type]])-1),nor[[#This Row],[Type]]))</f>
        <v>xs:duration</v>
      </c>
      <c r="I20" t="str">
        <f>IF(nor[[#This Row],[Base type]]="xs:string",LEFT(nor[[#This Row],[Type]],11)="xs:string(""","")</f>
        <v/>
      </c>
      <c r="J20" t="str">
        <f>IF(nor[[#This Row],[Base type]]="xs:string",NOT(ISERROR(FIND(" or xs:string(xs:pattern=other:\w{2,})",nor[[#This Row],[Type]]))),"")</f>
        <v/>
      </c>
      <c r="K20" t="str">
        <f>IFERROR(MID(nor[[#This Row],[Type]],LEN(nor[[#This Row],[Base type]])+2,FIND(")",nor[[#This Row],[Type]],LEN(nor[[#This Row],[Base type]])+2)-LEN(nor[[#This Row],[Base type]])-2)&amp;IF(nor[[#This Row],[Other]]=TRUE,", ""other:*""",""),"")</f>
        <v/>
      </c>
      <c r="L20" t="str">
        <f>IF(ISBLANK(nor[[#This Row],[Type]]),"",INDEX(Types[Excel],MATCH(nor[[#This Row],[Base type]]&amp;";"&amp;nor[[#This Row],[Enumeration]]&amp;";"&amp;nor[[#This Row],[Other]],Types[Key],0))
&amp;IF(nor[[#This Row],[Base type]]="xs:list",INDEX(Types[Excel],MATCH(nor[[#This Row],[Restriction]]&amp;";"&amp;nor[[#This Row],[Enumeration]]&amp;";"&amp;nor[[#This Row],[Other]],Types[Key],0)),""))</f>
        <v>[duration]</v>
      </c>
    </row>
    <row r="21" spans="1:12" x14ac:dyDescent="0.25">
      <c r="A21" s="6" t="b">
        <f>NOT(ISERROR(MATCH(nor[[#This Row],[Full path]],Infra[Full path],0)))</f>
        <v>1</v>
      </c>
      <c r="B21" s="6" t="str">
        <f>nor[[#This Row],[Element hierarchy (XPATH)]]&amp;nor[[#This Row],[Element]]&amp;IF(ISBLANK(nor[[#This Row],[Attribute]]),"","/@"&amp;nor[[#This Row],[Attribute]])</f>
        <v>infrastructure/controllers/controller/@nor:typicalThrowTime</v>
      </c>
      <c r="C21" t="s">
        <v>72</v>
      </c>
      <c r="D21" t="s">
        <v>73</v>
      </c>
      <c r="E21" t="s">
        <v>101</v>
      </c>
      <c r="F21" t="s">
        <v>29</v>
      </c>
      <c r="G21" t="s">
        <v>3698</v>
      </c>
      <c r="H21" t="str">
        <f>IF(ISBLANK(nor[[#This Row],[Type]]),"",IFERROR(LEFT(nor[[#This Row],[Type]],FIND("(",nor[[#This Row],[Type]])-1),nor[[#This Row],[Type]]))</f>
        <v>xs:duration</v>
      </c>
      <c r="I21" t="str">
        <f>IF(nor[[#This Row],[Base type]]="xs:string",LEFT(nor[[#This Row],[Type]],11)="xs:string(""","")</f>
        <v/>
      </c>
      <c r="J21" t="str">
        <f>IF(nor[[#This Row],[Base type]]="xs:string",NOT(ISERROR(FIND(" or xs:string(xs:pattern=other:\w{2,})",nor[[#This Row],[Type]]))),"")</f>
        <v/>
      </c>
      <c r="K21" t="str">
        <f>IFERROR(MID(nor[[#This Row],[Type]],LEN(nor[[#This Row],[Base type]])+2,FIND(")",nor[[#This Row],[Type]],LEN(nor[[#This Row],[Base type]])+2)-LEN(nor[[#This Row],[Base type]])-2)&amp;IF(nor[[#This Row],[Other]]=TRUE,", ""other:*""",""),"")</f>
        <v/>
      </c>
      <c r="L21" t="str">
        <f>IF(ISBLANK(nor[[#This Row],[Type]]),"",INDEX(Types[Excel],MATCH(nor[[#This Row],[Base type]]&amp;";"&amp;nor[[#This Row],[Enumeration]]&amp;";"&amp;nor[[#This Row],[Other]],Types[Key],0))
&amp;IF(nor[[#This Row],[Base type]]="xs:list",INDEX(Types[Excel],MATCH(nor[[#This Row],[Restriction]]&amp;";"&amp;nor[[#This Row],[Enumeration]]&amp;";"&amp;nor[[#This Row],[Other]],Types[Key],0)),""))</f>
        <v>[duration]</v>
      </c>
    </row>
    <row r="22" spans="1:12" x14ac:dyDescent="0.25">
      <c r="A22" s="6" t="b">
        <f>NOT(ISERROR(MATCH(nor[[#This Row],[Full path]],Infra[Full path],0)))</f>
        <v>1</v>
      </c>
      <c r="B22" s="6" t="str">
        <f>nor[[#This Row],[Element hierarchy (XPATH)]]&amp;nor[[#This Row],[Element]]&amp;IF(ISBLANK(nor[[#This Row],[Attribute]]),"","/@"&amp;nor[[#This Row],[Attribute]])</f>
        <v>infrastructure/nor:areas</v>
      </c>
      <c r="C22" t="s">
        <v>52</v>
      </c>
      <c r="D22" t="s">
        <v>55</v>
      </c>
      <c r="F22" t="s">
        <v>29</v>
      </c>
      <c r="H22" t="str">
        <f>IF(ISBLANK(nor[[#This Row],[Type]]),"",IFERROR(LEFT(nor[[#This Row],[Type]],FIND("(",nor[[#This Row],[Type]])-1),nor[[#This Row],[Type]]))</f>
        <v/>
      </c>
      <c r="I22" t="str">
        <f>IF(nor[[#This Row],[Base type]]="xs:string",LEFT(nor[[#This Row],[Type]],11)="xs:string(""","")</f>
        <v/>
      </c>
      <c r="J22" t="str">
        <f>IF(nor[[#This Row],[Base type]]="xs:string",NOT(ISERROR(FIND(" or xs:string(xs:pattern=other:\w{2,})",nor[[#This Row],[Type]]))),"")</f>
        <v/>
      </c>
      <c r="K22" t="str">
        <f>IFERROR(MID(nor[[#This Row],[Type]],LEN(nor[[#This Row],[Base type]])+2,FIND(")",nor[[#This Row],[Type]],LEN(nor[[#This Row],[Base type]])+2)-LEN(nor[[#This Row],[Base type]])-2)&amp;IF(nor[[#This Row],[Other]]=TRUE,", ""other:*""",""),"")</f>
        <v/>
      </c>
      <c r="L22" t="str">
        <f>IF(ISBLANK(nor[[#This Row],[Type]]),"",INDEX(Types[Excel],MATCH(nor[[#This Row],[Base type]]&amp;";"&amp;nor[[#This Row],[Enumeration]]&amp;";"&amp;nor[[#This Row],[Other]],Types[Key],0))
&amp;IF(nor[[#This Row],[Base type]]="xs:list",INDEX(Types[Excel],MATCH(nor[[#This Row],[Restriction]]&amp;";"&amp;nor[[#This Row],[Enumeration]]&amp;";"&amp;nor[[#This Row],[Other]],Types[Key],0)),""))</f>
        <v/>
      </c>
    </row>
    <row r="23" spans="1:12" x14ac:dyDescent="0.25">
      <c r="A23" s="6" t="b">
        <f>NOT(ISERROR(MATCH(nor[[#This Row],[Full path]],Infra[Full path],0)))</f>
        <v>1</v>
      </c>
      <c r="B23" s="6" t="str">
        <f>nor[[#This Row],[Element hierarchy (XPATH)]]&amp;nor[[#This Row],[Element]]&amp;IF(ISBLANK(nor[[#This Row],[Attribute]]),"","/@"&amp;nor[[#This Row],[Attribute]])</f>
        <v>infrastructure/nor:areas/nor:area</v>
      </c>
      <c r="C23" t="s">
        <v>145</v>
      </c>
      <c r="D23" t="s">
        <v>146</v>
      </c>
      <c r="F23" t="s">
        <v>23</v>
      </c>
      <c r="H23" t="str">
        <f>IF(ISBLANK(nor[[#This Row],[Type]]),"",IFERROR(LEFT(nor[[#This Row],[Type]],FIND("(",nor[[#This Row],[Type]])-1),nor[[#This Row],[Type]]))</f>
        <v/>
      </c>
      <c r="I23" t="str">
        <f>IF(nor[[#This Row],[Base type]]="xs:string",LEFT(nor[[#This Row],[Type]],11)="xs:string(""","")</f>
        <v/>
      </c>
      <c r="J23" t="str">
        <f>IF(nor[[#This Row],[Base type]]="xs:string",NOT(ISERROR(FIND(" or xs:string(xs:pattern=other:\w{2,})",nor[[#This Row],[Type]]))),"")</f>
        <v/>
      </c>
      <c r="K23" t="str">
        <f>IFERROR(MID(nor[[#This Row],[Type]],LEN(nor[[#This Row],[Base type]])+2,FIND(")",nor[[#This Row],[Type]],LEN(nor[[#This Row],[Base type]])+2)-LEN(nor[[#This Row],[Base type]])-2)&amp;IF(nor[[#This Row],[Other]]=TRUE,", ""other:*""",""),"")</f>
        <v/>
      </c>
      <c r="L23" t="str">
        <f>IF(ISBLANK(nor[[#This Row],[Type]]),"",INDEX(Types[Excel],MATCH(nor[[#This Row],[Base type]]&amp;";"&amp;nor[[#This Row],[Enumeration]]&amp;";"&amp;nor[[#This Row],[Other]],Types[Key],0))
&amp;IF(nor[[#This Row],[Base type]]="xs:list",INDEX(Types[Excel],MATCH(nor[[#This Row],[Restriction]]&amp;";"&amp;nor[[#This Row],[Enumeration]]&amp;";"&amp;nor[[#This Row],[Other]],Types[Key],0)),""))</f>
        <v/>
      </c>
    </row>
    <row r="24" spans="1:12" x14ac:dyDescent="0.25">
      <c r="A24" s="6" t="b">
        <f>NOT(ISERROR(MATCH(nor[[#This Row],[Full path]],Infra[Full path],0)))</f>
        <v>1</v>
      </c>
      <c r="B24" s="6" t="str">
        <f>nor[[#This Row],[Element hierarchy (XPATH)]]&amp;nor[[#This Row],[Element]]&amp;IF(ISBLANK(nor[[#This Row],[Attribute]]),"","/@"&amp;nor[[#This Row],[Attribute]])</f>
        <v>infrastructure/nor:areas/nor:area/@code</v>
      </c>
      <c r="C24" t="s">
        <v>145</v>
      </c>
      <c r="D24" t="s">
        <v>146</v>
      </c>
      <c r="E24" t="s">
        <v>24</v>
      </c>
      <c r="F24" t="s">
        <v>29</v>
      </c>
      <c r="G24" t="s">
        <v>1302</v>
      </c>
      <c r="H24" t="str">
        <f>IF(ISBLANK(nor[[#This Row],[Type]]),"",IFERROR(LEFT(nor[[#This Row],[Type]],FIND("(",nor[[#This Row],[Type]])-1),nor[[#This Row],[Type]]))</f>
        <v>xs:string</v>
      </c>
      <c r="I24" t="b">
        <f>IF(nor[[#This Row],[Base type]]="xs:string",LEFT(nor[[#This Row],[Type]],11)="xs:string(""","")</f>
        <v>0</v>
      </c>
      <c r="J24" t="b">
        <f>IF(nor[[#This Row],[Base type]]="xs:string",NOT(ISERROR(FIND(" or xs:string(xs:pattern=other:\w{2,})",nor[[#This Row],[Type]]))),"")</f>
        <v>0</v>
      </c>
      <c r="K24" t="str">
        <f>IFERROR(MID(nor[[#This Row],[Type]],LEN(nor[[#This Row],[Base type]])+2,FIND(")",nor[[#This Row],[Type]],LEN(nor[[#This Row],[Base type]])+2)-LEN(nor[[#This Row],[Base type]])-2)&amp;IF(nor[[#This Row],[Other]]=TRUE,", ""other:*""",""),"")</f>
        <v/>
      </c>
      <c r="L24"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25" spans="1:12" x14ac:dyDescent="0.25">
      <c r="A25" s="6" t="b">
        <f>NOT(ISERROR(MATCH(nor[[#This Row],[Full path]],Infra[Full path],0)))</f>
        <v>1</v>
      </c>
      <c r="B25" s="6" t="str">
        <f>nor[[#This Row],[Element hierarchy (XPATH)]]&amp;nor[[#This Row],[Element]]&amp;IF(ISBLANK(nor[[#This Row],[Attribute]]),"","/@"&amp;nor[[#This Row],[Attribute]])</f>
        <v>infrastructure/nor:areas/nor:area/@controllerRef</v>
      </c>
      <c r="C25" t="s">
        <v>145</v>
      </c>
      <c r="D25" t="s">
        <v>146</v>
      </c>
      <c r="E25" t="s">
        <v>147</v>
      </c>
      <c r="F25" t="s">
        <v>29</v>
      </c>
      <c r="G25" t="s">
        <v>1325</v>
      </c>
      <c r="H25" t="str">
        <f>IF(ISBLANK(nor[[#This Row],[Type]]),"",IFERROR(LEFT(nor[[#This Row],[Type]],FIND("(",nor[[#This Row],[Type]])-1),nor[[#This Row],[Type]]))</f>
        <v>xs:IDREF</v>
      </c>
      <c r="I25" t="str">
        <f>IF(nor[[#This Row],[Base type]]="xs:string",LEFT(nor[[#This Row],[Type]],11)="xs:string(""","")</f>
        <v/>
      </c>
      <c r="J25" t="str">
        <f>IF(nor[[#This Row],[Base type]]="xs:string",NOT(ISERROR(FIND(" or xs:string(xs:pattern=other:\w{2,})",nor[[#This Row],[Type]]))),"")</f>
        <v/>
      </c>
      <c r="K25" t="str">
        <f>IFERROR(MID(nor[[#This Row],[Type]],LEN(nor[[#This Row],[Base type]])+2,FIND(")",nor[[#This Row],[Type]],LEN(nor[[#This Row],[Base type]])+2)-LEN(nor[[#This Row],[Base type]])-2)&amp;IF(nor[[#This Row],[Other]]=TRUE,", ""other:*""",""),"")</f>
        <v/>
      </c>
      <c r="L25"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26" spans="1:12" x14ac:dyDescent="0.25">
      <c r="A26" s="6" t="b">
        <f>NOT(ISERROR(MATCH(nor[[#This Row],[Full path]],Infra[Full path],0)))</f>
        <v>1</v>
      </c>
      <c r="B26" s="6" t="str">
        <f>nor[[#This Row],[Element hierarchy (XPATH)]]&amp;nor[[#This Row],[Element]]&amp;IF(ISBLANK(nor[[#This Row],[Attribute]]),"","/@"&amp;nor[[#This Row],[Attribute]])</f>
        <v>infrastructure/nor:areas/nor:area/@description</v>
      </c>
      <c r="C26" t="s">
        <v>145</v>
      </c>
      <c r="D26" t="s">
        <v>146</v>
      </c>
      <c r="E26" t="s">
        <v>28</v>
      </c>
      <c r="F26" t="s">
        <v>29</v>
      </c>
      <c r="G26" t="s">
        <v>1302</v>
      </c>
      <c r="H26" t="str">
        <f>IF(ISBLANK(nor[[#This Row],[Type]]),"",IFERROR(LEFT(nor[[#This Row],[Type]],FIND("(",nor[[#This Row],[Type]])-1),nor[[#This Row],[Type]]))</f>
        <v>xs:string</v>
      </c>
      <c r="I26" t="b">
        <f>IF(nor[[#This Row],[Base type]]="xs:string",LEFT(nor[[#This Row],[Type]],11)="xs:string(""","")</f>
        <v>0</v>
      </c>
      <c r="J26" t="b">
        <f>IF(nor[[#This Row],[Base type]]="xs:string",NOT(ISERROR(FIND(" or xs:string(xs:pattern=other:\w{2,})",nor[[#This Row],[Type]]))),"")</f>
        <v>0</v>
      </c>
      <c r="K26" t="str">
        <f>IFERROR(MID(nor[[#This Row],[Type]],LEN(nor[[#This Row],[Base type]])+2,FIND(")",nor[[#This Row],[Type]],LEN(nor[[#This Row],[Base type]])+2)-LEN(nor[[#This Row],[Base type]])-2)&amp;IF(nor[[#This Row],[Other]]=TRUE,", ""other:*""",""),"")</f>
        <v/>
      </c>
      <c r="L26"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27" spans="1:12" x14ac:dyDescent="0.25">
      <c r="A27" s="6" t="b">
        <f>NOT(ISERROR(MATCH(nor[[#This Row],[Full path]],Infra[Full path],0)))</f>
        <v>1</v>
      </c>
      <c r="B27" s="6" t="str">
        <f>nor[[#This Row],[Element hierarchy (XPATH)]]&amp;nor[[#This Row],[Element]]&amp;IF(ISBLANK(nor[[#This Row],[Attribute]]),"","/@"&amp;nor[[#This Row],[Attribute]])</f>
        <v>infrastructure/nor:areas/nor:area/@id</v>
      </c>
      <c r="C27" t="s">
        <v>145</v>
      </c>
      <c r="D27" t="s">
        <v>146</v>
      </c>
      <c r="E27" t="s">
        <v>32</v>
      </c>
      <c r="F27" t="s">
        <v>23</v>
      </c>
      <c r="G27" t="s">
        <v>1311</v>
      </c>
      <c r="H27" t="str">
        <f>IF(ISBLANK(nor[[#This Row],[Type]]),"",IFERROR(LEFT(nor[[#This Row],[Type]],FIND("(",nor[[#This Row],[Type]])-1),nor[[#This Row],[Type]]))</f>
        <v>xs:ID</v>
      </c>
      <c r="I27" t="str">
        <f>IF(nor[[#This Row],[Base type]]="xs:string",LEFT(nor[[#This Row],[Type]],11)="xs:string(""","")</f>
        <v/>
      </c>
      <c r="J27" t="str">
        <f>IF(nor[[#This Row],[Base type]]="xs:string",NOT(ISERROR(FIND(" or xs:string(xs:pattern=other:\w{2,})",nor[[#This Row],[Type]]))),"")</f>
        <v/>
      </c>
      <c r="K27" t="str">
        <f>IFERROR(MID(nor[[#This Row],[Type]],LEN(nor[[#This Row],[Base type]])+2,FIND(")",nor[[#This Row],[Type]],LEN(nor[[#This Row],[Base type]])+2)-LEN(nor[[#This Row],[Base type]])-2)&amp;IF(nor[[#This Row],[Other]]=TRUE,", ""other:*""",""),"")</f>
        <v/>
      </c>
      <c r="L27"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28" spans="1:12" x14ac:dyDescent="0.25">
      <c r="A28" s="6" t="b">
        <f>NOT(ISERROR(MATCH(nor[[#This Row],[Full path]],Infra[Full path],0)))</f>
        <v>1</v>
      </c>
      <c r="B28" s="6" t="str">
        <f>nor[[#This Row],[Element hierarchy (XPATH)]]&amp;nor[[#This Row],[Element]]&amp;IF(ISBLANK(nor[[#This Row],[Attribute]]),"","/@"&amp;nor[[#This Row],[Attribute]])</f>
        <v>infrastructure/nor:areas/nor:area/@name</v>
      </c>
      <c r="C28" t="s">
        <v>145</v>
      </c>
      <c r="D28" t="s">
        <v>146</v>
      </c>
      <c r="E28" t="s">
        <v>34</v>
      </c>
      <c r="F28" t="s">
        <v>29</v>
      </c>
      <c r="G28" t="s">
        <v>1302</v>
      </c>
      <c r="H28" t="str">
        <f>IF(ISBLANK(nor[[#This Row],[Type]]),"",IFERROR(LEFT(nor[[#This Row],[Type]],FIND("(",nor[[#This Row],[Type]])-1),nor[[#This Row],[Type]]))</f>
        <v>xs:string</v>
      </c>
      <c r="I28" t="b">
        <f>IF(nor[[#This Row],[Base type]]="xs:string",LEFT(nor[[#This Row],[Type]],11)="xs:string(""","")</f>
        <v>0</v>
      </c>
      <c r="J28" t="b">
        <f>IF(nor[[#This Row],[Base type]]="xs:string",NOT(ISERROR(FIND(" or xs:string(xs:pattern=other:\w{2,})",nor[[#This Row],[Type]]))),"")</f>
        <v>0</v>
      </c>
      <c r="K28" t="str">
        <f>IFERROR(MID(nor[[#This Row],[Type]],LEN(nor[[#This Row],[Base type]])+2,FIND(")",nor[[#This Row],[Type]],LEN(nor[[#This Row],[Base type]])+2)-LEN(nor[[#This Row],[Base type]])-2)&amp;IF(nor[[#This Row],[Other]]=TRUE,", ""other:*""",""),"")</f>
        <v/>
      </c>
      <c r="L28"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29" spans="1:12" x14ac:dyDescent="0.25">
      <c r="A29" s="6" t="b">
        <f>NOT(ISERROR(MATCH(nor[[#This Row],[Full path]],Infra[Full path],0)))</f>
        <v>1</v>
      </c>
      <c r="B29" s="6" t="str">
        <f>nor[[#This Row],[Element hierarchy (XPATH)]]&amp;nor[[#This Row],[Element]]&amp;IF(ISBLANK(nor[[#This Row],[Attribute]]),"","/@"&amp;nor[[#This Row],[Attribute]])</f>
        <v>infrastructure/nor:areas/nor:area/@type</v>
      </c>
      <c r="C29" t="s">
        <v>145</v>
      </c>
      <c r="D29" t="s">
        <v>146</v>
      </c>
      <c r="E29" t="s">
        <v>17</v>
      </c>
      <c r="F29" t="s">
        <v>23</v>
      </c>
      <c r="G29" t="s">
        <v>3699</v>
      </c>
      <c r="H29" t="str">
        <f>IF(ISBLANK(nor[[#This Row],[Type]]),"",IFERROR(LEFT(nor[[#This Row],[Type]],FIND("(",nor[[#This Row],[Type]])-1),nor[[#This Row],[Type]]))</f>
        <v>xs:string</v>
      </c>
      <c r="I29" t="b">
        <f>IF(nor[[#This Row],[Base type]]="xs:string",LEFT(nor[[#This Row],[Type]],11)="xs:string(""","")</f>
        <v>1</v>
      </c>
      <c r="J29" t="b">
        <f>IF(nor[[#This Row],[Base type]]="xs:string",NOT(ISERROR(FIND(" or xs:string(xs:pattern=other:\w{2,})",nor[[#This Row],[Type]]))),"")</f>
        <v>1</v>
      </c>
      <c r="K29" t="str">
        <f>IFERROR(MID(nor[[#This Row],[Type]],LEN(nor[[#This Row],[Base type]])+2,FIND(")",nor[[#This Row],[Type]],LEN(nor[[#This Row],[Base type]])+2)-LEN(nor[[#This Row],[Base type]])-2)&amp;IF(nor[[#This Row],[Other]]=TRUE,", ""other:*""",""),"")</f>
        <v>"trackSection", "local", "work", "project", "other:*"</v>
      </c>
      <c r="L29"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30" spans="1:12" hidden="1" x14ac:dyDescent="0.25">
      <c r="A30" s="6" t="b">
        <f>NOT(ISERROR(MATCH(nor[[#This Row],[Full path]],Infra[Full path],0)))</f>
        <v>0</v>
      </c>
      <c r="B30" s="6" t="str">
        <f>nor[[#This Row],[Element hierarchy (XPATH)]]&amp;nor[[#This Row],[Element]]&amp;IF(ISBLANK(nor[[#This Row],[Attribute]]),"","/@"&amp;nor[[#This Row],[Attribute]])</f>
        <v>infrastructure/nor:areas/nor:area/@xml:lang</v>
      </c>
      <c r="C30" t="s">
        <v>145</v>
      </c>
      <c r="D30" t="s">
        <v>146</v>
      </c>
      <c r="E30" t="s">
        <v>1305</v>
      </c>
      <c r="F30" t="s">
        <v>29</v>
      </c>
      <c r="H30" t="str">
        <f>IF(ISBLANK(nor[[#This Row],[Type]]),"",IFERROR(LEFT(nor[[#This Row],[Type]],FIND("(",nor[[#This Row],[Type]])-1),nor[[#This Row],[Type]]))</f>
        <v/>
      </c>
      <c r="I30" t="str">
        <f>IF(nor[[#This Row],[Base type]]="xs:string",LEFT(nor[[#This Row],[Type]],11)="xs:string(""","")</f>
        <v/>
      </c>
      <c r="J30" t="str">
        <f>IF(nor[[#This Row],[Base type]]="xs:string",NOT(ISERROR(FIND(" or xs:string(xs:pattern=other:\w{2,})",nor[[#This Row],[Type]]))),"")</f>
        <v/>
      </c>
      <c r="K30" t="str">
        <f>IFERROR(MID(nor[[#This Row],[Type]],LEN(nor[[#This Row],[Base type]])+2,FIND(")",nor[[#This Row],[Type]],LEN(nor[[#This Row],[Base type]])+2)-LEN(nor[[#This Row],[Base type]])-2)&amp;IF(nor[[#This Row],[Other]]=TRUE,", ""other:*""",""),"")</f>
        <v/>
      </c>
      <c r="L30" t="str">
        <f>IF(ISBLANK(nor[[#This Row],[Type]]),"",INDEX(Types[Excel],MATCH(nor[[#This Row],[Base type]]&amp;";"&amp;nor[[#This Row],[Enumeration]]&amp;";"&amp;nor[[#This Row],[Other]],Types[Key],0))
&amp;IF(nor[[#This Row],[Base type]]="xs:list",INDEX(Types[Excel],MATCH(nor[[#This Row],[Restriction]]&amp;";"&amp;nor[[#This Row],[Enumeration]]&amp;";"&amp;nor[[#This Row],[Other]],Types[Key],0)),""))</f>
        <v/>
      </c>
    </row>
    <row r="31" spans="1:12" hidden="1" x14ac:dyDescent="0.25">
      <c r="A31" s="6" t="b">
        <f>NOT(ISERROR(MATCH(nor[[#This Row],[Full path]],Infra[Full path],0)))</f>
        <v>0</v>
      </c>
      <c r="B31" s="6" t="str">
        <f>nor[[#This Row],[Element hierarchy (XPATH)]]&amp;nor[[#This Row],[Element]]&amp;IF(ISBLANK(nor[[#This Row],[Attribute]]),"","/@"&amp;nor[[#This Row],[Attribute]])</f>
        <v>infrastructure/nor:areas/nor:area/@xs:anyAttribute</v>
      </c>
      <c r="C31" t="s">
        <v>145</v>
      </c>
      <c r="D31" t="s">
        <v>146</v>
      </c>
      <c r="E31" t="s">
        <v>1307</v>
      </c>
      <c r="F31" t="s">
        <v>29</v>
      </c>
      <c r="H31" t="str">
        <f>IF(ISBLANK(nor[[#This Row],[Type]]),"",IFERROR(LEFT(nor[[#This Row],[Type]],FIND("(",nor[[#This Row],[Type]])-1),nor[[#This Row],[Type]]))</f>
        <v/>
      </c>
      <c r="I31" t="str">
        <f>IF(nor[[#This Row],[Base type]]="xs:string",LEFT(nor[[#This Row],[Type]],11)="xs:string(""","")</f>
        <v/>
      </c>
      <c r="J31" t="str">
        <f>IF(nor[[#This Row],[Base type]]="xs:string",NOT(ISERROR(FIND(" or xs:string(xs:pattern=other:\w{2,})",nor[[#This Row],[Type]]))),"")</f>
        <v/>
      </c>
      <c r="K31" t="str">
        <f>IFERROR(MID(nor[[#This Row],[Type]],LEN(nor[[#This Row],[Base type]])+2,FIND(")",nor[[#This Row],[Type]],LEN(nor[[#This Row],[Base type]])+2)-LEN(nor[[#This Row],[Base type]])-2)&amp;IF(nor[[#This Row],[Other]]=TRUE,", ""other:*""",""),"")</f>
        <v/>
      </c>
      <c r="L31" t="str">
        <f>IF(ISBLANK(nor[[#This Row],[Type]]),"",INDEX(Types[Excel],MATCH(nor[[#This Row],[Base type]]&amp;";"&amp;nor[[#This Row],[Enumeration]]&amp;";"&amp;nor[[#This Row],[Other]],Types[Key],0))
&amp;IF(nor[[#This Row],[Base type]]="xs:list",INDEX(Types[Excel],MATCH(nor[[#This Row],[Restriction]]&amp;";"&amp;nor[[#This Row],[Enumeration]]&amp;";"&amp;nor[[#This Row],[Other]],Types[Key],0)),""))</f>
        <v/>
      </c>
    </row>
    <row r="32" spans="1:12" x14ac:dyDescent="0.25">
      <c r="A32" s="6" t="b">
        <f>NOT(ISERROR(MATCH(nor[[#This Row],[Full path]],Infra[Full path],0)))</f>
        <v>1</v>
      </c>
      <c r="B32" s="6" t="str">
        <f>nor[[#This Row],[Element hierarchy (XPATH)]]&amp;nor[[#This Row],[Element]]&amp;IF(ISBLANK(nor[[#This Row],[Attribute]]),"","/@"&amp;nor[[#This Row],[Attribute]])</f>
        <v>infrastructure/nor:areas/nor:area/nor:isLimitedBy</v>
      </c>
      <c r="C32" t="s">
        <v>156</v>
      </c>
      <c r="D32" t="s">
        <v>157</v>
      </c>
      <c r="F32" t="s">
        <v>23</v>
      </c>
      <c r="H32" t="str">
        <f>IF(ISBLANK(nor[[#This Row],[Type]]),"",IFERROR(LEFT(nor[[#This Row],[Type]],FIND("(",nor[[#This Row],[Type]])-1),nor[[#This Row],[Type]]))</f>
        <v/>
      </c>
      <c r="I32" t="str">
        <f>IF(nor[[#This Row],[Base type]]="xs:string",LEFT(nor[[#This Row],[Type]],11)="xs:string(""","")</f>
        <v/>
      </c>
      <c r="J32" t="str">
        <f>IF(nor[[#This Row],[Base type]]="xs:string",NOT(ISERROR(FIND(" or xs:string(xs:pattern=other:\w{2,})",nor[[#This Row],[Type]]))),"")</f>
        <v/>
      </c>
      <c r="K32" t="str">
        <f>IFERROR(MID(nor[[#This Row],[Type]],LEN(nor[[#This Row],[Base type]])+2,FIND(")",nor[[#This Row],[Type]],LEN(nor[[#This Row],[Base type]])+2)-LEN(nor[[#This Row],[Base type]])-2)&amp;IF(nor[[#This Row],[Other]]=TRUE,", ""other:*""",""),"")</f>
        <v/>
      </c>
      <c r="L32" t="str">
        <f>IF(ISBLANK(nor[[#This Row],[Type]]),"",INDEX(Types[Excel],MATCH(nor[[#This Row],[Base type]]&amp;";"&amp;nor[[#This Row],[Enumeration]]&amp;";"&amp;nor[[#This Row],[Other]],Types[Key],0))
&amp;IF(nor[[#This Row],[Base type]]="xs:list",INDEX(Types[Excel],MATCH(nor[[#This Row],[Restriction]]&amp;";"&amp;nor[[#This Row],[Enumeration]]&amp;";"&amp;nor[[#This Row],[Other]],Types[Key],0)),""))</f>
        <v/>
      </c>
    </row>
    <row r="33" spans="1:12" x14ac:dyDescent="0.25">
      <c r="A33" s="6" t="b">
        <f>NOT(ISERROR(MATCH(nor[[#This Row],[Full path]],Infra[Full path],0)))</f>
        <v>1</v>
      </c>
      <c r="B33" s="6" t="str">
        <f>nor[[#This Row],[Element hierarchy (XPATH)]]&amp;nor[[#This Row],[Element]]&amp;IF(ISBLANK(nor[[#This Row],[Attribute]]),"","/@"&amp;nor[[#This Row],[Attribute]])</f>
        <v>infrastructure/nor:areas/nor:area/nor:isLimitedBy/@ref</v>
      </c>
      <c r="C33" t="s">
        <v>156</v>
      </c>
      <c r="D33" t="s">
        <v>157</v>
      </c>
      <c r="E33" t="s">
        <v>120</v>
      </c>
      <c r="F33" t="s">
        <v>23</v>
      </c>
      <c r="G33" t="s">
        <v>1325</v>
      </c>
      <c r="H33" t="str">
        <f>IF(ISBLANK(nor[[#This Row],[Type]]),"",IFERROR(LEFT(nor[[#This Row],[Type]],FIND("(",nor[[#This Row],[Type]])-1),nor[[#This Row],[Type]]))</f>
        <v>xs:IDREF</v>
      </c>
      <c r="I33" t="str">
        <f>IF(nor[[#This Row],[Base type]]="xs:string",LEFT(nor[[#This Row],[Type]],11)="xs:string(""","")</f>
        <v/>
      </c>
      <c r="J33" t="str">
        <f>IF(nor[[#This Row],[Base type]]="xs:string",NOT(ISERROR(FIND(" or xs:string(xs:pattern=other:\w{2,})",nor[[#This Row],[Type]]))),"")</f>
        <v/>
      </c>
      <c r="K33" t="str">
        <f>IFERROR(MID(nor[[#This Row],[Type]],LEN(nor[[#This Row],[Base type]])+2,FIND(")",nor[[#This Row],[Type]],LEN(nor[[#This Row],[Base type]])+2)-LEN(nor[[#This Row],[Base type]])-2)&amp;IF(nor[[#This Row],[Other]]=TRUE,", ""other:*""",""),"")</f>
        <v/>
      </c>
      <c r="L33"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34" spans="1:12" hidden="1" x14ac:dyDescent="0.25">
      <c r="A34" s="6" t="b">
        <f>NOT(ISERROR(MATCH(nor[[#This Row],[Full path]],Infra[Full path],0)))</f>
        <v>0</v>
      </c>
      <c r="B34" s="6" t="str">
        <f>nor[[#This Row],[Element hierarchy (XPATH)]]&amp;nor[[#This Row],[Element]]&amp;IF(ISBLANK(nor[[#This Row],[Attribute]]),"","/@"&amp;nor[[#This Row],[Attribute]])</f>
        <v>infrastructure/nor:areas/nor:area/nor:isLimitedBy/@xs:anyAttribute</v>
      </c>
      <c r="C34" t="s">
        <v>156</v>
      </c>
      <c r="D34" t="s">
        <v>157</v>
      </c>
      <c r="E34" t="s">
        <v>1307</v>
      </c>
      <c r="F34" t="s">
        <v>29</v>
      </c>
      <c r="H34" t="str">
        <f>IF(ISBLANK(nor[[#This Row],[Type]]),"",IFERROR(LEFT(nor[[#This Row],[Type]],FIND("(",nor[[#This Row],[Type]])-1),nor[[#This Row],[Type]]))</f>
        <v/>
      </c>
      <c r="I34" t="str">
        <f>IF(nor[[#This Row],[Base type]]="xs:string",LEFT(nor[[#This Row],[Type]],11)="xs:string(""","")</f>
        <v/>
      </c>
      <c r="J34" t="str">
        <f>IF(nor[[#This Row],[Base type]]="xs:string",NOT(ISERROR(FIND(" or xs:string(xs:pattern=other:\w{2,})",nor[[#This Row],[Type]]))),"")</f>
        <v/>
      </c>
      <c r="K34" t="str">
        <f>IFERROR(MID(nor[[#This Row],[Type]],LEN(nor[[#This Row],[Base type]])+2,FIND(")",nor[[#This Row],[Type]],LEN(nor[[#This Row],[Base type]])+2)-LEN(nor[[#This Row],[Base type]])-2)&amp;IF(nor[[#This Row],[Other]]=TRUE,", ""other:*""",""),"")</f>
        <v/>
      </c>
      <c r="L34" t="str">
        <f>IF(ISBLANK(nor[[#This Row],[Type]]),"",INDEX(Types[Excel],MATCH(nor[[#This Row],[Base type]]&amp;";"&amp;nor[[#This Row],[Enumeration]]&amp;";"&amp;nor[[#This Row],[Other]],Types[Key],0))
&amp;IF(nor[[#This Row],[Base type]]="xs:list",INDEX(Types[Excel],MATCH(nor[[#This Row],[Restriction]]&amp;";"&amp;nor[[#This Row],[Enumeration]]&amp;";"&amp;nor[[#This Row],[Other]],Types[Key],0)),""))</f>
        <v/>
      </c>
    </row>
    <row r="35" spans="1:12" x14ac:dyDescent="0.25">
      <c r="A35" s="6" t="b">
        <f>NOT(ISERROR(MATCH(nor[[#This Row],[Full path]],Infra[Full path],0)))</f>
        <v>1</v>
      </c>
      <c r="B35" s="6" t="str">
        <f>nor[[#This Row],[Element hierarchy (XPATH)]]&amp;nor[[#This Row],[Element]]&amp;IF(ISBLANK(nor[[#This Row],[Attribute]]),"","/@"&amp;nor[[#This Row],[Attribute]])</f>
        <v>infrastructure/nor:areas/nor:area/nor:states</v>
      </c>
      <c r="C35" t="s">
        <v>156</v>
      </c>
      <c r="D35" t="s">
        <v>163</v>
      </c>
      <c r="F35" t="s">
        <v>29</v>
      </c>
      <c r="H35" t="str">
        <f>IF(ISBLANK(nor[[#This Row],[Type]]),"",IFERROR(LEFT(nor[[#This Row],[Type]],FIND("(",nor[[#This Row],[Type]])-1),nor[[#This Row],[Type]]))</f>
        <v/>
      </c>
      <c r="I35" t="str">
        <f>IF(nor[[#This Row],[Base type]]="xs:string",LEFT(nor[[#This Row],[Type]],11)="xs:string(""","")</f>
        <v/>
      </c>
      <c r="J35" t="str">
        <f>IF(nor[[#This Row],[Base type]]="xs:string",NOT(ISERROR(FIND(" or xs:string(xs:pattern=other:\w{2,})",nor[[#This Row],[Type]]))),"")</f>
        <v/>
      </c>
      <c r="K35" t="str">
        <f>IFERROR(MID(nor[[#This Row],[Type]],LEN(nor[[#This Row],[Base type]])+2,FIND(")",nor[[#This Row],[Type]],LEN(nor[[#This Row],[Base type]])+2)-LEN(nor[[#This Row],[Base type]])-2)&amp;IF(nor[[#This Row],[Other]]=TRUE,", ""other:*""",""),"")</f>
        <v/>
      </c>
      <c r="L35" t="str">
        <f>IF(ISBLANK(nor[[#This Row],[Type]]),"",INDEX(Types[Excel],MATCH(nor[[#This Row],[Base type]]&amp;";"&amp;nor[[#This Row],[Enumeration]]&amp;";"&amp;nor[[#This Row],[Other]],Types[Key],0))
&amp;IF(nor[[#This Row],[Base type]]="xs:list",INDEX(Types[Excel],MATCH(nor[[#This Row],[Restriction]]&amp;";"&amp;nor[[#This Row],[Enumeration]]&amp;";"&amp;nor[[#This Row],[Other]],Types[Key],0)),""))</f>
        <v/>
      </c>
    </row>
    <row r="36" spans="1:12" x14ac:dyDescent="0.25">
      <c r="A36" s="6" t="b">
        <f>NOT(ISERROR(MATCH(nor[[#This Row],[Full path]],Infra[Full path],0)))</f>
        <v>1</v>
      </c>
      <c r="B36" s="6" t="str">
        <f>nor[[#This Row],[Element hierarchy (XPATH)]]&amp;nor[[#This Row],[Element]]&amp;IF(ISBLANK(nor[[#This Row],[Attribute]]),"","/@"&amp;nor[[#This Row],[Attribute]])</f>
        <v>infrastructure/nor:areas/nor:area/nor:states/state</v>
      </c>
      <c r="C36" t="s">
        <v>164</v>
      </c>
      <c r="D36" t="s">
        <v>123</v>
      </c>
      <c r="F36" t="s">
        <v>23</v>
      </c>
      <c r="H36" t="str">
        <f>IF(ISBLANK(nor[[#This Row],[Type]]),"",IFERROR(LEFT(nor[[#This Row],[Type]],FIND("(",nor[[#This Row],[Type]])-1),nor[[#This Row],[Type]]))</f>
        <v/>
      </c>
      <c r="I36" t="str">
        <f>IF(nor[[#This Row],[Base type]]="xs:string",LEFT(nor[[#This Row],[Type]],11)="xs:string(""","")</f>
        <v/>
      </c>
      <c r="J36" t="str">
        <f>IF(nor[[#This Row],[Base type]]="xs:string",NOT(ISERROR(FIND(" or xs:string(xs:pattern=other:\w{2,})",nor[[#This Row],[Type]]))),"")</f>
        <v/>
      </c>
      <c r="K36" t="str">
        <f>IFERROR(MID(nor[[#This Row],[Type]],LEN(nor[[#This Row],[Base type]])+2,FIND(")",nor[[#This Row],[Type]],LEN(nor[[#This Row],[Base type]])+2)-LEN(nor[[#This Row],[Base type]])-2)&amp;IF(nor[[#This Row],[Other]]=TRUE,", ""other:*""",""),"")</f>
        <v/>
      </c>
      <c r="L36" t="str">
        <f>IF(ISBLANK(nor[[#This Row],[Type]]),"",INDEX(Types[Excel],MATCH(nor[[#This Row],[Base type]]&amp;";"&amp;nor[[#This Row],[Enumeration]]&amp;";"&amp;nor[[#This Row],[Other]],Types[Key],0))
&amp;IF(nor[[#This Row],[Base type]]="xs:list",INDEX(Types[Excel],MATCH(nor[[#This Row],[Restriction]]&amp;";"&amp;nor[[#This Row],[Enumeration]]&amp;";"&amp;nor[[#This Row],[Other]],Types[Key],0)),""))</f>
        <v/>
      </c>
    </row>
    <row r="37" spans="1:12" x14ac:dyDescent="0.25">
      <c r="A37" s="62" t="b">
        <f>NOT(ISERROR(MATCH(nor[[#This Row],[Full path]],Infra[Full path],0)))</f>
        <v>1</v>
      </c>
      <c r="B37" s="62" t="str">
        <f>nor[[#This Row],[Element hierarchy (XPATH)]]&amp;nor[[#This Row],[Element]]&amp;IF(ISBLANK(nor[[#This Row],[Attribute]]),"","/@"&amp;nor[[#This Row],[Attribute]])</f>
        <v>infrastructure/nor:areas/nor:area/nor:states/state/@nor:restrictionId</v>
      </c>
      <c r="C37" s="63" t="s">
        <v>164</v>
      </c>
      <c r="D37" s="63" t="s">
        <v>123</v>
      </c>
      <c r="E37" s="63" t="s">
        <v>951</v>
      </c>
      <c r="F37" s="63" t="s">
        <v>29</v>
      </c>
      <c r="G37" s="63" t="s">
        <v>1302</v>
      </c>
      <c r="H37" s="63" t="str">
        <f>IF(ISBLANK(nor[[#This Row],[Type]]),"",IFERROR(LEFT(nor[[#This Row],[Type]],FIND("(",nor[[#This Row],[Type]])-1),nor[[#This Row],[Type]]))</f>
        <v>xs:string</v>
      </c>
      <c r="I37" s="63" t="b">
        <f>IF(nor[[#This Row],[Base type]]="xs:string",LEFT(nor[[#This Row],[Type]],11)="xs:string(""","")</f>
        <v>0</v>
      </c>
      <c r="J37" s="63" t="b">
        <f>IF(nor[[#This Row],[Base type]]="xs:string",NOT(ISERROR(FIND(" or xs:string(xs:pattern=other:\w{2,})",nor[[#This Row],[Type]]))),"")</f>
        <v>0</v>
      </c>
      <c r="K37" s="63" t="str">
        <f>IFERROR(MID(nor[[#This Row],[Type]],LEN(nor[[#This Row],[Base type]])+2,FIND(")",nor[[#This Row],[Type]],LEN(nor[[#This Row],[Base type]])+2)-LEN(nor[[#This Row],[Base type]])-2)&amp;IF(nor[[#This Row],[Other]]=TRUE,", ""other:*""",""),"")</f>
        <v/>
      </c>
      <c r="L37" s="6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38" spans="1:12" x14ac:dyDescent="0.25">
      <c r="A38" s="62" t="b">
        <f>NOT(ISERROR(MATCH(nor[[#This Row],[Full path]],Infra[Full path],0)))</f>
        <v>1</v>
      </c>
      <c r="B38" s="62" t="str">
        <f>nor[[#This Row],[Element hierarchy (XPATH)]]&amp;nor[[#This Row],[Element]]&amp;IF(ISBLANK(nor[[#This Row],[Attribute]]),"","/@"&amp;nor[[#This Row],[Attribute]])</f>
        <v>infrastructure/nor:areas/nor:area/nor:states/state/nor:additionalRunningTime</v>
      </c>
      <c r="C38" s="63" t="s">
        <v>167</v>
      </c>
      <c r="D38" s="63" t="s">
        <v>168</v>
      </c>
      <c r="E38" s="63"/>
      <c r="F38" s="63" t="s">
        <v>29</v>
      </c>
      <c r="G38" s="63"/>
      <c r="H38" s="63" t="str">
        <f>IF(ISBLANK(nor[[#This Row],[Type]]),"",IFERROR(LEFT(nor[[#This Row],[Type]],FIND("(",nor[[#This Row],[Type]])-1),nor[[#This Row],[Type]]))</f>
        <v/>
      </c>
      <c r="I38" s="63" t="str">
        <f>IF(nor[[#This Row],[Base type]]="xs:string",LEFT(nor[[#This Row],[Type]],11)="xs:string(""","")</f>
        <v/>
      </c>
      <c r="J38" s="63" t="str">
        <f>IF(nor[[#This Row],[Base type]]="xs:string",NOT(ISERROR(FIND(" or xs:string(xs:pattern=other:\w{2,})",nor[[#This Row],[Type]]))),"")</f>
        <v/>
      </c>
      <c r="K38" s="63" t="str">
        <f>IFERROR(MID(nor[[#This Row],[Type]],LEN(nor[[#This Row],[Base type]])+2,FIND(")",nor[[#This Row],[Type]],LEN(nor[[#This Row],[Base type]])+2)-LEN(nor[[#This Row],[Base type]])-2)&amp;IF(nor[[#This Row],[Other]]=TRUE,", ""other:*""",""),"")</f>
        <v/>
      </c>
      <c r="L38"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39" spans="1:12" x14ac:dyDescent="0.25">
      <c r="A39" s="62" t="b">
        <f>NOT(ISERROR(MATCH(nor[[#This Row],[Full path]],Infra[Full path],0)))</f>
        <v>1</v>
      </c>
      <c r="B39" s="62" t="str">
        <f>nor[[#This Row],[Element hierarchy (XPATH)]]&amp;nor[[#This Row],[Element]]&amp;IF(ISBLANK(nor[[#This Row],[Attribute]]),"","/@"&amp;nor[[#This Row],[Attribute]])</f>
        <v>infrastructure/nor:areas/nor:area/nor:states/state/nor:additionalRunningTime/@time</v>
      </c>
      <c r="C39" s="63" t="s">
        <v>167</v>
      </c>
      <c r="D39" s="63" t="s">
        <v>168</v>
      </c>
      <c r="E39" s="63" t="s">
        <v>172</v>
      </c>
      <c r="F39" s="63" t="s">
        <v>29</v>
      </c>
      <c r="G39" s="63" t="s">
        <v>3698</v>
      </c>
      <c r="H39" s="63" t="str">
        <f>IF(ISBLANK(nor[[#This Row],[Type]]),"",IFERROR(LEFT(nor[[#This Row],[Type]],FIND("(",nor[[#This Row],[Type]])-1),nor[[#This Row],[Type]]))</f>
        <v>xs:duration</v>
      </c>
      <c r="I39" s="63" t="str">
        <f>IF(nor[[#This Row],[Base type]]="xs:string",LEFT(nor[[#This Row],[Type]],11)="xs:string(""","")</f>
        <v/>
      </c>
      <c r="J39" s="63" t="str">
        <f>IF(nor[[#This Row],[Base type]]="xs:string",NOT(ISERROR(FIND(" or xs:string(xs:pattern=other:\w{2,})",nor[[#This Row],[Type]]))),"")</f>
        <v/>
      </c>
      <c r="K39" s="63" t="str">
        <f>IFERROR(MID(nor[[#This Row],[Type]],LEN(nor[[#This Row],[Base type]])+2,FIND(")",nor[[#This Row],[Type]],LEN(nor[[#This Row],[Base type]])+2)-LEN(nor[[#This Row],[Base type]])-2)&amp;IF(nor[[#This Row],[Other]]=TRUE,", ""other:*""",""),"")</f>
        <v/>
      </c>
      <c r="L39" s="63" t="str">
        <f>IF(ISBLANK(nor[[#This Row],[Type]]),"",INDEX(Types[Excel],MATCH(nor[[#This Row],[Base type]]&amp;";"&amp;nor[[#This Row],[Enumeration]]&amp;";"&amp;nor[[#This Row],[Other]],Types[Key],0))
&amp;IF(nor[[#This Row],[Base type]]="xs:list",INDEX(Types[Excel],MATCH(nor[[#This Row],[Restriction]]&amp;";"&amp;nor[[#This Row],[Enumeration]]&amp;";"&amp;nor[[#This Row],[Other]],Types[Key],0)),""))</f>
        <v>[duration]</v>
      </c>
    </row>
    <row r="40" spans="1:12" x14ac:dyDescent="0.25">
      <c r="A40" s="62" t="b">
        <f>NOT(ISERROR(MATCH(nor[[#This Row],[Full path]],Infra[Full path],0)))</f>
        <v>1</v>
      </c>
      <c r="B40" s="62" t="str">
        <f>nor[[#This Row],[Element hierarchy (XPATH)]]&amp;nor[[#This Row],[Element]]&amp;IF(ISBLANK(nor[[#This Row],[Attribute]]),"","/@"&amp;nor[[#This Row],[Attribute]])</f>
        <v>infrastructure/nor:areas/nor:area/nor:states/state/nor:additionalRunningTime/@absDir</v>
      </c>
      <c r="C40" s="63" t="s">
        <v>167</v>
      </c>
      <c r="D40" s="63" t="s">
        <v>168</v>
      </c>
      <c r="E40" s="63" t="s">
        <v>169</v>
      </c>
      <c r="F40" s="63" t="s">
        <v>29</v>
      </c>
      <c r="G40" s="63" t="s">
        <v>1574</v>
      </c>
      <c r="H40" s="63" t="str">
        <f>IF(ISBLANK(nor[[#This Row],[Type]]),"",IFERROR(LEFT(nor[[#This Row],[Type]],FIND("(",nor[[#This Row],[Type]])-1),nor[[#This Row],[Type]]))</f>
        <v>xs:string</v>
      </c>
      <c r="I40" s="63" t="b">
        <f>IF(nor[[#This Row],[Base type]]="xs:string",LEFT(nor[[#This Row],[Type]],11)="xs:string(""","")</f>
        <v>1</v>
      </c>
      <c r="J40" s="63" t="b">
        <f>IF(nor[[#This Row],[Base type]]="xs:string",NOT(ISERROR(FIND(" or xs:string(xs:pattern=other:\w{2,})",nor[[#This Row],[Type]]))),"")</f>
        <v>0</v>
      </c>
      <c r="K40" s="63" t="str">
        <f>IFERROR(MID(nor[[#This Row],[Type]],LEN(nor[[#This Row],[Base type]])+2,FIND(")",nor[[#This Row],[Type]],LEN(nor[[#This Row],[Base type]])+2)-LEN(nor[[#This Row],[Base type]])-2)&amp;IF(nor[[#This Row],[Other]]=TRUE,", ""other:*""",""),"")</f>
        <v>"raising", "falling"</v>
      </c>
      <c r="L40" s="63"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41" spans="1:12" x14ac:dyDescent="0.25">
      <c r="A41" s="6" t="b">
        <f>NOT(ISERROR(MATCH(nor[[#This Row],[Full path]],Infra[Full path],0)))</f>
        <v>1</v>
      </c>
      <c r="B41" s="6" t="str">
        <f>nor[[#This Row],[Element hierarchy (XPATH)]]&amp;nor[[#This Row],[Element]]&amp;IF(ISBLANK(nor[[#This Row],[Attribute]]),"","/@"&amp;nor[[#This Row],[Attribute]])</f>
        <v>infrastructure/nor:projects</v>
      </c>
      <c r="C41" t="s">
        <v>52</v>
      </c>
      <c r="D41" t="s">
        <v>59</v>
      </c>
      <c r="F41" t="s">
        <v>29</v>
      </c>
      <c r="H41" t="str">
        <f>IF(ISBLANK(nor[[#This Row],[Type]]),"",IFERROR(LEFT(nor[[#This Row],[Type]],FIND("(",nor[[#This Row],[Type]])-1),nor[[#This Row],[Type]]))</f>
        <v/>
      </c>
      <c r="I41" t="str">
        <f>IF(nor[[#This Row],[Base type]]="xs:string",LEFT(nor[[#This Row],[Type]],11)="xs:string(""","")</f>
        <v/>
      </c>
      <c r="J41" t="str">
        <f>IF(nor[[#This Row],[Base type]]="xs:string",NOT(ISERROR(FIND(" or xs:string(xs:pattern=other:\w{2,})",nor[[#This Row],[Type]]))),"")</f>
        <v/>
      </c>
      <c r="K41" t="str">
        <f>IFERROR(MID(nor[[#This Row],[Type]],LEN(nor[[#This Row],[Base type]])+2,FIND(")",nor[[#This Row],[Type]],LEN(nor[[#This Row],[Base type]])+2)-LEN(nor[[#This Row],[Base type]])-2)&amp;IF(nor[[#This Row],[Other]]=TRUE,", ""other:*""",""),"")</f>
        <v/>
      </c>
      <c r="L41" t="str">
        <f>IF(ISBLANK(nor[[#This Row],[Type]]),"",INDEX(Types[Excel],MATCH(nor[[#This Row],[Base type]]&amp;";"&amp;nor[[#This Row],[Enumeration]]&amp;";"&amp;nor[[#This Row],[Other]],Types[Key],0))
&amp;IF(nor[[#This Row],[Base type]]="xs:list",INDEX(Types[Excel],MATCH(nor[[#This Row],[Restriction]]&amp;";"&amp;nor[[#This Row],[Enumeration]]&amp;";"&amp;nor[[#This Row],[Other]],Types[Key],0)),""))</f>
        <v/>
      </c>
    </row>
    <row r="42" spans="1:12" x14ac:dyDescent="0.25">
      <c r="A42" s="6" t="b">
        <f>NOT(ISERROR(MATCH(nor[[#This Row],[Full path]],Infra[Full path],0)))</f>
        <v>1</v>
      </c>
      <c r="B42" s="6" t="str">
        <f>nor[[#This Row],[Element hierarchy (XPATH)]]&amp;nor[[#This Row],[Element]]&amp;IF(ISBLANK(nor[[#This Row],[Attribute]]),"","/@"&amp;nor[[#This Row],[Attribute]])</f>
        <v>infrastructure/nor:projects/nor:project</v>
      </c>
      <c r="C42" t="s">
        <v>179</v>
      </c>
      <c r="D42" t="s">
        <v>180</v>
      </c>
      <c r="F42" t="s">
        <v>23</v>
      </c>
      <c r="H42" t="str">
        <f>IF(ISBLANK(nor[[#This Row],[Type]]),"",IFERROR(LEFT(nor[[#This Row],[Type]],FIND("(",nor[[#This Row],[Type]])-1),nor[[#This Row],[Type]]))</f>
        <v/>
      </c>
      <c r="I42" t="str">
        <f>IF(nor[[#This Row],[Base type]]="xs:string",LEFT(nor[[#This Row],[Type]],11)="xs:string(""","")</f>
        <v/>
      </c>
      <c r="J42" t="str">
        <f>IF(nor[[#This Row],[Base type]]="xs:string",NOT(ISERROR(FIND(" or xs:string(xs:pattern=other:\w{2,})",nor[[#This Row],[Type]]))),"")</f>
        <v/>
      </c>
      <c r="K42" t="str">
        <f>IFERROR(MID(nor[[#This Row],[Type]],LEN(nor[[#This Row],[Base type]])+2,FIND(")",nor[[#This Row],[Type]],LEN(nor[[#This Row],[Base type]])+2)-LEN(nor[[#This Row],[Base type]])-2)&amp;IF(nor[[#This Row],[Other]]=TRUE,", ""other:*""",""),"")</f>
        <v/>
      </c>
      <c r="L42" t="str">
        <f>IF(ISBLANK(nor[[#This Row],[Type]]),"",INDEX(Types[Excel],MATCH(nor[[#This Row],[Base type]]&amp;";"&amp;nor[[#This Row],[Enumeration]]&amp;";"&amp;nor[[#This Row],[Other]],Types[Key],0))
&amp;IF(nor[[#This Row],[Base type]]="xs:list",INDEX(Types[Excel],MATCH(nor[[#This Row],[Restriction]]&amp;";"&amp;nor[[#This Row],[Enumeration]]&amp;";"&amp;nor[[#This Row],[Other]],Types[Key],0)),""))</f>
        <v/>
      </c>
    </row>
    <row r="43" spans="1:12" x14ac:dyDescent="0.25">
      <c r="A43" s="6" t="b">
        <f>NOT(ISERROR(MATCH(nor[[#This Row],[Full path]],Infra[Full path],0)))</f>
        <v>1</v>
      </c>
      <c r="B43" s="6" t="str">
        <f>nor[[#This Row],[Element hierarchy (XPATH)]]&amp;nor[[#This Row],[Element]]&amp;IF(ISBLANK(nor[[#This Row],[Attribute]]),"","/@"&amp;nor[[#This Row],[Attribute]])</f>
        <v>infrastructure/nor:projects/nor:project/@code</v>
      </c>
      <c r="C43" t="s">
        <v>179</v>
      </c>
      <c r="D43" t="s">
        <v>180</v>
      </c>
      <c r="E43" t="s">
        <v>24</v>
      </c>
      <c r="F43" t="s">
        <v>29</v>
      </c>
      <c r="G43" t="s">
        <v>1302</v>
      </c>
      <c r="H43" t="str">
        <f>IF(ISBLANK(nor[[#This Row],[Type]]),"",IFERROR(LEFT(nor[[#This Row],[Type]],FIND("(",nor[[#This Row],[Type]])-1),nor[[#This Row],[Type]]))</f>
        <v>xs:string</v>
      </c>
      <c r="I43" t="b">
        <f>IF(nor[[#This Row],[Base type]]="xs:string",LEFT(nor[[#This Row],[Type]],11)="xs:string(""","")</f>
        <v>0</v>
      </c>
      <c r="J43" t="b">
        <f>IF(nor[[#This Row],[Base type]]="xs:string",NOT(ISERROR(FIND(" or xs:string(xs:pattern=other:\w{2,})",nor[[#This Row],[Type]]))),"")</f>
        <v>0</v>
      </c>
      <c r="K43" t="str">
        <f>IFERROR(MID(nor[[#This Row],[Type]],LEN(nor[[#This Row],[Base type]])+2,FIND(")",nor[[#This Row],[Type]],LEN(nor[[#This Row],[Base type]])+2)-LEN(nor[[#This Row],[Base type]])-2)&amp;IF(nor[[#This Row],[Other]]=TRUE,", ""other:*""",""),"")</f>
        <v/>
      </c>
      <c r="L4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44" spans="1:12" x14ac:dyDescent="0.25">
      <c r="A44" s="6" t="b">
        <f>NOT(ISERROR(MATCH(nor[[#This Row],[Full path]],Infra[Full path],0)))</f>
        <v>1</v>
      </c>
      <c r="B44" s="6" t="str">
        <f>nor[[#This Row],[Element hierarchy (XPATH)]]&amp;nor[[#This Row],[Element]]&amp;IF(ISBLANK(nor[[#This Row],[Attribute]]),"","/@"&amp;nor[[#This Row],[Attribute]])</f>
        <v>infrastructure/nor:projects/nor:project/@description</v>
      </c>
      <c r="C44" t="s">
        <v>179</v>
      </c>
      <c r="D44" t="s">
        <v>180</v>
      </c>
      <c r="E44" t="s">
        <v>28</v>
      </c>
      <c r="F44" t="s">
        <v>29</v>
      </c>
      <c r="G44" t="s">
        <v>1302</v>
      </c>
      <c r="H44" t="str">
        <f>IF(ISBLANK(nor[[#This Row],[Type]]),"",IFERROR(LEFT(nor[[#This Row],[Type]],FIND("(",nor[[#This Row],[Type]])-1),nor[[#This Row],[Type]]))</f>
        <v>xs:string</v>
      </c>
      <c r="I44" t="b">
        <f>IF(nor[[#This Row],[Base type]]="xs:string",LEFT(nor[[#This Row],[Type]],11)="xs:string(""","")</f>
        <v>0</v>
      </c>
      <c r="J44" t="b">
        <f>IF(nor[[#This Row],[Base type]]="xs:string",NOT(ISERROR(FIND(" or xs:string(xs:pattern=other:\w{2,})",nor[[#This Row],[Type]]))),"")</f>
        <v>0</v>
      </c>
      <c r="K44" t="str">
        <f>IFERROR(MID(nor[[#This Row],[Type]],LEN(nor[[#This Row],[Base type]])+2,FIND(")",nor[[#This Row],[Type]],LEN(nor[[#This Row],[Base type]])+2)-LEN(nor[[#This Row],[Base type]])-2)&amp;IF(nor[[#This Row],[Other]]=TRUE,", ""other:*""",""),"")</f>
        <v/>
      </c>
      <c r="L44"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45" spans="1:12" x14ac:dyDescent="0.25">
      <c r="A45" s="6" t="b">
        <f>NOT(ISERROR(MATCH(nor[[#This Row],[Full path]],Infra[Full path],0)))</f>
        <v>1</v>
      </c>
      <c r="B45" s="6" t="str">
        <f>nor[[#This Row],[Element hierarchy (XPATH)]]&amp;nor[[#This Row],[Element]]&amp;IF(ISBLANK(nor[[#This Row],[Attribute]]),"","/@"&amp;nor[[#This Row],[Attribute]])</f>
        <v>infrastructure/nor:projects/nor:project/@id</v>
      </c>
      <c r="C45" t="s">
        <v>179</v>
      </c>
      <c r="D45" t="s">
        <v>180</v>
      </c>
      <c r="E45" t="s">
        <v>32</v>
      </c>
      <c r="F45" t="s">
        <v>23</v>
      </c>
      <c r="G45" t="s">
        <v>1311</v>
      </c>
      <c r="H45" t="str">
        <f>IF(ISBLANK(nor[[#This Row],[Type]]),"",IFERROR(LEFT(nor[[#This Row],[Type]],FIND("(",nor[[#This Row],[Type]])-1),nor[[#This Row],[Type]]))</f>
        <v>xs:ID</v>
      </c>
      <c r="I45" t="str">
        <f>IF(nor[[#This Row],[Base type]]="xs:string",LEFT(nor[[#This Row],[Type]],11)="xs:string(""","")</f>
        <v/>
      </c>
      <c r="J45" t="str">
        <f>IF(nor[[#This Row],[Base type]]="xs:string",NOT(ISERROR(FIND(" or xs:string(xs:pattern=other:\w{2,})",nor[[#This Row],[Type]]))),"")</f>
        <v/>
      </c>
      <c r="K45" t="str">
        <f>IFERROR(MID(nor[[#This Row],[Type]],LEN(nor[[#This Row],[Base type]])+2,FIND(")",nor[[#This Row],[Type]],LEN(nor[[#This Row],[Base type]])+2)-LEN(nor[[#This Row],[Base type]])-2)&amp;IF(nor[[#This Row],[Other]]=TRUE,", ""other:*""",""),"")</f>
        <v/>
      </c>
      <c r="L45"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46" spans="1:12" x14ac:dyDescent="0.25">
      <c r="A46" s="6" t="b">
        <f>NOT(ISERROR(MATCH(nor[[#This Row],[Full path]],Infra[Full path],0)))</f>
        <v>1</v>
      </c>
      <c r="B46" s="6" t="str">
        <f>nor[[#This Row],[Element hierarchy (XPATH)]]&amp;nor[[#This Row],[Element]]&amp;IF(ISBLANK(nor[[#This Row],[Attribute]]),"","/@"&amp;nor[[#This Row],[Attribute]])</f>
        <v>infrastructure/nor:projects/nor:project/@name</v>
      </c>
      <c r="C46" t="s">
        <v>179</v>
      </c>
      <c r="D46" t="s">
        <v>180</v>
      </c>
      <c r="E46" t="s">
        <v>34</v>
      </c>
      <c r="F46" t="s">
        <v>29</v>
      </c>
      <c r="G46" t="s">
        <v>1302</v>
      </c>
      <c r="H46" t="str">
        <f>IF(ISBLANK(nor[[#This Row],[Type]]),"",IFERROR(LEFT(nor[[#This Row],[Type]],FIND("(",nor[[#This Row],[Type]])-1),nor[[#This Row],[Type]]))</f>
        <v>xs:string</v>
      </c>
      <c r="I46" t="b">
        <f>IF(nor[[#This Row],[Base type]]="xs:string",LEFT(nor[[#This Row],[Type]],11)="xs:string(""","")</f>
        <v>0</v>
      </c>
      <c r="J46" t="b">
        <f>IF(nor[[#This Row],[Base type]]="xs:string",NOT(ISERROR(FIND(" or xs:string(xs:pattern=other:\w{2,})",nor[[#This Row],[Type]]))),"")</f>
        <v>0</v>
      </c>
      <c r="K46" t="str">
        <f>IFERROR(MID(nor[[#This Row],[Type]],LEN(nor[[#This Row],[Base type]])+2,FIND(")",nor[[#This Row],[Type]],LEN(nor[[#This Row],[Base type]])+2)-LEN(nor[[#This Row],[Base type]])-2)&amp;IF(nor[[#This Row],[Other]]=TRUE,", ""other:*""",""),"")</f>
        <v/>
      </c>
      <c r="L46"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47" spans="1:12" hidden="1" x14ac:dyDescent="0.25">
      <c r="A47" s="6" t="b">
        <f>NOT(ISERROR(MATCH(nor[[#This Row],[Full path]],Infra[Full path],0)))</f>
        <v>0</v>
      </c>
      <c r="B47" s="6" t="str">
        <f>nor[[#This Row],[Element hierarchy (XPATH)]]&amp;nor[[#This Row],[Element]]&amp;IF(ISBLANK(nor[[#This Row],[Attribute]]),"","/@"&amp;nor[[#This Row],[Attribute]])</f>
        <v>infrastructure/nor:projects/nor:project/@xml:lang</v>
      </c>
      <c r="C47" t="s">
        <v>179</v>
      </c>
      <c r="D47" t="s">
        <v>180</v>
      </c>
      <c r="E47" t="s">
        <v>1305</v>
      </c>
      <c r="F47" t="s">
        <v>29</v>
      </c>
      <c r="H47" t="str">
        <f>IF(ISBLANK(nor[[#This Row],[Type]]),"",IFERROR(LEFT(nor[[#This Row],[Type]],FIND("(",nor[[#This Row],[Type]])-1),nor[[#This Row],[Type]]))</f>
        <v/>
      </c>
      <c r="I47" t="str">
        <f>IF(nor[[#This Row],[Base type]]="xs:string",LEFT(nor[[#This Row],[Type]],11)="xs:string(""","")</f>
        <v/>
      </c>
      <c r="J47" t="str">
        <f>IF(nor[[#This Row],[Base type]]="xs:string",NOT(ISERROR(FIND(" or xs:string(xs:pattern=other:\w{2,})",nor[[#This Row],[Type]]))),"")</f>
        <v/>
      </c>
      <c r="K47" t="str">
        <f>IFERROR(MID(nor[[#This Row],[Type]],LEN(nor[[#This Row],[Base type]])+2,FIND(")",nor[[#This Row],[Type]],LEN(nor[[#This Row],[Base type]])+2)-LEN(nor[[#This Row],[Base type]])-2)&amp;IF(nor[[#This Row],[Other]]=TRUE,", ""other:*""",""),"")</f>
        <v/>
      </c>
      <c r="L47" t="str">
        <f>IF(ISBLANK(nor[[#This Row],[Type]]),"",INDEX(Types[Excel],MATCH(nor[[#This Row],[Base type]]&amp;";"&amp;nor[[#This Row],[Enumeration]]&amp;";"&amp;nor[[#This Row],[Other]],Types[Key],0))
&amp;IF(nor[[#This Row],[Base type]]="xs:list",INDEX(Types[Excel],MATCH(nor[[#This Row],[Restriction]]&amp;";"&amp;nor[[#This Row],[Enumeration]]&amp;";"&amp;nor[[#This Row],[Other]],Types[Key],0)),""))</f>
        <v/>
      </c>
    </row>
    <row r="48" spans="1:12" hidden="1" x14ac:dyDescent="0.25">
      <c r="A48" s="6" t="b">
        <f>NOT(ISERROR(MATCH(nor[[#This Row],[Full path]],Infra[Full path],0)))</f>
        <v>0</v>
      </c>
      <c r="B48" s="6" t="str">
        <f>nor[[#This Row],[Element hierarchy (XPATH)]]&amp;nor[[#This Row],[Element]]&amp;IF(ISBLANK(nor[[#This Row],[Attribute]]),"","/@"&amp;nor[[#This Row],[Attribute]])</f>
        <v>infrastructure/nor:projects/nor:project/@xs:anyAttribute</v>
      </c>
      <c r="C48" t="s">
        <v>179</v>
      </c>
      <c r="D48" t="s">
        <v>180</v>
      </c>
      <c r="E48" t="s">
        <v>1307</v>
      </c>
      <c r="F48" t="s">
        <v>29</v>
      </c>
      <c r="H48" t="str">
        <f>IF(ISBLANK(nor[[#This Row],[Type]]),"",IFERROR(LEFT(nor[[#This Row],[Type]],FIND("(",nor[[#This Row],[Type]])-1),nor[[#This Row],[Type]]))</f>
        <v/>
      </c>
      <c r="I48" t="str">
        <f>IF(nor[[#This Row],[Base type]]="xs:string",LEFT(nor[[#This Row],[Type]],11)="xs:string(""","")</f>
        <v/>
      </c>
      <c r="J48" t="str">
        <f>IF(nor[[#This Row],[Base type]]="xs:string",NOT(ISERROR(FIND(" or xs:string(xs:pattern=other:\w{2,})",nor[[#This Row],[Type]]))),"")</f>
        <v/>
      </c>
      <c r="K48" t="str">
        <f>IFERROR(MID(nor[[#This Row],[Type]],LEN(nor[[#This Row],[Base type]])+2,FIND(")",nor[[#This Row],[Type]],LEN(nor[[#This Row],[Base type]])+2)-LEN(nor[[#This Row],[Base type]])-2)&amp;IF(nor[[#This Row],[Other]]=TRUE,", ""other:*""",""),"")</f>
        <v/>
      </c>
      <c r="L48" t="str">
        <f>IF(ISBLANK(nor[[#This Row],[Type]]),"",INDEX(Types[Excel],MATCH(nor[[#This Row],[Base type]]&amp;";"&amp;nor[[#This Row],[Enumeration]]&amp;";"&amp;nor[[#This Row],[Other]],Types[Key],0))
&amp;IF(nor[[#This Row],[Base type]]="xs:list",INDEX(Types[Excel],MATCH(nor[[#This Row],[Restriction]]&amp;";"&amp;nor[[#This Row],[Enumeration]]&amp;";"&amp;nor[[#This Row],[Other]],Types[Key],0)),""))</f>
        <v/>
      </c>
    </row>
    <row r="49" spans="1:12" x14ac:dyDescent="0.25">
      <c r="A49" s="6" t="b">
        <f>NOT(ISERROR(MATCH(nor[[#This Row],[Full path]],Infra[Full path],0)))</f>
        <v>1</v>
      </c>
      <c r="B49" s="6" t="str">
        <f>nor[[#This Row],[Element hierarchy (XPATH)]]&amp;nor[[#This Row],[Element]]&amp;IF(ISBLANK(nor[[#This Row],[Attribute]]),"","/@"&amp;nor[[#This Row],[Attribute]])</f>
        <v>infrastructure/nor:projects/nor:project/nor:alternative</v>
      </c>
      <c r="C49" t="s">
        <v>181</v>
      </c>
      <c r="D49" t="s">
        <v>182</v>
      </c>
      <c r="F49" t="s">
        <v>29</v>
      </c>
      <c r="H49" t="str">
        <f>IF(ISBLANK(nor[[#This Row],[Type]]),"",IFERROR(LEFT(nor[[#This Row],[Type]],FIND("(",nor[[#This Row],[Type]])-1),nor[[#This Row],[Type]]))</f>
        <v/>
      </c>
      <c r="I49" t="str">
        <f>IF(nor[[#This Row],[Base type]]="xs:string",LEFT(nor[[#This Row],[Type]],11)="xs:string(""","")</f>
        <v/>
      </c>
      <c r="J49" t="str">
        <f>IF(nor[[#This Row],[Base type]]="xs:string",NOT(ISERROR(FIND(" or xs:string(xs:pattern=other:\w{2,})",nor[[#This Row],[Type]]))),"")</f>
        <v/>
      </c>
      <c r="K49" t="str">
        <f>IFERROR(MID(nor[[#This Row],[Type]],LEN(nor[[#This Row],[Base type]])+2,FIND(")",nor[[#This Row],[Type]],LEN(nor[[#This Row],[Base type]])+2)-LEN(nor[[#This Row],[Base type]])-2)&amp;IF(nor[[#This Row],[Other]]=TRUE,", ""other:*""",""),"")</f>
        <v/>
      </c>
      <c r="L49" t="str">
        <f>IF(ISBLANK(nor[[#This Row],[Type]]),"",INDEX(Types[Excel],MATCH(nor[[#This Row],[Base type]]&amp;";"&amp;nor[[#This Row],[Enumeration]]&amp;";"&amp;nor[[#This Row],[Other]],Types[Key],0))
&amp;IF(nor[[#This Row],[Base type]]="xs:list",INDEX(Types[Excel],MATCH(nor[[#This Row],[Restriction]]&amp;";"&amp;nor[[#This Row],[Enumeration]]&amp;";"&amp;nor[[#This Row],[Other]],Types[Key],0)),""))</f>
        <v/>
      </c>
    </row>
    <row r="50" spans="1:12" x14ac:dyDescent="0.25">
      <c r="A50" s="6" t="b">
        <f>NOT(ISERROR(MATCH(nor[[#This Row],[Full path]],Infra[Full path],0)))</f>
        <v>1</v>
      </c>
      <c r="B50" s="6" t="str">
        <f>nor[[#This Row],[Element hierarchy (XPATH)]]&amp;nor[[#This Row],[Element]]&amp;IF(ISBLANK(nor[[#This Row],[Attribute]]),"","/@"&amp;nor[[#This Row],[Attribute]])</f>
        <v>infrastructure/nor:projects/nor:project/nor:alternative/@code</v>
      </c>
      <c r="C50" t="s">
        <v>181</v>
      </c>
      <c r="D50" t="s">
        <v>182</v>
      </c>
      <c r="E50" t="s">
        <v>24</v>
      </c>
      <c r="F50" t="s">
        <v>29</v>
      </c>
      <c r="G50" t="s">
        <v>1302</v>
      </c>
      <c r="H50" t="str">
        <f>IF(ISBLANK(nor[[#This Row],[Type]]),"",IFERROR(LEFT(nor[[#This Row],[Type]],FIND("(",nor[[#This Row],[Type]])-1),nor[[#This Row],[Type]]))</f>
        <v>xs:string</v>
      </c>
      <c r="I50" t="b">
        <f>IF(nor[[#This Row],[Base type]]="xs:string",LEFT(nor[[#This Row],[Type]],11)="xs:string(""","")</f>
        <v>0</v>
      </c>
      <c r="J50" t="b">
        <f>IF(nor[[#This Row],[Base type]]="xs:string",NOT(ISERROR(FIND(" or xs:string(xs:pattern=other:\w{2,})",nor[[#This Row],[Type]]))),"")</f>
        <v>0</v>
      </c>
      <c r="K50" t="str">
        <f>IFERROR(MID(nor[[#This Row],[Type]],LEN(nor[[#This Row],[Base type]])+2,FIND(")",nor[[#This Row],[Type]],LEN(nor[[#This Row],[Base type]])+2)-LEN(nor[[#This Row],[Base type]])-2)&amp;IF(nor[[#This Row],[Other]]=TRUE,", ""other:*""",""),"")</f>
        <v/>
      </c>
      <c r="L50"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51" spans="1:12" x14ac:dyDescent="0.25">
      <c r="A51" s="6" t="b">
        <f>NOT(ISERROR(MATCH(nor[[#This Row],[Full path]],Infra[Full path],0)))</f>
        <v>1</v>
      </c>
      <c r="B51" s="6" t="str">
        <f>nor[[#This Row],[Element hierarchy (XPATH)]]&amp;nor[[#This Row],[Element]]&amp;IF(ISBLANK(nor[[#This Row],[Attribute]]),"","/@"&amp;nor[[#This Row],[Attribute]])</f>
        <v>infrastructure/nor:projects/nor:project/nor:alternative/@description</v>
      </c>
      <c r="C51" t="s">
        <v>181</v>
      </c>
      <c r="D51" t="s">
        <v>182</v>
      </c>
      <c r="E51" t="s">
        <v>28</v>
      </c>
      <c r="F51" t="s">
        <v>29</v>
      </c>
      <c r="G51" t="s">
        <v>1302</v>
      </c>
      <c r="H51" t="str">
        <f>IF(ISBLANK(nor[[#This Row],[Type]]),"",IFERROR(LEFT(nor[[#This Row],[Type]],FIND("(",nor[[#This Row],[Type]])-1),nor[[#This Row],[Type]]))</f>
        <v>xs:string</v>
      </c>
      <c r="I51" t="b">
        <f>IF(nor[[#This Row],[Base type]]="xs:string",LEFT(nor[[#This Row],[Type]],11)="xs:string(""","")</f>
        <v>0</v>
      </c>
      <c r="J51" t="b">
        <f>IF(nor[[#This Row],[Base type]]="xs:string",NOT(ISERROR(FIND(" or xs:string(xs:pattern=other:\w{2,})",nor[[#This Row],[Type]]))),"")</f>
        <v>0</v>
      </c>
      <c r="K51" t="str">
        <f>IFERROR(MID(nor[[#This Row],[Type]],LEN(nor[[#This Row],[Base type]])+2,FIND(")",nor[[#This Row],[Type]],LEN(nor[[#This Row],[Base type]])+2)-LEN(nor[[#This Row],[Base type]])-2)&amp;IF(nor[[#This Row],[Other]]=TRUE,", ""other:*""",""),"")</f>
        <v/>
      </c>
      <c r="L51"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52" spans="1:12" x14ac:dyDescent="0.25">
      <c r="A52" s="6" t="b">
        <f>NOT(ISERROR(MATCH(nor[[#This Row],[Full path]],Infra[Full path],0)))</f>
        <v>1</v>
      </c>
      <c r="B52" s="6" t="str">
        <f>nor[[#This Row],[Element hierarchy (XPATH)]]&amp;nor[[#This Row],[Element]]&amp;IF(ISBLANK(nor[[#This Row],[Attribute]]),"","/@"&amp;nor[[#This Row],[Attribute]])</f>
        <v>infrastructure/nor:projects/nor:project/nor:alternative/@id</v>
      </c>
      <c r="C52" t="s">
        <v>181</v>
      </c>
      <c r="D52" t="s">
        <v>182</v>
      </c>
      <c r="E52" t="s">
        <v>32</v>
      </c>
      <c r="F52" t="s">
        <v>23</v>
      </c>
      <c r="G52" t="s">
        <v>1311</v>
      </c>
      <c r="H52" t="str">
        <f>IF(ISBLANK(nor[[#This Row],[Type]]),"",IFERROR(LEFT(nor[[#This Row],[Type]],FIND("(",nor[[#This Row],[Type]])-1),nor[[#This Row],[Type]]))</f>
        <v>xs:ID</v>
      </c>
      <c r="I52" t="str">
        <f>IF(nor[[#This Row],[Base type]]="xs:string",LEFT(nor[[#This Row],[Type]],11)="xs:string(""","")</f>
        <v/>
      </c>
      <c r="J52" t="str">
        <f>IF(nor[[#This Row],[Base type]]="xs:string",NOT(ISERROR(FIND(" or xs:string(xs:pattern=other:\w{2,})",nor[[#This Row],[Type]]))),"")</f>
        <v/>
      </c>
      <c r="K52" t="str">
        <f>IFERROR(MID(nor[[#This Row],[Type]],LEN(nor[[#This Row],[Base type]])+2,FIND(")",nor[[#This Row],[Type]],LEN(nor[[#This Row],[Base type]])+2)-LEN(nor[[#This Row],[Base type]])-2)&amp;IF(nor[[#This Row],[Other]]=TRUE,", ""other:*""",""),"")</f>
        <v/>
      </c>
      <c r="L52"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53" spans="1:12" x14ac:dyDescent="0.25">
      <c r="A53" s="6" t="b">
        <f>NOT(ISERROR(MATCH(nor[[#This Row],[Full path]],Infra[Full path],0)))</f>
        <v>1</v>
      </c>
      <c r="B53" s="6" t="str">
        <f>nor[[#This Row],[Element hierarchy (XPATH)]]&amp;nor[[#This Row],[Element]]&amp;IF(ISBLANK(nor[[#This Row],[Attribute]]),"","/@"&amp;nor[[#This Row],[Attribute]])</f>
        <v>infrastructure/nor:projects/nor:project/nor:alternative/@name</v>
      </c>
      <c r="C53" t="s">
        <v>181</v>
      </c>
      <c r="D53" t="s">
        <v>182</v>
      </c>
      <c r="E53" t="s">
        <v>34</v>
      </c>
      <c r="F53" t="s">
        <v>29</v>
      </c>
      <c r="G53" t="s">
        <v>1302</v>
      </c>
      <c r="H53" t="str">
        <f>IF(ISBLANK(nor[[#This Row],[Type]]),"",IFERROR(LEFT(nor[[#This Row],[Type]],FIND("(",nor[[#This Row],[Type]])-1),nor[[#This Row],[Type]]))</f>
        <v>xs:string</v>
      </c>
      <c r="I53" t="b">
        <f>IF(nor[[#This Row],[Base type]]="xs:string",LEFT(nor[[#This Row],[Type]],11)="xs:string(""","")</f>
        <v>0</v>
      </c>
      <c r="J53" t="b">
        <f>IF(nor[[#This Row],[Base type]]="xs:string",NOT(ISERROR(FIND(" or xs:string(xs:pattern=other:\w{2,})",nor[[#This Row],[Type]]))),"")</f>
        <v>0</v>
      </c>
      <c r="K53" t="str">
        <f>IFERROR(MID(nor[[#This Row],[Type]],LEN(nor[[#This Row],[Base type]])+2,FIND(")",nor[[#This Row],[Type]],LEN(nor[[#This Row],[Base type]])+2)-LEN(nor[[#This Row],[Base type]])-2)&amp;IF(nor[[#This Row],[Other]]=TRUE,", ""other:*""",""),"")</f>
        <v/>
      </c>
      <c r="L5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54" spans="1:12" hidden="1" x14ac:dyDescent="0.25">
      <c r="A54" s="6" t="b">
        <f>NOT(ISERROR(MATCH(nor[[#This Row],[Full path]],Infra[Full path],0)))</f>
        <v>0</v>
      </c>
      <c r="B54" s="6" t="str">
        <f>nor[[#This Row],[Element hierarchy (XPATH)]]&amp;nor[[#This Row],[Element]]&amp;IF(ISBLANK(nor[[#This Row],[Attribute]]),"","/@"&amp;nor[[#This Row],[Attribute]])</f>
        <v>infrastructure/nor:projects/nor:project/nor:alternative/@xml:lang</v>
      </c>
      <c r="C54" t="s">
        <v>181</v>
      </c>
      <c r="D54" t="s">
        <v>182</v>
      </c>
      <c r="E54" t="s">
        <v>1305</v>
      </c>
      <c r="F54" t="s">
        <v>29</v>
      </c>
      <c r="H54" t="str">
        <f>IF(ISBLANK(nor[[#This Row],[Type]]),"",IFERROR(LEFT(nor[[#This Row],[Type]],FIND("(",nor[[#This Row],[Type]])-1),nor[[#This Row],[Type]]))</f>
        <v/>
      </c>
      <c r="I54" t="str">
        <f>IF(nor[[#This Row],[Base type]]="xs:string",LEFT(nor[[#This Row],[Type]],11)="xs:string(""","")</f>
        <v/>
      </c>
      <c r="J54" t="str">
        <f>IF(nor[[#This Row],[Base type]]="xs:string",NOT(ISERROR(FIND(" or xs:string(xs:pattern=other:\w{2,})",nor[[#This Row],[Type]]))),"")</f>
        <v/>
      </c>
      <c r="K54" t="str">
        <f>IFERROR(MID(nor[[#This Row],[Type]],LEN(nor[[#This Row],[Base type]])+2,FIND(")",nor[[#This Row],[Type]],LEN(nor[[#This Row],[Base type]])+2)-LEN(nor[[#This Row],[Base type]])-2)&amp;IF(nor[[#This Row],[Other]]=TRUE,", ""other:*""",""),"")</f>
        <v/>
      </c>
      <c r="L54" t="str">
        <f>IF(ISBLANK(nor[[#This Row],[Type]]),"",INDEX(Types[Excel],MATCH(nor[[#This Row],[Base type]]&amp;";"&amp;nor[[#This Row],[Enumeration]]&amp;";"&amp;nor[[#This Row],[Other]],Types[Key],0))
&amp;IF(nor[[#This Row],[Base type]]="xs:list",INDEX(Types[Excel],MATCH(nor[[#This Row],[Restriction]]&amp;";"&amp;nor[[#This Row],[Enumeration]]&amp;";"&amp;nor[[#This Row],[Other]],Types[Key],0)),""))</f>
        <v/>
      </c>
    </row>
    <row r="55" spans="1:12" hidden="1" x14ac:dyDescent="0.25">
      <c r="A55" s="6" t="b">
        <f>NOT(ISERROR(MATCH(nor[[#This Row],[Full path]],Infra[Full path],0)))</f>
        <v>0</v>
      </c>
      <c r="B55" s="6" t="str">
        <f>nor[[#This Row],[Element hierarchy (XPATH)]]&amp;nor[[#This Row],[Element]]&amp;IF(ISBLANK(nor[[#This Row],[Attribute]]),"","/@"&amp;nor[[#This Row],[Attribute]])</f>
        <v>infrastructure/nor:projects/nor:project/nor:alternative/@xs:anyAttribute</v>
      </c>
      <c r="C55" t="s">
        <v>181</v>
      </c>
      <c r="D55" t="s">
        <v>182</v>
      </c>
      <c r="E55" t="s">
        <v>1307</v>
      </c>
      <c r="F55" t="s">
        <v>29</v>
      </c>
      <c r="H55" t="str">
        <f>IF(ISBLANK(nor[[#This Row],[Type]]),"",IFERROR(LEFT(nor[[#This Row],[Type]],FIND("(",nor[[#This Row],[Type]])-1),nor[[#This Row],[Type]]))</f>
        <v/>
      </c>
      <c r="I55" t="str">
        <f>IF(nor[[#This Row],[Base type]]="xs:string",LEFT(nor[[#This Row],[Type]],11)="xs:string(""","")</f>
        <v/>
      </c>
      <c r="J55" t="str">
        <f>IF(nor[[#This Row],[Base type]]="xs:string",NOT(ISERROR(FIND(" or xs:string(xs:pattern=other:\w{2,})",nor[[#This Row],[Type]]))),"")</f>
        <v/>
      </c>
      <c r="K55" t="str">
        <f>IFERROR(MID(nor[[#This Row],[Type]],LEN(nor[[#This Row],[Base type]])+2,FIND(")",nor[[#This Row],[Type]],LEN(nor[[#This Row],[Base type]])+2)-LEN(nor[[#This Row],[Base type]])-2)&amp;IF(nor[[#This Row],[Other]]=TRUE,", ""other:*""",""),"")</f>
        <v/>
      </c>
      <c r="L55" t="str">
        <f>IF(ISBLANK(nor[[#This Row],[Type]]),"",INDEX(Types[Excel],MATCH(nor[[#This Row],[Base type]]&amp;";"&amp;nor[[#This Row],[Enumeration]]&amp;";"&amp;nor[[#This Row],[Other]],Types[Key],0))
&amp;IF(nor[[#This Row],[Base type]]="xs:list",INDEX(Types[Excel],MATCH(nor[[#This Row],[Restriction]]&amp;";"&amp;nor[[#This Row],[Enumeration]]&amp;";"&amp;nor[[#This Row],[Other]],Types[Key],0)),""))</f>
        <v/>
      </c>
    </row>
    <row r="56" spans="1:12" x14ac:dyDescent="0.25">
      <c r="A56" s="6" t="b">
        <f>NOT(ISERROR(MATCH(nor[[#This Row],[Full path]],Infra[Full path],0)))</f>
        <v>1</v>
      </c>
      <c r="B56" s="6" t="str">
        <f>nor[[#This Row],[Element hierarchy (XPATH)]]&amp;nor[[#This Row],[Element]]&amp;IF(ISBLANK(nor[[#This Row],[Attribute]]),"","/@"&amp;nor[[#This Row],[Attribute]])</f>
        <v>infrastructure/nor:projects/nor:project/nor:phase</v>
      </c>
      <c r="C56" t="s">
        <v>181</v>
      </c>
      <c r="D56" t="s">
        <v>186</v>
      </c>
      <c r="F56" t="s">
        <v>29</v>
      </c>
      <c r="H56" t="str">
        <f>IF(ISBLANK(nor[[#This Row],[Type]]),"",IFERROR(LEFT(nor[[#This Row],[Type]],FIND("(",nor[[#This Row],[Type]])-1),nor[[#This Row],[Type]]))</f>
        <v/>
      </c>
      <c r="I56" t="str">
        <f>IF(nor[[#This Row],[Base type]]="xs:string",LEFT(nor[[#This Row],[Type]],11)="xs:string(""","")</f>
        <v/>
      </c>
      <c r="J56" t="str">
        <f>IF(nor[[#This Row],[Base type]]="xs:string",NOT(ISERROR(FIND(" or xs:string(xs:pattern=other:\w{2,})",nor[[#This Row],[Type]]))),"")</f>
        <v/>
      </c>
      <c r="K56" t="str">
        <f>IFERROR(MID(nor[[#This Row],[Type]],LEN(nor[[#This Row],[Base type]])+2,FIND(")",nor[[#This Row],[Type]],LEN(nor[[#This Row],[Base type]])+2)-LEN(nor[[#This Row],[Base type]])-2)&amp;IF(nor[[#This Row],[Other]]=TRUE,", ""other:*""",""),"")</f>
        <v/>
      </c>
      <c r="L56" t="str">
        <f>IF(ISBLANK(nor[[#This Row],[Type]]),"",INDEX(Types[Excel],MATCH(nor[[#This Row],[Base type]]&amp;";"&amp;nor[[#This Row],[Enumeration]]&amp;";"&amp;nor[[#This Row],[Other]],Types[Key],0))
&amp;IF(nor[[#This Row],[Base type]]="xs:list",INDEX(Types[Excel],MATCH(nor[[#This Row],[Restriction]]&amp;";"&amp;nor[[#This Row],[Enumeration]]&amp;";"&amp;nor[[#This Row],[Other]],Types[Key],0)),""))</f>
        <v/>
      </c>
    </row>
    <row r="57" spans="1:12" x14ac:dyDescent="0.25">
      <c r="A57" s="6" t="b">
        <f>NOT(ISERROR(MATCH(nor[[#This Row],[Full path]],Infra[Full path],0)))</f>
        <v>1</v>
      </c>
      <c r="B57" s="6" t="str">
        <f>nor[[#This Row],[Element hierarchy (XPATH)]]&amp;nor[[#This Row],[Element]]&amp;IF(ISBLANK(nor[[#This Row],[Attribute]]),"","/@"&amp;nor[[#This Row],[Attribute]])</f>
        <v>infrastructure/nor:projects/nor:project/nor:phase/@code</v>
      </c>
      <c r="C57" t="s">
        <v>181</v>
      </c>
      <c r="D57" t="s">
        <v>186</v>
      </c>
      <c r="E57" t="s">
        <v>24</v>
      </c>
      <c r="F57" t="s">
        <v>29</v>
      </c>
      <c r="G57" t="s">
        <v>1302</v>
      </c>
      <c r="H57" t="str">
        <f>IF(ISBLANK(nor[[#This Row],[Type]]),"",IFERROR(LEFT(nor[[#This Row],[Type]],FIND("(",nor[[#This Row],[Type]])-1),nor[[#This Row],[Type]]))</f>
        <v>xs:string</v>
      </c>
      <c r="I57" t="b">
        <f>IF(nor[[#This Row],[Base type]]="xs:string",LEFT(nor[[#This Row],[Type]],11)="xs:string(""","")</f>
        <v>0</v>
      </c>
      <c r="J57" t="b">
        <f>IF(nor[[#This Row],[Base type]]="xs:string",NOT(ISERROR(FIND(" or xs:string(xs:pattern=other:\w{2,})",nor[[#This Row],[Type]]))),"")</f>
        <v>0</v>
      </c>
      <c r="K57" t="str">
        <f>IFERROR(MID(nor[[#This Row],[Type]],LEN(nor[[#This Row],[Base type]])+2,FIND(")",nor[[#This Row],[Type]],LEN(nor[[#This Row],[Base type]])+2)-LEN(nor[[#This Row],[Base type]])-2)&amp;IF(nor[[#This Row],[Other]]=TRUE,", ""other:*""",""),"")</f>
        <v/>
      </c>
      <c r="L57"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58" spans="1:12" x14ac:dyDescent="0.25">
      <c r="A58" s="6" t="b">
        <f>NOT(ISERROR(MATCH(nor[[#This Row],[Full path]],Infra[Full path],0)))</f>
        <v>1</v>
      </c>
      <c r="B58" s="6" t="str">
        <f>nor[[#This Row],[Element hierarchy (XPATH)]]&amp;nor[[#This Row],[Element]]&amp;IF(ISBLANK(nor[[#This Row],[Attribute]]),"","/@"&amp;nor[[#This Row],[Attribute]])</f>
        <v>infrastructure/nor:projects/nor:project/nor:phase/@description</v>
      </c>
      <c r="C58" t="s">
        <v>181</v>
      </c>
      <c r="D58" t="s">
        <v>186</v>
      </c>
      <c r="E58" t="s">
        <v>28</v>
      </c>
      <c r="F58" t="s">
        <v>29</v>
      </c>
      <c r="G58" t="s">
        <v>1302</v>
      </c>
      <c r="H58" t="str">
        <f>IF(ISBLANK(nor[[#This Row],[Type]]),"",IFERROR(LEFT(nor[[#This Row],[Type]],FIND("(",nor[[#This Row],[Type]])-1),nor[[#This Row],[Type]]))</f>
        <v>xs:string</v>
      </c>
      <c r="I58" t="b">
        <f>IF(nor[[#This Row],[Base type]]="xs:string",LEFT(nor[[#This Row],[Type]],11)="xs:string(""","")</f>
        <v>0</v>
      </c>
      <c r="J58" t="b">
        <f>IF(nor[[#This Row],[Base type]]="xs:string",NOT(ISERROR(FIND(" or xs:string(xs:pattern=other:\w{2,})",nor[[#This Row],[Type]]))),"")</f>
        <v>0</v>
      </c>
      <c r="K58" t="str">
        <f>IFERROR(MID(nor[[#This Row],[Type]],LEN(nor[[#This Row],[Base type]])+2,FIND(")",nor[[#This Row],[Type]],LEN(nor[[#This Row],[Base type]])+2)-LEN(nor[[#This Row],[Base type]])-2)&amp;IF(nor[[#This Row],[Other]]=TRUE,", ""other:*""",""),"")</f>
        <v/>
      </c>
      <c r="L58"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59" spans="1:12" x14ac:dyDescent="0.25">
      <c r="A59" s="6" t="b">
        <f>NOT(ISERROR(MATCH(nor[[#This Row],[Full path]],Infra[Full path],0)))</f>
        <v>1</v>
      </c>
      <c r="B59" s="6" t="str">
        <f>nor[[#This Row],[Element hierarchy (XPATH)]]&amp;nor[[#This Row],[Element]]&amp;IF(ISBLANK(nor[[#This Row],[Attribute]]),"","/@"&amp;nor[[#This Row],[Attribute]])</f>
        <v>infrastructure/nor:projects/nor:project/nor:phase/@id</v>
      </c>
      <c r="C59" t="s">
        <v>181</v>
      </c>
      <c r="D59" t="s">
        <v>186</v>
      </c>
      <c r="E59" t="s">
        <v>32</v>
      </c>
      <c r="F59" t="s">
        <v>23</v>
      </c>
      <c r="G59" t="s">
        <v>1311</v>
      </c>
      <c r="H59" t="str">
        <f>IF(ISBLANK(nor[[#This Row],[Type]]),"",IFERROR(LEFT(nor[[#This Row],[Type]],FIND("(",nor[[#This Row],[Type]])-1),nor[[#This Row],[Type]]))</f>
        <v>xs:ID</v>
      </c>
      <c r="I59" t="str">
        <f>IF(nor[[#This Row],[Base type]]="xs:string",LEFT(nor[[#This Row],[Type]],11)="xs:string(""","")</f>
        <v/>
      </c>
      <c r="J59" t="str">
        <f>IF(nor[[#This Row],[Base type]]="xs:string",NOT(ISERROR(FIND(" or xs:string(xs:pattern=other:\w{2,})",nor[[#This Row],[Type]]))),"")</f>
        <v/>
      </c>
      <c r="K59" t="str">
        <f>IFERROR(MID(nor[[#This Row],[Type]],LEN(nor[[#This Row],[Base type]])+2,FIND(")",nor[[#This Row],[Type]],LEN(nor[[#This Row],[Base type]])+2)-LEN(nor[[#This Row],[Base type]])-2)&amp;IF(nor[[#This Row],[Other]]=TRUE,", ""other:*""",""),"")</f>
        <v/>
      </c>
      <c r="L59"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60" spans="1:12" x14ac:dyDescent="0.25">
      <c r="A60" s="6" t="b">
        <f>NOT(ISERROR(MATCH(nor[[#This Row],[Full path]],Infra[Full path],0)))</f>
        <v>1</v>
      </c>
      <c r="B60" s="6" t="str">
        <f>nor[[#This Row],[Element hierarchy (XPATH)]]&amp;nor[[#This Row],[Element]]&amp;IF(ISBLANK(nor[[#This Row],[Attribute]]),"","/@"&amp;nor[[#This Row],[Attribute]])</f>
        <v>infrastructure/nor:projects/nor:project/nor:phase/@name</v>
      </c>
      <c r="C60" t="s">
        <v>181</v>
      </c>
      <c r="D60" t="s">
        <v>186</v>
      </c>
      <c r="E60" t="s">
        <v>34</v>
      </c>
      <c r="F60" t="s">
        <v>29</v>
      </c>
      <c r="G60" t="s">
        <v>1302</v>
      </c>
      <c r="H60" t="str">
        <f>IF(ISBLANK(nor[[#This Row],[Type]]),"",IFERROR(LEFT(nor[[#This Row],[Type]],FIND("(",nor[[#This Row],[Type]])-1),nor[[#This Row],[Type]]))</f>
        <v>xs:string</v>
      </c>
      <c r="I60" t="b">
        <f>IF(nor[[#This Row],[Base type]]="xs:string",LEFT(nor[[#This Row],[Type]],11)="xs:string(""","")</f>
        <v>0</v>
      </c>
      <c r="J60" t="b">
        <f>IF(nor[[#This Row],[Base type]]="xs:string",NOT(ISERROR(FIND(" or xs:string(xs:pattern=other:\w{2,})",nor[[#This Row],[Type]]))),"")</f>
        <v>0</v>
      </c>
      <c r="K60" t="str">
        <f>IFERROR(MID(nor[[#This Row],[Type]],LEN(nor[[#This Row],[Base type]])+2,FIND(")",nor[[#This Row],[Type]],LEN(nor[[#This Row],[Base type]])+2)-LEN(nor[[#This Row],[Base type]])-2)&amp;IF(nor[[#This Row],[Other]]=TRUE,", ""other:*""",""),"")</f>
        <v/>
      </c>
      <c r="L60"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61" spans="1:12" x14ac:dyDescent="0.25">
      <c r="A61" s="6" t="b">
        <f>NOT(ISERROR(MATCH(nor[[#This Row],[Full path]],Infra[Full path],0)))</f>
        <v>1</v>
      </c>
      <c r="B61" s="6" t="str">
        <f>nor[[#This Row],[Element hierarchy (XPATH)]]&amp;nor[[#This Row],[Element]]&amp;IF(ISBLANK(nor[[#This Row],[Attribute]]),"","/@"&amp;nor[[#This Row],[Attribute]])</f>
        <v>infrastructure/nor:projects/nor:project/nor:phase/@planningPhase</v>
      </c>
      <c r="C61" t="s">
        <v>181</v>
      </c>
      <c r="D61" t="s">
        <v>186</v>
      </c>
      <c r="E61" t="s">
        <v>189</v>
      </c>
      <c r="F61" t="s">
        <v>29</v>
      </c>
      <c r="G61" t="s">
        <v>3700</v>
      </c>
      <c r="H61" t="str">
        <f>IF(ISBLANK(nor[[#This Row],[Type]]),"",IFERROR(LEFT(nor[[#This Row],[Type]],FIND("(",nor[[#This Row],[Type]])-1),nor[[#This Row],[Type]]))</f>
        <v>xs:string</v>
      </c>
      <c r="I61" t="b">
        <f>IF(nor[[#This Row],[Base type]]="xs:string",LEFT(nor[[#This Row],[Type]],11)="xs:string(""","")</f>
        <v>1</v>
      </c>
      <c r="J61" t="b">
        <f>IF(nor[[#This Row],[Base type]]="xs:string",NOT(ISERROR(FIND(" or xs:string(xs:pattern=other:\w{2,})",nor[[#This Row],[Type]]))),"")</f>
        <v>0</v>
      </c>
      <c r="K61" t="str">
        <f>IFERROR(MID(nor[[#This Row],[Type]],LEN(nor[[#This Row],[Base type]])+2,FIND(")",nor[[#This Row],[Type]],LEN(nor[[#This Row],[Base type]])+2)-LEN(nor[[#This Row],[Base type]])-2)&amp;IF(nor[[#This Row],[Other]]=TRUE,", ""other:*""",""),"")</f>
        <v>"KVU", "utredning", "hovedplan", "detaljplan", "byggeplan"</v>
      </c>
      <c r="L61"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62" spans="1:12" x14ac:dyDescent="0.25">
      <c r="A62" s="6" t="b">
        <f>NOT(ISERROR(MATCH(nor[[#This Row],[Full path]],Infra[Full path],0)))</f>
        <v>1</v>
      </c>
      <c r="B62" s="6" t="str">
        <f>nor[[#This Row],[Element hierarchy (XPATH)]]&amp;nor[[#This Row],[Element]]&amp;IF(ISBLANK(nor[[#This Row],[Attribute]]),"","/@"&amp;nor[[#This Row],[Attribute]])</f>
        <v>infrastructure/nor:projects/nor:project/nor:phase/@regulationPhase</v>
      </c>
      <c r="C62" t="s">
        <v>181</v>
      </c>
      <c r="D62" t="s">
        <v>186</v>
      </c>
      <c r="E62" t="s">
        <v>196</v>
      </c>
      <c r="F62" t="s">
        <v>29</v>
      </c>
      <c r="G62" t="s">
        <v>3701</v>
      </c>
      <c r="H62" t="str">
        <f>IF(ISBLANK(nor[[#This Row],[Type]]),"",IFERROR(LEFT(nor[[#This Row],[Type]],FIND("(",nor[[#This Row],[Type]])-1),nor[[#This Row],[Type]]))</f>
        <v>xs:string</v>
      </c>
      <c r="I62" t="b">
        <f>IF(nor[[#This Row],[Base type]]="xs:string",LEFT(nor[[#This Row],[Type]],11)="xs:string(""","")</f>
        <v>1</v>
      </c>
      <c r="J62" t="b">
        <f>IF(nor[[#This Row],[Base type]]="xs:string",NOT(ISERROR(FIND(" or xs:string(xs:pattern=other:\w{2,})",nor[[#This Row],[Type]]))),"")</f>
        <v>0</v>
      </c>
      <c r="K62" t="str">
        <f>IFERROR(MID(nor[[#This Row],[Type]],LEN(nor[[#This Row],[Base type]])+2,FIND(")",nor[[#This Row],[Type]],LEN(nor[[#This Row],[Base type]])+2)-LEN(nor[[#This Row],[Base type]])-2)&amp;IF(nor[[#This Row],[Other]]=TRUE,", ""other:*""",""),"")</f>
        <v>"regionalplan", "kommunedelplan", "reguleringsplan", "built"</v>
      </c>
      <c r="L62"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63" spans="1:12" x14ac:dyDescent="0.25">
      <c r="A63" s="62" t="b">
        <f>NOT(ISERROR(MATCH(nor[[#This Row],[Full path]],Infra[Full path],0)))</f>
        <v>1</v>
      </c>
      <c r="B63" s="62" t="str">
        <f>nor[[#This Row],[Element hierarchy (XPATH)]]&amp;nor[[#This Row],[Element]]&amp;IF(ISBLANK(nor[[#This Row],[Attribute]]),"","/@"&amp;nor[[#This Row],[Attribute]])</f>
        <v>infrastructure/nor:projects/nor:project/nor:phase/@startDate</v>
      </c>
      <c r="C63" s="63" t="s">
        <v>181</v>
      </c>
      <c r="D63" s="63" t="s">
        <v>186</v>
      </c>
      <c r="E63" s="63" t="s">
        <v>202</v>
      </c>
      <c r="F63" s="63" t="s">
        <v>29</v>
      </c>
      <c r="G63" s="63" t="s">
        <v>3479</v>
      </c>
      <c r="H63" s="63" t="str">
        <f>IF(ISBLANK(nor[[#This Row],[Type]]),"",IFERROR(LEFT(nor[[#This Row],[Type]],FIND("(",nor[[#This Row],[Type]])-1),nor[[#This Row],[Type]]))</f>
        <v>xs:date</v>
      </c>
      <c r="I63" s="63" t="str">
        <f>IF(nor[[#This Row],[Base type]]="xs:string",LEFT(nor[[#This Row],[Type]],11)="xs:string(""","")</f>
        <v/>
      </c>
      <c r="J63" s="63" t="str">
        <f>IF(nor[[#This Row],[Base type]]="xs:string",NOT(ISERROR(FIND(" or xs:string(xs:pattern=other:\w{2,})",nor[[#This Row],[Type]]))),"")</f>
        <v/>
      </c>
      <c r="K63" s="63" t="str">
        <f>IFERROR(MID(nor[[#This Row],[Type]],LEN(nor[[#This Row],[Base type]])+2,FIND(")",nor[[#This Row],[Type]],LEN(nor[[#This Row],[Base type]])+2)-LEN(nor[[#This Row],[Base type]])-2)&amp;IF(nor[[#This Row],[Other]]=TRUE,", ""other:*""",""),"")</f>
        <v/>
      </c>
      <c r="L63" s="63"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64" spans="1:12" x14ac:dyDescent="0.25">
      <c r="A64" s="62" t="b">
        <f>NOT(ISERROR(MATCH(nor[[#This Row],[Full path]],Infra[Full path],0)))</f>
        <v>1</v>
      </c>
      <c r="B64" s="62" t="str">
        <f>nor[[#This Row],[Element hierarchy (XPATH)]]&amp;nor[[#This Row],[Element]]&amp;IF(ISBLANK(nor[[#This Row],[Attribute]]),"","/@"&amp;nor[[#This Row],[Attribute]])</f>
        <v>infrastructure/nor:projects/nor:project/nor:phase/@endDate</v>
      </c>
      <c r="C64" s="63" t="s">
        <v>181</v>
      </c>
      <c r="D64" s="63" t="s">
        <v>186</v>
      </c>
      <c r="E64" s="63" t="s">
        <v>203</v>
      </c>
      <c r="F64" s="63" t="s">
        <v>29</v>
      </c>
      <c r="G64" s="63" t="s">
        <v>3479</v>
      </c>
      <c r="H64" s="63" t="str">
        <f>IF(ISBLANK(nor[[#This Row],[Type]]),"",IFERROR(LEFT(nor[[#This Row],[Type]],FIND("(",nor[[#This Row],[Type]])-1),nor[[#This Row],[Type]]))</f>
        <v>xs:date</v>
      </c>
      <c r="I64" s="63" t="str">
        <f>IF(nor[[#This Row],[Base type]]="xs:string",LEFT(nor[[#This Row],[Type]],11)="xs:string(""","")</f>
        <v/>
      </c>
      <c r="J64" s="63" t="str">
        <f>IF(nor[[#This Row],[Base type]]="xs:string",NOT(ISERROR(FIND(" or xs:string(xs:pattern=other:\w{2,})",nor[[#This Row],[Type]]))),"")</f>
        <v/>
      </c>
      <c r="K64" s="63" t="str">
        <f>IFERROR(MID(nor[[#This Row],[Type]],LEN(nor[[#This Row],[Base type]])+2,FIND(")",nor[[#This Row],[Type]],LEN(nor[[#This Row],[Base type]])+2)-LEN(nor[[#This Row],[Base type]])-2)&amp;IF(nor[[#This Row],[Other]]=TRUE,", ""other:*""",""),"")</f>
        <v/>
      </c>
      <c r="L64" s="63"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65" spans="1:12" hidden="1" x14ac:dyDescent="0.25">
      <c r="A65" s="6" t="b">
        <f>NOT(ISERROR(MATCH(nor[[#This Row],[Full path]],Infra[Full path],0)))</f>
        <v>0</v>
      </c>
      <c r="B65" s="6" t="str">
        <f>nor[[#This Row],[Element hierarchy (XPATH)]]&amp;nor[[#This Row],[Element]]&amp;IF(ISBLANK(nor[[#This Row],[Attribute]]),"","/@"&amp;nor[[#This Row],[Attribute]])</f>
        <v>infrastructure/nor:projects/nor:project/nor:phase/@xml:lang</v>
      </c>
      <c r="C65" t="s">
        <v>181</v>
      </c>
      <c r="D65" t="s">
        <v>186</v>
      </c>
      <c r="E65" t="s">
        <v>1305</v>
      </c>
      <c r="F65" t="s">
        <v>29</v>
      </c>
      <c r="H65" t="str">
        <f>IF(ISBLANK(nor[[#This Row],[Type]]),"",IFERROR(LEFT(nor[[#This Row],[Type]],FIND("(",nor[[#This Row],[Type]])-1),nor[[#This Row],[Type]]))</f>
        <v/>
      </c>
      <c r="I65" t="str">
        <f>IF(nor[[#This Row],[Base type]]="xs:string",LEFT(nor[[#This Row],[Type]],11)="xs:string(""","")</f>
        <v/>
      </c>
      <c r="J65" t="str">
        <f>IF(nor[[#This Row],[Base type]]="xs:string",NOT(ISERROR(FIND(" or xs:string(xs:pattern=other:\w{2,})",nor[[#This Row],[Type]]))),"")</f>
        <v/>
      </c>
      <c r="K65" t="str">
        <f>IFERROR(MID(nor[[#This Row],[Type]],LEN(nor[[#This Row],[Base type]])+2,FIND(")",nor[[#This Row],[Type]],LEN(nor[[#This Row],[Base type]])+2)-LEN(nor[[#This Row],[Base type]])-2)&amp;IF(nor[[#This Row],[Other]]=TRUE,", ""other:*""",""),"")</f>
        <v/>
      </c>
      <c r="L65" t="str">
        <f>IF(ISBLANK(nor[[#This Row],[Type]]),"",INDEX(Types[Excel],MATCH(nor[[#This Row],[Base type]]&amp;";"&amp;nor[[#This Row],[Enumeration]]&amp;";"&amp;nor[[#This Row],[Other]],Types[Key],0))
&amp;IF(nor[[#This Row],[Base type]]="xs:list",INDEX(Types[Excel],MATCH(nor[[#This Row],[Restriction]]&amp;";"&amp;nor[[#This Row],[Enumeration]]&amp;";"&amp;nor[[#This Row],[Other]],Types[Key],0)),""))</f>
        <v/>
      </c>
    </row>
    <row r="66" spans="1:12" hidden="1" x14ac:dyDescent="0.25">
      <c r="A66" s="6" t="b">
        <f>NOT(ISERROR(MATCH(nor[[#This Row],[Full path]],Infra[Full path],0)))</f>
        <v>0</v>
      </c>
      <c r="B66" s="6" t="str">
        <f>nor[[#This Row],[Element hierarchy (XPATH)]]&amp;nor[[#This Row],[Element]]&amp;IF(ISBLANK(nor[[#This Row],[Attribute]]),"","/@"&amp;nor[[#This Row],[Attribute]])</f>
        <v>infrastructure/nor:projects/nor:project/nor:phase/@xs:anyAttribute</v>
      </c>
      <c r="C66" t="s">
        <v>181</v>
      </c>
      <c r="D66" t="s">
        <v>186</v>
      </c>
      <c r="E66" t="s">
        <v>1307</v>
      </c>
      <c r="F66" t="s">
        <v>29</v>
      </c>
      <c r="H66" t="str">
        <f>IF(ISBLANK(nor[[#This Row],[Type]]),"",IFERROR(LEFT(nor[[#This Row],[Type]],FIND("(",nor[[#This Row],[Type]])-1),nor[[#This Row],[Type]]))</f>
        <v/>
      </c>
      <c r="I66" t="str">
        <f>IF(nor[[#This Row],[Base type]]="xs:string",LEFT(nor[[#This Row],[Type]],11)="xs:string(""","")</f>
        <v/>
      </c>
      <c r="J66" t="str">
        <f>IF(nor[[#This Row],[Base type]]="xs:string",NOT(ISERROR(FIND(" or xs:string(xs:pattern=other:\w{2,})",nor[[#This Row],[Type]]))),"")</f>
        <v/>
      </c>
      <c r="K66" t="str">
        <f>IFERROR(MID(nor[[#This Row],[Type]],LEN(nor[[#This Row],[Base type]])+2,FIND(")",nor[[#This Row],[Type]],LEN(nor[[#This Row],[Base type]])+2)-LEN(nor[[#This Row],[Base type]])-2)&amp;IF(nor[[#This Row],[Other]]=TRUE,", ""other:*""",""),"")</f>
        <v/>
      </c>
      <c r="L66" t="str">
        <f>IF(ISBLANK(nor[[#This Row],[Type]]),"",INDEX(Types[Excel],MATCH(nor[[#This Row],[Base type]]&amp;";"&amp;nor[[#This Row],[Enumeration]]&amp;";"&amp;nor[[#This Row],[Other]],Types[Key],0))
&amp;IF(nor[[#This Row],[Base type]]="xs:list",INDEX(Types[Excel],MATCH(nor[[#This Row],[Restriction]]&amp;";"&amp;nor[[#This Row],[Enumeration]]&amp;";"&amp;nor[[#This Row],[Other]],Types[Key],0)),""))</f>
        <v/>
      </c>
    </row>
    <row r="67" spans="1:12" x14ac:dyDescent="0.25">
      <c r="A67" s="6" t="b">
        <f>NOT(ISERROR(MATCH(nor[[#This Row],[Full path]],Infra[Full path],0)))</f>
        <v>1</v>
      </c>
      <c r="B67" s="6" t="str">
        <f>nor[[#This Row],[Element hierarchy (XPATH)]]&amp;nor[[#This Row],[Element]]&amp;IF(ISBLANK(nor[[#This Row],[Attribute]]),"","/@"&amp;nor[[#This Row],[Attribute]])</f>
        <v>infrastructure/nor:projects/nor:project/nor:projectDesignator</v>
      </c>
      <c r="C67" t="s">
        <v>181</v>
      </c>
      <c r="D67" t="s">
        <v>204</v>
      </c>
      <c r="F67" t="s">
        <v>29</v>
      </c>
      <c r="H67" t="str">
        <f>IF(ISBLANK(nor[[#This Row],[Type]]),"",IFERROR(LEFT(nor[[#This Row],[Type]],FIND("(",nor[[#This Row],[Type]])-1),nor[[#This Row],[Type]]))</f>
        <v/>
      </c>
      <c r="I67" t="str">
        <f>IF(nor[[#This Row],[Base type]]="xs:string",LEFT(nor[[#This Row],[Type]],11)="xs:string(""","")</f>
        <v/>
      </c>
      <c r="J67" t="str">
        <f>IF(nor[[#This Row],[Base type]]="xs:string",NOT(ISERROR(FIND(" or xs:string(xs:pattern=other:\w{2,})",nor[[#This Row],[Type]]))),"")</f>
        <v/>
      </c>
      <c r="K67" t="str">
        <f>IFERROR(MID(nor[[#This Row],[Type]],LEN(nor[[#This Row],[Base type]])+2,FIND(")",nor[[#This Row],[Type]],LEN(nor[[#This Row],[Base type]])+2)-LEN(nor[[#This Row],[Base type]])-2)&amp;IF(nor[[#This Row],[Other]]=TRUE,", ""other:*""",""),"")</f>
        <v/>
      </c>
      <c r="L67" t="str">
        <f>IF(ISBLANK(nor[[#This Row],[Type]]),"",INDEX(Types[Excel],MATCH(nor[[#This Row],[Base type]]&amp;";"&amp;nor[[#This Row],[Enumeration]]&amp;";"&amp;nor[[#This Row],[Other]],Types[Key],0))
&amp;IF(nor[[#This Row],[Base type]]="xs:list",INDEX(Types[Excel],MATCH(nor[[#This Row],[Restriction]]&amp;";"&amp;nor[[#This Row],[Enumeration]]&amp;";"&amp;nor[[#This Row],[Other]],Types[Key],0)),""))</f>
        <v/>
      </c>
    </row>
    <row r="68" spans="1:12" x14ac:dyDescent="0.25">
      <c r="A68" s="6" t="b">
        <f>NOT(ISERROR(MATCH(nor[[#This Row],[Full path]],Infra[Full path],0)))</f>
        <v>1</v>
      </c>
      <c r="B68" s="6" t="str">
        <f>nor[[#This Row],[Element hierarchy (XPATH)]]&amp;nor[[#This Row],[Element]]&amp;IF(ISBLANK(nor[[#This Row],[Attribute]]),"","/@"&amp;nor[[#This Row],[Attribute]])</f>
        <v>infrastructure/nor:projects/nor:project/nor:projectDesignator/@endDate</v>
      </c>
      <c r="C68" t="s">
        <v>181</v>
      </c>
      <c r="D68" t="s">
        <v>204</v>
      </c>
      <c r="E68" t="s">
        <v>203</v>
      </c>
      <c r="F68" t="s">
        <v>29</v>
      </c>
      <c r="G68" t="s">
        <v>3479</v>
      </c>
      <c r="H68" t="str">
        <f>IF(ISBLANK(nor[[#This Row],[Type]]),"",IFERROR(LEFT(nor[[#This Row],[Type]],FIND("(",nor[[#This Row],[Type]])-1),nor[[#This Row],[Type]]))</f>
        <v>xs:date</v>
      </c>
      <c r="I68" t="str">
        <f>IF(nor[[#This Row],[Base type]]="xs:string",LEFT(nor[[#This Row],[Type]],11)="xs:string(""","")</f>
        <v/>
      </c>
      <c r="J68" t="str">
        <f>IF(nor[[#This Row],[Base type]]="xs:string",NOT(ISERROR(FIND(" or xs:string(xs:pattern=other:\w{2,})",nor[[#This Row],[Type]]))),"")</f>
        <v/>
      </c>
      <c r="K68" t="str">
        <f>IFERROR(MID(nor[[#This Row],[Type]],LEN(nor[[#This Row],[Base type]])+2,FIND(")",nor[[#This Row],[Type]],LEN(nor[[#This Row],[Base type]])+2)-LEN(nor[[#This Row],[Base type]])-2)&amp;IF(nor[[#This Row],[Other]]=TRUE,", ""other:*""",""),"")</f>
        <v/>
      </c>
      <c r="L68"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69" spans="1:12" x14ac:dyDescent="0.25">
      <c r="A69" s="6" t="b">
        <f>NOT(ISERROR(MATCH(nor[[#This Row],[Full path]],Infra[Full path],0)))</f>
        <v>1</v>
      </c>
      <c r="B69" s="6" t="str">
        <f>nor[[#This Row],[Element hierarchy (XPATH)]]&amp;nor[[#This Row],[Element]]&amp;IF(ISBLANK(nor[[#This Row],[Attribute]]),"","/@"&amp;nor[[#This Row],[Attribute]])</f>
        <v>infrastructure/nor:projects/nor:project/nor:projectDesignator/@entry</v>
      </c>
      <c r="C69" t="s">
        <v>181</v>
      </c>
      <c r="D69" t="s">
        <v>204</v>
      </c>
      <c r="E69" t="s">
        <v>206</v>
      </c>
      <c r="F69" t="s">
        <v>23</v>
      </c>
      <c r="G69" t="s">
        <v>1302</v>
      </c>
      <c r="H69" t="str">
        <f>IF(ISBLANK(nor[[#This Row],[Type]]),"",IFERROR(LEFT(nor[[#This Row],[Type]],FIND("(",nor[[#This Row],[Type]])-1),nor[[#This Row],[Type]]))</f>
        <v>xs:string</v>
      </c>
      <c r="I69" t="b">
        <f>IF(nor[[#This Row],[Base type]]="xs:string",LEFT(nor[[#This Row],[Type]],11)="xs:string(""","")</f>
        <v>0</v>
      </c>
      <c r="J69" t="b">
        <f>IF(nor[[#This Row],[Base type]]="xs:string",NOT(ISERROR(FIND(" or xs:string(xs:pattern=other:\w{2,})",nor[[#This Row],[Type]]))),"")</f>
        <v>0</v>
      </c>
      <c r="K69" t="str">
        <f>IFERROR(MID(nor[[#This Row],[Type]],LEN(nor[[#This Row],[Base type]])+2,FIND(")",nor[[#This Row],[Type]],LEN(nor[[#This Row],[Base type]])+2)-LEN(nor[[#This Row],[Base type]])-2)&amp;IF(nor[[#This Row],[Other]]=TRUE,", ""other:*""",""),"")</f>
        <v/>
      </c>
      <c r="L69"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70" spans="1:12" x14ac:dyDescent="0.25">
      <c r="A70" s="6" t="b">
        <f>NOT(ISERROR(MATCH(nor[[#This Row],[Full path]],Infra[Full path],0)))</f>
        <v>1</v>
      </c>
      <c r="B70" s="6" t="str">
        <f>nor[[#This Row],[Element hierarchy (XPATH)]]&amp;nor[[#This Row],[Element]]&amp;IF(ISBLANK(nor[[#This Row],[Attribute]]),"","/@"&amp;nor[[#This Row],[Attribute]])</f>
        <v>infrastructure/nor:projects/nor:project/nor:projectDesignator/@register</v>
      </c>
      <c r="C70" t="s">
        <v>181</v>
      </c>
      <c r="D70" t="s">
        <v>204</v>
      </c>
      <c r="E70" t="s">
        <v>208</v>
      </c>
      <c r="F70" t="s">
        <v>23</v>
      </c>
      <c r="G70" t="s">
        <v>1302</v>
      </c>
      <c r="H70" t="str">
        <f>IF(ISBLANK(nor[[#This Row],[Type]]),"",IFERROR(LEFT(nor[[#This Row],[Type]],FIND("(",nor[[#This Row],[Type]])-1),nor[[#This Row],[Type]]))</f>
        <v>xs:string</v>
      </c>
      <c r="I70" t="b">
        <f>IF(nor[[#This Row],[Base type]]="xs:string",LEFT(nor[[#This Row],[Type]],11)="xs:string(""","")</f>
        <v>0</v>
      </c>
      <c r="J70" t="b">
        <f>IF(nor[[#This Row],[Base type]]="xs:string",NOT(ISERROR(FIND(" or xs:string(xs:pattern=other:\w{2,})",nor[[#This Row],[Type]]))),"")</f>
        <v>0</v>
      </c>
      <c r="K70" t="str">
        <f>IFERROR(MID(nor[[#This Row],[Type]],LEN(nor[[#This Row],[Base type]])+2,FIND(")",nor[[#This Row],[Type]],LEN(nor[[#This Row],[Base type]])+2)-LEN(nor[[#This Row],[Base type]])-2)&amp;IF(nor[[#This Row],[Other]]=TRUE,", ""other:*""",""),"")</f>
        <v/>
      </c>
      <c r="L70"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71" spans="1:12" x14ac:dyDescent="0.25">
      <c r="A71" s="6" t="b">
        <f>NOT(ISERROR(MATCH(nor[[#This Row],[Full path]],Infra[Full path],0)))</f>
        <v>1</v>
      </c>
      <c r="B71" s="6" t="str">
        <f>nor[[#This Row],[Element hierarchy (XPATH)]]&amp;nor[[#This Row],[Element]]&amp;IF(ISBLANK(nor[[#This Row],[Attribute]]),"","/@"&amp;nor[[#This Row],[Attribute]])</f>
        <v>infrastructure/nor:projects/nor:project/nor:projectDesignator/@startDate</v>
      </c>
      <c r="C71" t="s">
        <v>181</v>
      </c>
      <c r="D71" t="s">
        <v>204</v>
      </c>
      <c r="E71" t="s">
        <v>202</v>
      </c>
      <c r="F71" t="s">
        <v>29</v>
      </c>
      <c r="G71" t="s">
        <v>3479</v>
      </c>
      <c r="H71" t="str">
        <f>IF(ISBLANK(nor[[#This Row],[Type]]),"",IFERROR(LEFT(nor[[#This Row],[Type]],FIND("(",nor[[#This Row],[Type]])-1),nor[[#This Row],[Type]]))</f>
        <v>xs:date</v>
      </c>
      <c r="I71" t="str">
        <f>IF(nor[[#This Row],[Base type]]="xs:string",LEFT(nor[[#This Row],[Type]],11)="xs:string(""","")</f>
        <v/>
      </c>
      <c r="J71" t="str">
        <f>IF(nor[[#This Row],[Base type]]="xs:string",NOT(ISERROR(FIND(" or xs:string(xs:pattern=other:\w{2,})",nor[[#This Row],[Type]]))),"")</f>
        <v/>
      </c>
      <c r="K71" t="str">
        <f>IFERROR(MID(nor[[#This Row],[Type]],LEN(nor[[#This Row],[Base type]])+2,FIND(")",nor[[#This Row],[Type]],LEN(nor[[#This Row],[Base type]])+2)-LEN(nor[[#This Row],[Base type]])-2)&amp;IF(nor[[#This Row],[Other]]=TRUE,", ""other:*""",""),"")</f>
        <v/>
      </c>
      <c r="L71"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72" spans="1:12" hidden="1" x14ac:dyDescent="0.25">
      <c r="A72" s="6" t="b">
        <f>NOT(ISERROR(MATCH(nor[[#This Row],[Full path]],Infra[Full path],0)))</f>
        <v>0</v>
      </c>
      <c r="B72" s="6" t="str">
        <f>nor[[#This Row],[Element hierarchy (XPATH)]]&amp;nor[[#This Row],[Element]]&amp;IF(ISBLANK(nor[[#This Row],[Attribute]]),"","/@"&amp;nor[[#This Row],[Attribute]])</f>
        <v>infrastructure/nor:projects/nor:project/nor:projectDesignator/@xs:anyAttribute</v>
      </c>
      <c r="C72" t="s">
        <v>181</v>
      </c>
      <c r="D72" t="s">
        <v>204</v>
      </c>
      <c r="E72" t="s">
        <v>1307</v>
      </c>
      <c r="F72" t="s">
        <v>29</v>
      </c>
      <c r="H72" t="str">
        <f>IF(ISBLANK(nor[[#This Row],[Type]]),"",IFERROR(LEFT(nor[[#This Row],[Type]],FIND("(",nor[[#This Row],[Type]])-1),nor[[#This Row],[Type]]))</f>
        <v/>
      </c>
      <c r="I72" t="str">
        <f>IF(nor[[#This Row],[Base type]]="xs:string",LEFT(nor[[#This Row],[Type]],11)="xs:string(""","")</f>
        <v/>
      </c>
      <c r="J72" t="str">
        <f>IF(nor[[#This Row],[Base type]]="xs:string",NOT(ISERROR(FIND(" or xs:string(xs:pattern=other:\w{2,})",nor[[#This Row],[Type]]))),"")</f>
        <v/>
      </c>
      <c r="K72" t="str">
        <f>IFERROR(MID(nor[[#This Row],[Type]],LEN(nor[[#This Row],[Base type]])+2,FIND(")",nor[[#This Row],[Type]],LEN(nor[[#This Row],[Base type]])+2)-LEN(nor[[#This Row],[Base type]])-2)&amp;IF(nor[[#This Row],[Other]]=TRUE,", ""other:*""",""),"")</f>
        <v/>
      </c>
      <c r="L72" t="str">
        <f>IF(ISBLANK(nor[[#This Row],[Type]]),"",INDEX(Types[Excel],MATCH(nor[[#This Row],[Base type]]&amp;";"&amp;nor[[#This Row],[Enumeration]]&amp;";"&amp;nor[[#This Row],[Other]],Types[Key],0))
&amp;IF(nor[[#This Row],[Base type]]="xs:list",INDEX(Types[Excel],MATCH(nor[[#This Row],[Restriction]]&amp;";"&amp;nor[[#This Row],[Enumeration]]&amp;";"&amp;nor[[#This Row],[Other]],Types[Key],0)),""))</f>
        <v/>
      </c>
    </row>
    <row r="73" spans="1:12" x14ac:dyDescent="0.25">
      <c r="A73" s="6" t="b">
        <f>NOT(ISERROR(MATCH(nor[[#This Row],[Full path]],Infra[Full path],0)))</f>
        <v>1</v>
      </c>
      <c r="B73" s="6" t="str">
        <f>nor[[#This Row],[Element hierarchy (XPATH)]]&amp;nor[[#This Row],[Element]]&amp;IF(ISBLANK(nor[[#This Row],[Attribute]]),"","/@"&amp;nor[[#This Row],[Attribute]])</f>
        <v>infrastructure/nor:projects/nor:project/nor:revision</v>
      </c>
      <c r="C73" t="s">
        <v>181</v>
      </c>
      <c r="D73" t="s">
        <v>211</v>
      </c>
      <c r="F73" t="s">
        <v>29</v>
      </c>
      <c r="H73" t="str">
        <f>IF(ISBLANK(nor[[#This Row],[Type]]),"",IFERROR(LEFT(nor[[#This Row],[Type]],FIND("(",nor[[#This Row],[Type]])-1),nor[[#This Row],[Type]]))</f>
        <v/>
      </c>
      <c r="I73" t="str">
        <f>IF(nor[[#This Row],[Base type]]="xs:string",LEFT(nor[[#This Row],[Type]],11)="xs:string(""","")</f>
        <v/>
      </c>
      <c r="J73" t="str">
        <f>IF(nor[[#This Row],[Base type]]="xs:string",NOT(ISERROR(FIND(" or xs:string(xs:pattern=other:\w{2,})",nor[[#This Row],[Type]]))),"")</f>
        <v/>
      </c>
      <c r="K73" t="str">
        <f>IFERROR(MID(nor[[#This Row],[Type]],LEN(nor[[#This Row],[Base type]])+2,FIND(")",nor[[#This Row],[Type]],LEN(nor[[#This Row],[Base type]])+2)-LEN(nor[[#This Row],[Base type]])-2)&amp;IF(nor[[#This Row],[Other]]=TRUE,", ""other:*""",""),"")</f>
        <v/>
      </c>
      <c r="L73" t="str">
        <f>IF(ISBLANK(nor[[#This Row],[Type]]),"",INDEX(Types[Excel],MATCH(nor[[#This Row],[Base type]]&amp;";"&amp;nor[[#This Row],[Enumeration]]&amp;";"&amp;nor[[#This Row],[Other]],Types[Key],0))
&amp;IF(nor[[#This Row],[Base type]]="xs:list",INDEX(Types[Excel],MATCH(nor[[#This Row],[Restriction]]&amp;";"&amp;nor[[#This Row],[Enumeration]]&amp;";"&amp;nor[[#This Row],[Other]],Types[Key],0)),""))</f>
        <v/>
      </c>
    </row>
    <row r="74" spans="1:12" x14ac:dyDescent="0.25">
      <c r="A74" s="6" t="b">
        <f>NOT(ISERROR(MATCH(nor[[#This Row],[Full path]],Infra[Full path],0)))</f>
        <v>1</v>
      </c>
      <c r="B74" s="6" t="str">
        <f>nor[[#This Row],[Element hierarchy (XPATH)]]&amp;nor[[#This Row],[Element]]&amp;IF(ISBLANK(nor[[#This Row],[Attribute]]),"","/@"&amp;nor[[#This Row],[Attribute]])</f>
        <v>infrastructure/nor:projects/nor:project/nor:revision/@code</v>
      </c>
      <c r="C74" t="s">
        <v>181</v>
      </c>
      <c r="D74" t="s">
        <v>211</v>
      </c>
      <c r="E74" t="s">
        <v>24</v>
      </c>
      <c r="F74" t="s">
        <v>29</v>
      </c>
      <c r="G74" t="s">
        <v>1302</v>
      </c>
      <c r="H74" t="str">
        <f>IF(ISBLANK(nor[[#This Row],[Type]]),"",IFERROR(LEFT(nor[[#This Row],[Type]],FIND("(",nor[[#This Row],[Type]])-1),nor[[#This Row],[Type]]))</f>
        <v>xs:string</v>
      </c>
      <c r="I74" t="b">
        <f>IF(nor[[#This Row],[Base type]]="xs:string",LEFT(nor[[#This Row],[Type]],11)="xs:string(""","")</f>
        <v>0</v>
      </c>
      <c r="J74" t="b">
        <f>IF(nor[[#This Row],[Base type]]="xs:string",NOT(ISERROR(FIND(" or xs:string(xs:pattern=other:\w{2,})",nor[[#This Row],[Type]]))),"")</f>
        <v>0</v>
      </c>
      <c r="K74" t="str">
        <f>IFERROR(MID(nor[[#This Row],[Type]],LEN(nor[[#This Row],[Base type]])+2,FIND(")",nor[[#This Row],[Type]],LEN(nor[[#This Row],[Base type]])+2)-LEN(nor[[#This Row],[Base type]])-2)&amp;IF(nor[[#This Row],[Other]]=TRUE,", ""other:*""",""),"")</f>
        <v/>
      </c>
      <c r="L74"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75" spans="1:12" x14ac:dyDescent="0.25">
      <c r="A75" s="6" t="b">
        <f>NOT(ISERROR(MATCH(nor[[#This Row],[Full path]],Infra[Full path],0)))</f>
        <v>1</v>
      </c>
      <c r="B75" s="6" t="str">
        <f>nor[[#This Row],[Element hierarchy (XPATH)]]&amp;nor[[#This Row],[Element]]&amp;IF(ISBLANK(nor[[#This Row],[Attribute]]),"","/@"&amp;nor[[#This Row],[Attribute]])</f>
        <v>infrastructure/nor:projects/nor:project/nor:revision/@description</v>
      </c>
      <c r="C75" t="s">
        <v>181</v>
      </c>
      <c r="D75" t="s">
        <v>211</v>
      </c>
      <c r="E75" t="s">
        <v>28</v>
      </c>
      <c r="F75" t="s">
        <v>29</v>
      </c>
      <c r="G75" t="s">
        <v>1302</v>
      </c>
      <c r="H75" t="str">
        <f>IF(ISBLANK(nor[[#This Row],[Type]]),"",IFERROR(LEFT(nor[[#This Row],[Type]],FIND("(",nor[[#This Row],[Type]])-1),nor[[#This Row],[Type]]))</f>
        <v>xs:string</v>
      </c>
      <c r="I75" t="b">
        <f>IF(nor[[#This Row],[Base type]]="xs:string",LEFT(nor[[#This Row],[Type]],11)="xs:string(""","")</f>
        <v>0</v>
      </c>
      <c r="J75" t="b">
        <f>IF(nor[[#This Row],[Base type]]="xs:string",NOT(ISERROR(FIND(" or xs:string(xs:pattern=other:\w{2,})",nor[[#This Row],[Type]]))),"")</f>
        <v>0</v>
      </c>
      <c r="K75" t="str">
        <f>IFERROR(MID(nor[[#This Row],[Type]],LEN(nor[[#This Row],[Base type]])+2,FIND(")",nor[[#This Row],[Type]],LEN(nor[[#This Row],[Base type]])+2)-LEN(nor[[#This Row],[Base type]])-2)&amp;IF(nor[[#This Row],[Other]]=TRUE,", ""other:*""",""),"")</f>
        <v/>
      </c>
      <c r="L75"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76" spans="1:12" x14ac:dyDescent="0.25">
      <c r="A76" s="6" t="b">
        <f>NOT(ISERROR(MATCH(nor[[#This Row],[Full path]],Infra[Full path],0)))</f>
        <v>1</v>
      </c>
      <c r="B76" s="6" t="str">
        <f>nor[[#This Row],[Element hierarchy (XPATH)]]&amp;nor[[#This Row],[Element]]&amp;IF(ISBLANK(nor[[#This Row],[Attribute]]),"","/@"&amp;nor[[#This Row],[Attribute]])</f>
        <v>infrastructure/nor:projects/nor:project/nor:revision/@id</v>
      </c>
      <c r="C76" t="s">
        <v>181</v>
      </c>
      <c r="D76" t="s">
        <v>211</v>
      </c>
      <c r="E76" t="s">
        <v>32</v>
      </c>
      <c r="F76" t="s">
        <v>23</v>
      </c>
      <c r="G76" t="s">
        <v>1311</v>
      </c>
      <c r="H76" t="str">
        <f>IF(ISBLANK(nor[[#This Row],[Type]]),"",IFERROR(LEFT(nor[[#This Row],[Type]],FIND("(",nor[[#This Row],[Type]])-1),nor[[#This Row],[Type]]))</f>
        <v>xs:ID</v>
      </c>
      <c r="I76" t="str">
        <f>IF(nor[[#This Row],[Base type]]="xs:string",LEFT(nor[[#This Row],[Type]],11)="xs:string(""","")</f>
        <v/>
      </c>
      <c r="J76" t="str">
        <f>IF(nor[[#This Row],[Base type]]="xs:string",NOT(ISERROR(FIND(" or xs:string(xs:pattern=other:\w{2,})",nor[[#This Row],[Type]]))),"")</f>
        <v/>
      </c>
      <c r="K76" t="str">
        <f>IFERROR(MID(nor[[#This Row],[Type]],LEN(nor[[#This Row],[Base type]])+2,FIND(")",nor[[#This Row],[Type]],LEN(nor[[#This Row],[Base type]])+2)-LEN(nor[[#This Row],[Base type]])-2)&amp;IF(nor[[#This Row],[Other]]=TRUE,", ""other:*""",""),"")</f>
        <v/>
      </c>
      <c r="L76"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77" spans="1:12" x14ac:dyDescent="0.25">
      <c r="A77" s="6" t="b">
        <f>NOT(ISERROR(MATCH(nor[[#This Row],[Full path]],Infra[Full path],0)))</f>
        <v>1</v>
      </c>
      <c r="B77" s="6" t="str">
        <f>nor[[#This Row],[Element hierarchy (XPATH)]]&amp;nor[[#This Row],[Element]]&amp;IF(ISBLANK(nor[[#This Row],[Attribute]]),"","/@"&amp;nor[[#This Row],[Attribute]])</f>
        <v>infrastructure/nor:projects/nor:project/nor:revision/@initialProjectRef</v>
      </c>
      <c r="C77" t="s">
        <v>181</v>
      </c>
      <c r="D77" t="s">
        <v>211</v>
      </c>
      <c r="E77" t="s">
        <v>212</v>
      </c>
      <c r="F77" t="s">
        <v>29</v>
      </c>
      <c r="G77" t="s">
        <v>1325</v>
      </c>
      <c r="H77" t="str">
        <f>IF(ISBLANK(nor[[#This Row],[Type]]),"",IFERROR(LEFT(nor[[#This Row],[Type]],FIND("(",nor[[#This Row],[Type]])-1),nor[[#This Row],[Type]]))</f>
        <v>xs:IDREF</v>
      </c>
      <c r="I77" t="str">
        <f>IF(nor[[#This Row],[Base type]]="xs:string",LEFT(nor[[#This Row],[Type]],11)="xs:string(""","")</f>
        <v/>
      </c>
      <c r="J77" t="str">
        <f>IF(nor[[#This Row],[Base type]]="xs:string",NOT(ISERROR(FIND(" or xs:string(xs:pattern=other:\w{2,})",nor[[#This Row],[Type]]))),"")</f>
        <v/>
      </c>
      <c r="K77" t="str">
        <f>IFERROR(MID(nor[[#This Row],[Type]],LEN(nor[[#This Row],[Base type]])+2,FIND(")",nor[[#This Row],[Type]],LEN(nor[[#This Row],[Base type]])+2)-LEN(nor[[#This Row],[Base type]])-2)&amp;IF(nor[[#This Row],[Other]]=TRUE,", ""other:*""",""),"")</f>
        <v/>
      </c>
      <c r="L77"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78" spans="1:12" x14ac:dyDescent="0.25">
      <c r="A78" s="6" t="b">
        <f>NOT(ISERROR(MATCH(nor[[#This Row],[Full path]],Infra[Full path],0)))</f>
        <v>1</v>
      </c>
      <c r="B78" s="6" t="str">
        <f>nor[[#This Row],[Element hierarchy (XPATH)]]&amp;nor[[#This Row],[Element]]&amp;IF(ISBLANK(nor[[#This Row],[Attribute]]),"","/@"&amp;nor[[#This Row],[Attribute]])</f>
        <v>infrastructure/nor:projects/nor:project/nor:revision/@name</v>
      </c>
      <c r="C78" t="s">
        <v>181</v>
      </c>
      <c r="D78" t="s">
        <v>211</v>
      </c>
      <c r="E78" t="s">
        <v>34</v>
      </c>
      <c r="F78" t="s">
        <v>29</v>
      </c>
      <c r="G78" t="s">
        <v>1302</v>
      </c>
      <c r="H78" t="str">
        <f>IF(ISBLANK(nor[[#This Row],[Type]]),"",IFERROR(LEFT(nor[[#This Row],[Type]],FIND("(",nor[[#This Row],[Type]])-1),nor[[#This Row],[Type]]))</f>
        <v>xs:string</v>
      </c>
      <c r="I78" t="b">
        <f>IF(nor[[#This Row],[Base type]]="xs:string",LEFT(nor[[#This Row],[Type]],11)="xs:string(""","")</f>
        <v>0</v>
      </c>
      <c r="J78" t="b">
        <f>IF(nor[[#This Row],[Base type]]="xs:string",NOT(ISERROR(FIND(" or xs:string(xs:pattern=other:\w{2,})",nor[[#This Row],[Type]]))),"")</f>
        <v>0</v>
      </c>
      <c r="K78" t="str">
        <f>IFERROR(MID(nor[[#This Row],[Type]],LEN(nor[[#This Row],[Base type]])+2,FIND(")",nor[[#This Row],[Type]],LEN(nor[[#This Row],[Base type]])+2)-LEN(nor[[#This Row],[Base type]])-2)&amp;IF(nor[[#This Row],[Other]]=TRUE,", ""other:*""",""),"")</f>
        <v/>
      </c>
      <c r="L78"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79" spans="1:12" hidden="1" x14ac:dyDescent="0.25">
      <c r="A79" s="6" t="b">
        <f>NOT(ISERROR(MATCH(nor[[#This Row],[Full path]],Infra[Full path],0)))</f>
        <v>0</v>
      </c>
      <c r="B79" s="6" t="str">
        <f>nor[[#This Row],[Element hierarchy (XPATH)]]&amp;nor[[#This Row],[Element]]&amp;IF(ISBLANK(nor[[#This Row],[Attribute]]),"","/@"&amp;nor[[#This Row],[Attribute]])</f>
        <v>infrastructure/nor:projects/nor:project/nor:revision/@xml:lang</v>
      </c>
      <c r="C79" t="s">
        <v>181</v>
      </c>
      <c r="D79" t="s">
        <v>211</v>
      </c>
      <c r="E79" t="s">
        <v>1305</v>
      </c>
      <c r="F79" t="s">
        <v>29</v>
      </c>
      <c r="H79" t="str">
        <f>IF(ISBLANK(nor[[#This Row],[Type]]),"",IFERROR(LEFT(nor[[#This Row],[Type]],FIND("(",nor[[#This Row],[Type]])-1),nor[[#This Row],[Type]]))</f>
        <v/>
      </c>
      <c r="I79" t="str">
        <f>IF(nor[[#This Row],[Base type]]="xs:string",LEFT(nor[[#This Row],[Type]],11)="xs:string(""","")</f>
        <v/>
      </c>
      <c r="J79" t="str">
        <f>IF(nor[[#This Row],[Base type]]="xs:string",NOT(ISERROR(FIND(" or xs:string(xs:pattern=other:\w{2,})",nor[[#This Row],[Type]]))),"")</f>
        <v/>
      </c>
      <c r="K79" t="str">
        <f>IFERROR(MID(nor[[#This Row],[Type]],LEN(nor[[#This Row],[Base type]])+2,FIND(")",nor[[#This Row],[Type]],LEN(nor[[#This Row],[Base type]])+2)-LEN(nor[[#This Row],[Base type]])-2)&amp;IF(nor[[#This Row],[Other]]=TRUE,", ""other:*""",""),"")</f>
        <v/>
      </c>
      <c r="L79" t="str">
        <f>IF(ISBLANK(nor[[#This Row],[Type]]),"",INDEX(Types[Excel],MATCH(nor[[#This Row],[Base type]]&amp;";"&amp;nor[[#This Row],[Enumeration]]&amp;";"&amp;nor[[#This Row],[Other]],Types[Key],0))
&amp;IF(nor[[#This Row],[Base type]]="xs:list",INDEX(Types[Excel],MATCH(nor[[#This Row],[Restriction]]&amp;";"&amp;nor[[#This Row],[Enumeration]]&amp;";"&amp;nor[[#This Row],[Other]],Types[Key],0)),""))</f>
        <v/>
      </c>
    </row>
    <row r="80" spans="1:12" hidden="1" x14ac:dyDescent="0.25">
      <c r="A80" s="6" t="b">
        <f>NOT(ISERROR(MATCH(nor[[#This Row],[Full path]],Infra[Full path],0)))</f>
        <v>0</v>
      </c>
      <c r="B80" s="6" t="str">
        <f>nor[[#This Row],[Element hierarchy (XPATH)]]&amp;nor[[#This Row],[Element]]&amp;IF(ISBLANK(nor[[#This Row],[Attribute]]),"","/@"&amp;nor[[#This Row],[Attribute]])</f>
        <v>infrastructure/nor:projects/nor:project/nor:revision/@xs:anyAttribute</v>
      </c>
      <c r="C80" t="s">
        <v>181</v>
      </c>
      <c r="D80" t="s">
        <v>211</v>
      </c>
      <c r="E80" t="s">
        <v>1307</v>
      </c>
      <c r="F80" t="s">
        <v>29</v>
      </c>
      <c r="H80" t="str">
        <f>IF(ISBLANK(nor[[#This Row],[Type]]),"",IFERROR(LEFT(nor[[#This Row],[Type]],FIND("(",nor[[#This Row],[Type]])-1),nor[[#This Row],[Type]]))</f>
        <v/>
      </c>
      <c r="I80" t="str">
        <f>IF(nor[[#This Row],[Base type]]="xs:string",LEFT(nor[[#This Row],[Type]],11)="xs:string(""","")</f>
        <v/>
      </c>
      <c r="J80" t="str">
        <f>IF(nor[[#This Row],[Base type]]="xs:string",NOT(ISERROR(FIND(" or xs:string(xs:pattern=other:\w{2,})",nor[[#This Row],[Type]]))),"")</f>
        <v/>
      </c>
      <c r="K80" t="str">
        <f>IFERROR(MID(nor[[#This Row],[Type]],LEN(nor[[#This Row],[Base type]])+2,FIND(")",nor[[#This Row],[Type]],LEN(nor[[#This Row],[Base type]])+2)-LEN(nor[[#This Row],[Base type]])-2)&amp;IF(nor[[#This Row],[Other]]=TRUE,", ""other:*""",""),"")</f>
        <v/>
      </c>
      <c r="L80" t="str">
        <f>IF(ISBLANK(nor[[#This Row],[Type]]),"",INDEX(Types[Excel],MATCH(nor[[#This Row],[Base type]]&amp;";"&amp;nor[[#This Row],[Enumeration]]&amp;";"&amp;nor[[#This Row],[Other]],Types[Key],0))
&amp;IF(nor[[#This Row],[Base type]]="xs:list",INDEX(Types[Excel],MATCH(nor[[#This Row],[Restriction]]&amp;";"&amp;nor[[#This Row],[Enumeration]]&amp;";"&amp;nor[[#This Row],[Other]],Types[Key],0)),""))</f>
        <v/>
      </c>
    </row>
    <row r="81" spans="1:12" x14ac:dyDescent="0.25">
      <c r="A81" s="6" t="b">
        <f>NOT(ISERROR(MATCH(nor[[#This Row],[Full path]],Infra[Full path],0)))</f>
        <v>1</v>
      </c>
      <c r="B81" s="6" t="str">
        <f>nor[[#This Row],[Element hierarchy (XPATH)]]&amp;nor[[#This Row],[Element]]&amp;IF(ISBLANK(nor[[#This Row],[Attribute]]),"","/@"&amp;nor[[#This Row],[Attribute]])</f>
        <v>infrastructure/nor:projects/nor:project/nor:revision/nor:approvedBy</v>
      </c>
      <c r="C81" t="s">
        <v>214</v>
      </c>
      <c r="D81" t="s">
        <v>215</v>
      </c>
      <c r="F81" t="s">
        <v>29</v>
      </c>
      <c r="H81" t="str">
        <f>IF(ISBLANK(nor[[#This Row],[Type]]),"",IFERROR(LEFT(nor[[#This Row],[Type]],FIND("(",nor[[#This Row],[Type]])-1),nor[[#This Row],[Type]]))</f>
        <v/>
      </c>
      <c r="I81" t="str">
        <f>IF(nor[[#This Row],[Base type]]="xs:string",LEFT(nor[[#This Row],[Type]],11)="xs:string(""","")</f>
        <v/>
      </c>
      <c r="J81" t="str">
        <f>IF(nor[[#This Row],[Base type]]="xs:string",NOT(ISERROR(FIND(" or xs:string(xs:pattern=other:\w{2,})",nor[[#This Row],[Type]]))),"")</f>
        <v/>
      </c>
      <c r="K81" t="str">
        <f>IFERROR(MID(nor[[#This Row],[Type]],LEN(nor[[#This Row],[Base type]])+2,FIND(")",nor[[#This Row],[Type]],LEN(nor[[#This Row],[Base type]])+2)-LEN(nor[[#This Row],[Base type]])-2)&amp;IF(nor[[#This Row],[Other]]=TRUE,", ""other:*""",""),"")</f>
        <v/>
      </c>
      <c r="L81" t="str">
        <f>IF(ISBLANK(nor[[#This Row],[Type]]),"",INDEX(Types[Excel],MATCH(nor[[#This Row],[Base type]]&amp;";"&amp;nor[[#This Row],[Enumeration]]&amp;";"&amp;nor[[#This Row],[Other]],Types[Key],0))
&amp;IF(nor[[#This Row],[Base type]]="xs:list",INDEX(Types[Excel],MATCH(nor[[#This Row],[Restriction]]&amp;";"&amp;nor[[#This Row],[Enumeration]]&amp;";"&amp;nor[[#This Row],[Other]],Types[Key],0)),""))</f>
        <v/>
      </c>
    </row>
    <row r="82" spans="1:12" x14ac:dyDescent="0.25">
      <c r="A82" s="6" t="b">
        <f>NOT(ISERROR(MATCH(nor[[#This Row],[Full path]],Infra[Full path],0)))</f>
        <v>1</v>
      </c>
      <c r="B82" s="6" t="str">
        <f>nor[[#This Row],[Element hierarchy (XPATH)]]&amp;nor[[#This Row],[Element]]&amp;IF(ISBLANK(nor[[#This Row],[Attribute]]),"","/@"&amp;nor[[#This Row],[Attribute]])</f>
        <v>infrastructure/nor:projects/nor:project/nor:revision/nor:approvedBy/@date</v>
      </c>
      <c r="C82" t="s">
        <v>214</v>
      </c>
      <c r="D82" t="s">
        <v>215</v>
      </c>
      <c r="E82" t="s">
        <v>216</v>
      </c>
      <c r="F82" t="s">
        <v>23</v>
      </c>
      <c r="G82" t="s">
        <v>3479</v>
      </c>
      <c r="H82" t="str">
        <f>IF(ISBLANK(nor[[#This Row],[Type]]),"",IFERROR(LEFT(nor[[#This Row],[Type]],FIND("(",nor[[#This Row],[Type]])-1),nor[[#This Row],[Type]]))</f>
        <v>xs:date</v>
      </c>
      <c r="I82" t="str">
        <f>IF(nor[[#This Row],[Base type]]="xs:string",LEFT(nor[[#This Row],[Type]],11)="xs:string(""","")</f>
        <v/>
      </c>
      <c r="J82" t="str">
        <f>IF(nor[[#This Row],[Base type]]="xs:string",NOT(ISERROR(FIND(" or xs:string(xs:pattern=other:\w{2,})",nor[[#This Row],[Type]]))),"")</f>
        <v/>
      </c>
      <c r="K82" t="str">
        <f>IFERROR(MID(nor[[#This Row],[Type]],LEN(nor[[#This Row],[Base type]])+2,FIND(")",nor[[#This Row],[Type]],LEN(nor[[#This Row],[Base type]])+2)-LEN(nor[[#This Row],[Base type]])-2)&amp;IF(nor[[#This Row],[Other]]=TRUE,", ""other:*""",""),"")</f>
        <v/>
      </c>
      <c r="L82"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83" spans="1:12" x14ac:dyDescent="0.25">
      <c r="A83" s="6" t="b">
        <f>NOT(ISERROR(MATCH(nor[[#This Row],[Full path]],Infra[Full path],0)))</f>
        <v>1</v>
      </c>
      <c r="B83" s="6" t="str">
        <f>nor[[#This Row],[Element hierarchy (XPATH)]]&amp;nor[[#This Row],[Element]]&amp;IF(ISBLANK(nor[[#This Row],[Attribute]]),"","/@"&amp;nor[[#This Row],[Attribute]])</f>
        <v>infrastructure/nor:projects/nor:project/nor:revision/nor:approvedBy/@description</v>
      </c>
      <c r="C83" t="s">
        <v>214</v>
      </c>
      <c r="D83" t="s">
        <v>215</v>
      </c>
      <c r="E83" t="s">
        <v>28</v>
      </c>
      <c r="F83" t="s">
        <v>29</v>
      </c>
      <c r="G83" t="s">
        <v>1302</v>
      </c>
      <c r="H83" t="str">
        <f>IF(ISBLANK(nor[[#This Row],[Type]]),"",IFERROR(LEFT(nor[[#This Row],[Type]],FIND("(",nor[[#This Row],[Type]])-1),nor[[#This Row],[Type]]))</f>
        <v>xs:string</v>
      </c>
      <c r="I83" t="b">
        <f>IF(nor[[#This Row],[Base type]]="xs:string",LEFT(nor[[#This Row],[Type]],11)="xs:string(""","")</f>
        <v>0</v>
      </c>
      <c r="J83" t="b">
        <f>IF(nor[[#This Row],[Base type]]="xs:string",NOT(ISERROR(FIND(" or xs:string(xs:pattern=other:\w{2,})",nor[[#This Row],[Type]]))),"")</f>
        <v>0</v>
      </c>
      <c r="K83" t="str">
        <f>IFERROR(MID(nor[[#This Row],[Type]],LEN(nor[[#This Row],[Base type]])+2,FIND(")",nor[[#This Row],[Type]],LEN(nor[[#This Row],[Base type]])+2)-LEN(nor[[#This Row],[Base type]])-2)&amp;IF(nor[[#This Row],[Other]]=TRUE,", ""other:*""",""),"")</f>
        <v/>
      </c>
      <c r="L8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84" spans="1:12" x14ac:dyDescent="0.25">
      <c r="A84" s="6" t="b">
        <f>NOT(ISERROR(MATCH(nor[[#This Row],[Full path]],Infra[Full path],0)))</f>
        <v>1</v>
      </c>
      <c r="B84" s="6" t="str">
        <f>nor[[#This Row],[Element hierarchy (XPATH)]]&amp;nor[[#This Row],[Element]]&amp;IF(ISBLANK(nor[[#This Row],[Attribute]]),"","/@"&amp;nor[[#This Row],[Attribute]])</f>
        <v>infrastructure/nor:projects/nor:project/nor:revision/nor:approvedBy/@name</v>
      </c>
      <c r="C84" t="s">
        <v>214</v>
      </c>
      <c r="D84" t="s">
        <v>215</v>
      </c>
      <c r="E84" t="s">
        <v>34</v>
      </c>
      <c r="F84" t="s">
        <v>23</v>
      </c>
      <c r="G84" t="s">
        <v>1302</v>
      </c>
      <c r="H84" t="str">
        <f>IF(ISBLANK(nor[[#This Row],[Type]]),"",IFERROR(LEFT(nor[[#This Row],[Type]],FIND("(",nor[[#This Row],[Type]])-1),nor[[#This Row],[Type]]))</f>
        <v>xs:string</v>
      </c>
      <c r="I84" t="b">
        <f>IF(nor[[#This Row],[Base type]]="xs:string",LEFT(nor[[#This Row],[Type]],11)="xs:string(""","")</f>
        <v>0</v>
      </c>
      <c r="J84" t="b">
        <f>IF(nor[[#This Row],[Base type]]="xs:string",NOT(ISERROR(FIND(" or xs:string(xs:pattern=other:\w{2,})",nor[[#This Row],[Type]]))),"")</f>
        <v>0</v>
      </c>
      <c r="K84" t="str">
        <f>IFERROR(MID(nor[[#This Row],[Type]],LEN(nor[[#This Row],[Base type]])+2,FIND(")",nor[[#This Row],[Type]],LEN(nor[[#This Row],[Base type]])+2)-LEN(nor[[#This Row],[Base type]])-2)&amp;IF(nor[[#This Row],[Other]]=TRUE,", ""other:*""",""),"")</f>
        <v/>
      </c>
      <c r="L84"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85" spans="1:12" x14ac:dyDescent="0.25">
      <c r="A85" s="6" t="b">
        <f>NOT(ISERROR(MATCH(nor[[#This Row],[Full path]],Infra[Full path],0)))</f>
        <v>1</v>
      </c>
      <c r="B85" s="6" t="str">
        <f>nor[[#This Row],[Element hierarchy (XPATH)]]&amp;nor[[#This Row],[Element]]&amp;IF(ISBLANK(nor[[#This Row],[Attribute]]),"","/@"&amp;nor[[#This Row],[Attribute]])</f>
        <v>infrastructure/nor:projects/nor:project/nor:revision/nor:checkedBy</v>
      </c>
      <c r="C85" t="s">
        <v>214</v>
      </c>
      <c r="D85" t="s">
        <v>218</v>
      </c>
      <c r="F85" t="s">
        <v>29</v>
      </c>
      <c r="H85" t="str">
        <f>IF(ISBLANK(nor[[#This Row],[Type]]),"",IFERROR(LEFT(nor[[#This Row],[Type]],FIND("(",nor[[#This Row],[Type]])-1),nor[[#This Row],[Type]]))</f>
        <v/>
      </c>
      <c r="I85" t="str">
        <f>IF(nor[[#This Row],[Base type]]="xs:string",LEFT(nor[[#This Row],[Type]],11)="xs:string(""","")</f>
        <v/>
      </c>
      <c r="J85" t="str">
        <f>IF(nor[[#This Row],[Base type]]="xs:string",NOT(ISERROR(FIND(" or xs:string(xs:pattern=other:\w{2,})",nor[[#This Row],[Type]]))),"")</f>
        <v/>
      </c>
      <c r="K85" t="str">
        <f>IFERROR(MID(nor[[#This Row],[Type]],LEN(nor[[#This Row],[Base type]])+2,FIND(")",nor[[#This Row],[Type]],LEN(nor[[#This Row],[Base type]])+2)-LEN(nor[[#This Row],[Base type]])-2)&amp;IF(nor[[#This Row],[Other]]=TRUE,", ""other:*""",""),"")</f>
        <v/>
      </c>
      <c r="L85" t="str">
        <f>IF(ISBLANK(nor[[#This Row],[Type]]),"",INDEX(Types[Excel],MATCH(nor[[#This Row],[Base type]]&amp;";"&amp;nor[[#This Row],[Enumeration]]&amp;";"&amp;nor[[#This Row],[Other]],Types[Key],0))
&amp;IF(nor[[#This Row],[Base type]]="xs:list",INDEX(Types[Excel],MATCH(nor[[#This Row],[Restriction]]&amp;";"&amp;nor[[#This Row],[Enumeration]]&amp;";"&amp;nor[[#This Row],[Other]],Types[Key],0)),""))</f>
        <v/>
      </c>
    </row>
    <row r="86" spans="1:12" x14ac:dyDescent="0.25">
      <c r="A86" s="6" t="b">
        <f>NOT(ISERROR(MATCH(nor[[#This Row],[Full path]],Infra[Full path],0)))</f>
        <v>1</v>
      </c>
      <c r="B86" s="6" t="str">
        <f>nor[[#This Row],[Element hierarchy (XPATH)]]&amp;nor[[#This Row],[Element]]&amp;IF(ISBLANK(nor[[#This Row],[Attribute]]),"","/@"&amp;nor[[#This Row],[Attribute]])</f>
        <v>infrastructure/nor:projects/nor:project/nor:revision/nor:checkedBy/@date</v>
      </c>
      <c r="C86" t="s">
        <v>214</v>
      </c>
      <c r="D86" t="s">
        <v>218</v>
      </c>
      <c r="E86" t="s">
        <v>216</v>
      </c>
      <c r="F86" t="s">
        <v>23</v>
      </c>
      <c r="G86" t="s">
        <v>3479</v>
      </c>
      <c r="H86" t="str">
        <f>IF(ISBLANK(nor[[#This Row],[Type]]),"",IFERROR(LEFT(nor[[#This Row],[Type]],FIND("(",nor[[#This Row],[Type]])-1),nor[[#This Row],[Type]]))</f>
        <v>xs:date</v>
      </c>
      <c r="I86" t="str">
        <f>IF(nor[[#This Row],[Base type]]="xs:string",LEFT(nor[[#This Row],[Type]],11)="xs:string(""","")</f>
        <v/>
      </c>
      <c r="J86" t="str">
        <f>IF(nor[[#This Row],[Base type]]="xs:string",NOT(ISERROR(FIND(" or xs:string(xs:pattern=other:\w{2,})",nor[[#This Row],[Type]]))),"")</f>
        <v/>
      </c>
      <c r="K86" t="str">
        <f>IFERROR(MID(nor[[#This Row],[Type]],LEN(nor[[#This Row],[Base type]])+2,FIND(")",nor[[#This Row],[Type]],LEN(nor[[#This Row],[Base type]])+2)-LEN(nor[[#This Row],[Base type]])-2)&amp;IF(nor[[#This Row],[Other]]=TRUE,", ""other:*""",""),"")</f>
        <v/>
      </c>
      <c r="L86"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87" spans="1:12" x14ac:dyDescent="0.25">
      <c r="A87" s="6" t="b">
        <f>NOT(ISERROR(MATCH(nor[[#This Row],[Full path]],Infra[Full path],0)))</f>
        <v>1</v>
      </c>
      <c r="B87" s="6" t="str">
        <f>nor[[#This Row],[Element hierarchy (XPATH)]]&amp;nor[[#This Row],[Element]]&amp;IF(ISBLANK(nor[[#This Row],[Attribute]]),"","/@"&amp;nor[[#This Row],[Attribute]])</f>
        <v>infrastructure/nor:projects/nor:project/nor:revision/nor:checkedBy/@description</v>
      </c>
      <c r="C87" t="s">
        <v>214</v>
      </c>
      <c r="D87" t="s">
        <v>218</v>
      </c>
      <c r="E87" t="s">
        <v>28</v>
      </c>
      <c r="F87" t="s">
        <v>29</v>
      </c>
      <c r="G87" t="s">
        <v>1302</v>
      </c>
      <c r="H87" t="str">
        <f>IF(ISBLANK(nor[[#This Row],[Type]]),"",IFERROR(LEFT(nor[[#This Row],[Type]],FIND("(",nor[[#This Row],[Type]])-1),nor[[#This Row],[Type]]))</f>
        <v>xs:string</v>
      </c>
      <c r="I87" t="b">
        <f>IF(nor[[#This Row],[Base type]]="xs:string",LEFT(nor[[#This Row],[Type]],11)="xs:string(""","")</f>
        <v>0</v>
      </c>
      <c r="J87" t="b">
        <f>IF(nor[[#This Row],[Base type]]="xs:string",NOT(ISERROR(FIND(" or xs:string(xs:pattern=other:\w{2,})",nor[[#This Row],[Type]]))),"")</f>
        <v>0</v>
      </c>
      <c r="K87" t="str">
        <f>IFERROR(MID(nor[[#This Row],[Type]],LEN(nor[[#This Row],[Base type]])+2,FIND(")",nor[[#This Row],[Type]],LEN(nor[[#This Row],[Base type]])+2)-LEN(nor[[#This Row],[Base type]])-2)&amp;IF(nor[[#This Row],[Other]]=TRUE,", ""other:*""",""),"")</f>
        <v/>
      </c>
      <c r="L87"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88" spans="1:12" x14ac:dyDescent="0.25">
      <c r="A88" s="6" t="b">
        <f>NOT(ISERROR(MATCH(nor[[#This Row],[Full path]],Infra[Full path],0)))</f>
        <v>1</v>
      </c>
      <c r="B88" s="6" t="str">
        <f>nor[[#This Row],[Element hierarchy (XPATH)]]&amp;nor[[#This Row],[Element]]&amp;IF(ISBLANK(nor[[#This Row],[Attribute]]),"","/@"&amp;nor[[#This Row],[Attribute]])</f>
        <v>infrastructure/nor:projects/nor:project/nor:revision/nor:checkedBy/@name</v>
      </c>
      <c r="C88" t="s">
        <v>214</v>
      </c>
      <c r="D88" t="s">
        <v>218</v>
      </c>
      <c r="E88" t="s">
        <v>34</v>
      </c>
      <c r="F88" t="s">
        <v>23</v>
      </c>
      <c r="G88" t="s">
        <v>1302</v>
      </c>
      <c r="H88" t="str">
        <f>IF(ISBLANK(nor[[#This Row],[Type]]),"",IFERROR(LEFT(nor[[#This Row],[Type]],FIND("(",nor[[#This Row],[Type]])-1),nor[[#This Row],[Type]]))</f>
        <v>xs:string</v>
      </c>
      <c r="I88" t="b">
        <f>IF(nor[[#This Row],[Base type]]="xs:string",LEFT(nor[[#This Row],[Type]],11)="xs:string(""","")</f>
        <v>0</v>
      </c>
      <c r="J88" t="b">
        <f>IF(nor[[#This Row],[Base type]]="xs:string",NOT(ISERROR(FIND(" or xs:string(xs:pattern=other:\w{2,})",nor[[#This Row],[Type]]))),"")</f>
        <v>0</v>
      </c>
      <c r="K88" t="str">
        <f>IFERROR(MID(nor[[#This Row],[Type]],LEN(nor[[#This Row],[Base type]])+2,FIND(")",nor[[#This Row],[Type]],LEN(nor[[#This Row],[Base type]])+2)-LEN(nor[[#This Row],[Base type]])-2)&amp;IF(nor[[#This Row],[Other]]=TRUE,", ""other:*""",""),"")</f>
        <v/>
      </c>
      <c r="L88"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89" spans="1:12" x14ac:dyDescent="0.25">
      <c r="A89" s="6" t="b">
        <f>NOT(ISERROR(MATCH(nor[[#This Row],[Full path]],Infra[Full path],0)))</f>
        <v>1</v>
      </c>
      <c r="B89" s="6" t="str">
        <f>nor[[#This Row],[Element hierarchy (XPATH)]]&amp;nor[[#This Row],[Element]]&amp;IF(ISBLANK(nor[[#This Row],[Attribute]]),"","/@"&amp;nor[[#This Row],[Attribute]])</f>
        <v>infrastructure/nor:projects/nor:project/nor:revision/nor:objectsRevised</v>
      </c>
      <c r="C89" t="s">
        <v>214</v>
      </c>
      <c r="D89" t="s">
        <v>221</v>
      </c>
      <c r="F89" t="s">
        <v>29</v>
      </c>
      <c r="H89" t="str">
        <f>IF(ISBLANK(nor[[#This Row],[Type]]),"",IFERROR(LEFT(nor[[#This Row],[Type]],FIND("(",nor[[#This Row],[Type]])-1),nor[[#This Row],[Type]]))</f>
        <v/>
      </c>
      <c r="I89" t="str">
        <f>IF(nor[[#This Row],[Base type]]="xs:string",LEFT(nor[[#This Row],[Type]],11)="xs:string(""","")</f>
        <v/>
      </c>
      <c r="J89" t="str">
        <f>IF(nor[[#This Row],[Base type]]="xs:string",NOT(ISERROR(FIND(" or xs:string(xs:pattern=other:\w{2,})",nor[[#This Row],[Type]]))),"")</f>
        <v/>
      </c>
      <c r="K89" t="str">
        <f>IFERROR(MID(nor[[#This Row],[Type]],LEN(nor[[#This Row],[Base type]])+2,FIND(")",nor[[#This Row],[Type]],LEN(nor[[#This Row],[Base type]])+2)-LEN(nor[[#This Row],[Base type]])-2)&amp;IF(nor[[#This Row],[Other]]=TRUE,", ""other:*""",""),"")</f>
        <v/>
      </c>
      <c r="L89" t="str">
        <f>IF(ISBLANK(nor[[#This Row],[Type]]),"",INDEX(Types[Excel],MATCH(nor[[#This Row],[Base type]]&amp;";"&amp;nor[[#This Row],[Enumeration]]&amp;";"&amp;nor[[#This Row],[Other]],Types[Key],0))
&amp;IF(nor[[#This Row],[Base type]]="xs:list",INDEX(Types[Excel],MATCH(nor[[#This Row],[Restriction]]&amp;";"&amp;nor[[#This Row],[Enumeration]]&amp;";"&amp;nor[[#This Row],[Other]],Types[Key],0)),""))</f>
        <v/>
      </c>
    </row>
    <row r="90" spans="1:12" x14ac:dyDescent="0.25">
      <c r="A90" s="6" t="b">
        <f>NOT(ISERROR(MATCH(nor[[#This Row],[Full path]],Infra[Full path],0)))</f>
        <v>1</v>
      </c>
      <c r="B90" s="6" t="str">
        <f>nor[[#This Row],[Element hierarchy (XPATH)]]&amp;nor[[#This Row],[Element]]&amp;IF(ISBLANK(nor[[#This Row],[Attribute]]),"","/@"&amp;nor[[#This Row],[Attribute]])</f>
        <v>infrastructure/nor:projects/nor:project/nor:revision/nor:objectsRevised/nor:objectRevised</v>
      </c>
      <c r="C90" t="s">
        <v>225</v>
      </c>
      <c r="D90" t="s">
        <v>226</v>
      </c>
      <c r="F90" t="s">
        <v>23</v>
      </c>
      <c r="H90" t="str">
        <f>IF(ISBLANK(nor[[#This Row],[Type]]),"",IFERROR(LEFT(nor[[#This Row],[Type]],FIND("(",nor[[#This Row],[Type]])-1),nor[[#This Row],[Type]]))</f>
        <v/>
      </c>
      <c r="I90" t="str">
        <f>IF(nor[[#This Row],[Base type]]="xs:string",LEFT(nor[[#This Row],[Type]],11)="xs:string(""","")</f>
        <v/>
      </c>
      <c r="J90" t="str">
        <f>IF(nor[[#This Row],[Base type]]="xs:string",NOT(ISERROR(FIND(" or xs:string(xs:pattern=other:\w{2,})",nor[[#This Row],[Type]]))),"")</f>
        <v/>
      </c>
      <c r="K90" t="str">
        <f>IFERROR(MID(nor[[#This Row],[Type]],LEN(nor[[#This Row],[Base type]])+2,FIND(")",nor[[#This Row],[Type]],LEN(nor[[#This Row],[Base type]])+2)-LEN(nor[[#This Row],[Base type]])-2)&amp;IF(nor[[#This Row],[Other]]=TRUE,", ""other:*""",""),"")</f>
        <v/>
      </c>
      <c r="L90" t="str">
        <f>IF(ISBLANK(nor[[#This Row],[Type]]),"",INDEX(Types[Excel],MATCH(nor[[#This Row],[Base type]]&amp;";"&amp;nor[[#This Row],[Enumeration]]&amp;";"&amp;nor[[#This Row],[Other]],Types[Key],0))
&amp;IF(nor[[#This Row],[Base type]]="xs:list",INDEX(Types[Excel],MATCH(nor[[#This Row],[Restriction]]&amp;";"&amp;nor[[#This Row],[Enumeration]]&amp;";"&amp;nor[[#This Row],[Other]],Types[Key],0)),""))</f>
        <v/>
      </c>
    </row>
    <row r="91" spans="1:12" x14ac:dyDescent="0.25">
      <c r="A91" s="6" t="b">
        <f>NOT(ISERROR(MATCH(nor[[#This Row],[Full path]],Infra[Full path],0)))</f>
        <v>1</v>
      </c>
      <c r="B91" s="6" t="str">
        <f>nor[[#This Row],[Element hierarchy (XPATH)]]&amp;nor[[#This Row],[Element]]&amp;IF(ISBLANK(nor[[#This Row],[Attribute]]),"","/@"&amp;nor[[#This Row],[Attribute]])</f>
        <v>infrastructure/nor:projects/nor:project/nor:revision/nor:objectsRevised/nor:objectRevised/@ref</v>
      </c>
      <c r="C91" t="s">
        <v>225</v>
      </c>
      <c r="D91" t="s">
        <v>226</v>
      </c>
      <c r="E91" t="s">
        <v>120</v>
      </c>
      <c r="F91" t="s">
        <v>23</v>
      </c>
      <c r="G91" t="s">
        <v>1325</v>
      </c>
      <c r="H91" t="str">
        <f>IF(ISBLANK(nor[[#This Row],[Type]]),"",IFERROR(LEFT(nor[[#This Row],[Type]],FIND("(",nor[[#This Row],[Type]])-1),nor[[#This Row],[Type]]))</f>
        <v>xs:IDREF</v>
      </c>
      <c r="I91" t="str">
        <f>IF(nor[[#This Row],[Base type]]="xs:string",LEFT(nor[[#This Row],[Type]],11)="xs:string(""","")</f>
        <v/>
      </c>
      <c r="J91" t="str">
        <f>IF(nor[[#This Row],[Base type]]="xs:string",NOT(ISERROR(FIND(" or xs:string(xs:pattern=other:\w{2,})",nor[[#This Row],[Type]]))),"")</f>
        <v/>
      </c>
      <c r="K91" t="str">
        <f>IFERROR(MID(nor[[#This Row],[Type]],LEN(nor[[#This Row],[Base type]])+2,FIND(")",nor[[#This Row],[Type]],LEN(nor[[#This Row],[Base type]])+2)-LEN(nor[[#This Row],[Base type]])-2)&amp;IF(nor[[#This Row],[Other]]=TRUE,", ""other:*""",""),"")</f>
        <v/>
      </c>
      <c r="L91"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92" spans="1:12" hidden="1" x14ac:dyDescent="0.25">
      <c r="A92" s="6" t="b">
        <f>NOT(ISERROR(MATCH(nor[[#This Row],[Full path]],Infra[Full path],0)))</f>
        <v>0</v>
      </c>
      <c r="B92" s="6" t="str">
        <f>nor[[#This Row],[Element hierarchy (XPATH)]]&amp;nor[[#This Row],[Element]]&amp;IF(ISBLANK(nor[[#This Row],[Attribute]]),"","/@"&amp;nor[[#This Row],[Attribute]])</f>
        <v>infrastructure/nor:projects/nor:project/nor:revision/nor:objectsRevised/nor:objectRevised/@xs:anyAttribute</v>
      </c>
      <c r="C92" t="s">
        <v>225</v>
      </c>
      <c r="D92" t="s">
        <v>226</v>
      </c>
      <c r="E92" t="s">
        <v>1307</v>
      </c>
      <c r="F92" t="s">
        <v>29</v>
      </c>
      <c r="H92" t="str">
        <f>IF(ISBLANK(nor[[#This Row],[Type]]),"",IFERROR(LEFT(nor[[#This Row],[Type]],FIND("(",nor[[#This Row],[Type]])-1),nor[[#This Row],[Type]]))</f>
        <v/>
      </c>
      <c r="I92" t="str">
        <f>IF(nor[[#This Row],[Base type]]="xs:string",LEFT(nor[[#This Row],[Type]],11)="xs:string(""","")</f>
        <v/>
      </c>
      <c r="J92" t="str">
        <f>IF(nor[[#This Row],[Base type]]="xs:string",NOT(ISERROR(FIND(" or xs:string(xs:pattern=other:\w{2,})",nor[[#This Row],[Type]]))),"")</f>
        <v/>
      </c>
      <c r="K92" t="str">
        <f>IFERROR(MID(nor[[#This Row],[Type]],LEN(nor[[#This Row],[Base type]])+2,FIND(")",nor[[#This Row],[Type]],LEN(nor[[#This Row],[Base type]])+2)-LEN(nor[[#This Row],[Base type]])-2)&amp;IF(nor[[#This Row],[Other]]=TRUE,", ""other:*""",""),"")</f>
        <v/>
      </c>
      <c r="L92" t="str">
        <f>IF(ISBLANK(nor[[#This Row],[Type]]),"",INDEX(Types[Excel],MATCH(nor[[#This Row],[Base type]]&amp;";"&amp;nor[[#This Row],[Enumeration]]&amp;";"&amp;nor[[#This Row],[Other]],Types[Key],0))
&amp;IF(nor[[#This Row],[Base type]]="xs:list",INDEX(Types[Excel],MATCH(nor[[#This Row],[Restriction]]&amp;";"&amp;nor[[#This Row],[Enumeration]]&amp;";"&amp;nor[[#This Row],[Other]],Types[Key],0)),""))</f>
        <v/>
      </c>
    </row>
    <row r="93" spans="1:12" x14ac:dyDescent="0.25">
      <c r="A93" s="6" t="b">
        <f>NOT(ISERROR(MATCH(nor[[#This Row],[Full path]],Infra[Full path],0)))</f>
        <v>1</v>
      </c>
      <c r="B93" s="6" t="str">
        <f>nor[[#This Row],[Element hierarchy (XPATH)]]&amp;nor[[#This Row],[Element]]&amp;IF(ISBLANK(nor[[#This Row],[Attribute]]),"","/@"&amp;nor[[#This Row],[Attribute]])</f>
        <v>infrastructure/nor:projects/nor:project/nor:revision/nor:revisedBy</v>
      </c>
      <c r="C93" t="s">
        <v>214</v>
      </c>
      <c r="D93" t="s">
        <v>222</v>
      </c>
      <c r="F93" t="s">
        <v>29</v>
      </c>
      <c r="H93" t="str">
        <f>IF(ISBLANK(nor[[#This Row],[Type]]),"",IFERROR(LEFT(nor[[#This Row],[Type]],FIND("(",nor[[#This Row],[Type]])-1),nor[[#This Row],[Type]]))</f>
        <v/>
      </c>
      <c r="I93" t="str">
        <f>IF(nor[[#This Row],[Base type]]="xs:string",LEFT(nor[[#This Row],[Type]],11)="xs:string(""","")</f>
        <v/>
      </c>
      <c r="J93" t="str">
        <f>IF(nor[[#This Row],[Base type]]="xs:string",NOT(ISERROR(FIND(" or xs:string(xs:pattern=other:\w{2,})",nor[[#This Row],[Type]]))),"")</f>
        <v/>
      </c>
      <c r="K93" t="str">
        <f>IFERROR(MID(nor[[#This Row],[Type]],LEN(nor[[#This Row],[Base type]])+2,FIND(")",nor[[#This Row],[Type]],LEN(nor[[#This Row],[Base type]])+2)-LEN(nor[[#This Row],[Base type]])-2)&amp;IF(nor[[#This Row],[Other]]=TRUE,", ""other:*""",""),"")</f>
        <v/>
      </c>
      <c r="L93" t="str">
        <f>IF(ISBLANK(nor[[#This Row],[Type]]),"",INDEX(Types[Excel],MATCH(nor[[#This Row],[Base type]]&amp;";"&amp;nor[[#This Row],[Enumeration]]&amp;";"&amp;nor[[#This Row],[Other]],Types[Key],0))
&amp;IF(nor[[#This Row],[Base type]]="xs:list",INDEX(Types[Excel],MATCH(nor[[#This Row],[Restriction]]&amp;";"&amp;nor[[#This Row],[Enumeration]]&amp;";"&amp;nor[[#This Row],[Other]],Types[Key],0)),""))</f>
        <v/>
      </c>
    </row>
    <row r="94" spans="1:12" x14ac:dyDescent="0.25">
      <c r="A94" s="6" t="b">
        <f>NOT(ISERROR(MATCH(nor[[#This Row],[Full path]],Infra[Full path],0)))</f>
        <v>1</v>
      </c>
      <c r="B94" s="6" t="str">
        <f>nor[[#This Row],[Element hierarchy (XPATH)]]&amp;nor[[#This Row],[Element]]&amp;IF(ISBLANK(nor[[#This Row],[Attribute]]),"","/@"&amp;nor[[#This Row],[Attribute]])</f>
        <v>infrastructure/nor:projects/nor:project/nor:revision/nor:revisedBy/@date</v>
      </c>
      <c r="C94" t="s">
        <v>214</v>
      </c>
      <c r="D94" t="s">
        <v>222</v>
      </c>
      <c r="E94" t="s">
        <v>216</v>
      </c>
      <c r="F94" t="s">
        <v>23</v>
      </c>
      <c r="G94" t="s">
        <v>3479</v>
      </c>
      <c r="H94" t="str">
        <f>IF(ISBLANK(nor[[#This Row],[Type]]),"",IFERROR(LEFT(nor[[#This Row],[Type]],FIND("(",nor[[#This Row],[Type]])-1),nor[[#This Row],[Type]]))</f>
        <v>xs:date</v>
      </c>
      <c r="I94" t="str">
        <f>IF(nor[[#This Row],[Base type]]="xs:string",LEFT(nor[[#This Row],[Type]],11)="xs:string(""","")</f>
        <v/>
      </c>
      <c r="J94" t="str">
        <f>IF(nor[[#This Row],[Base type]]="xs:string",NOT(ISERROR(FIND(" or xs:string(xs:pattern=other:\w{2,})",nor[[#This Row],[Type]]))),"")</f>
        <v/>
      </c>
      <c r="K94" t="str">
        <f>IFERROR(MID(nor[[#This Row],[Type]],LEN(nor[[#This Row],[Base type]])+2,FIND(")",nor[[#This Row],[Type]],LEN(nor[[#This Row],[Base type]])+2)-LEN(nor[[#This Row],[Base type]])-2)&amp;IF(nor[[#This Row],[Other]]=TRUE,", ""other:*""",""),"")</f>
        <v/>
      </c>
      <c r="L94" t="str">
        <f>IF(ISBLANK(nor[[#This Row],[Type]]),"",INDEX(Types[Excel],MATCH(nor[[#This Row],[Base type]]&amp;";"&amp;nor[[#This Row],[Enumeration]]&amp;";"&amp;nor[[#This Row],[Other]],Types[Key],0))
&amp;IF(nor[[#This Row],[Base type]]="xs:list",INDEX(Types[Excel],MATCH(nor[[#This Row],[Restriction]]&amp;";"&amp;nor[[#This Row],[Enumeration]]&amp;";"&amp;nor[[#This Row],[Other]],Types[Key],0)),""))</f>
        <v>[date]</v>
      </c>
    </row>
    <row r="95" spans="1:12" x14ac:dyDescent="0.25">
      <c r="A95" s="6" t="b">
        <f>NOT(ISERROR(MATCH(nor[[#This Row],[Full path]],Infra[Full path],0)))</f>
        <v>1</v>
      </c>
      <c r="B95" s="6" t="str">
        <f>nor[[#This Row],[Element hierarchy (XPATH)]]&amp;nor[[#This Row],[Element]]&amp;IF(ISBLANK(nor[[#This Row],[Attribute]]),"","/@"&amp;nor[[#This Row],[Attribute]])</f>
        <v>infrastructure/nor:projects/nor:project/nor:revision/nor:revisedBy/@description</v>
      </c>
      <c r="C95" t="s">
        <v>214</v>
      </c>
      <c r="D95" t="s">
        <v>222</v>
      </c>
      <c r="E95" t="s">
        <v>28</v>
      </c>
      <c r="F95" t="s">
        <v>29</v>
      </c>
      <c r="G95" t="s">
        <v>1302</v>
      </c>
      <c r="H95" t="str">
        <f>IF(ISBLANK(nor[[#This Row],[Type]]),"",IFERROR(LEFT(nor[[#This Row],[Type]],FIND("(",nor[[#This Row],[Type]])-1),nor[[#This Row],[Type]]))</f>
        <v>xs:string</v>
      </c>
      <c r="I95" t="b">
        <f>IF(nor[[#This Row],[Base type]]="xs:string",LEFT(nor[[#This Row],[Type]],11)="xs:string(""","")</f>
        <v>0</v>
      </c>
      <c r="J95" t="b">
        <f>IF(nor[[#This Row],[Base type]]="xs:string",NOT(ISERROR(FIND(" or xs:string(xs:pattern=other:\w{2,})",nor[[#This Row],[Type]]))),"")</f>
        <v>0</v>
      </c>
      <c r="K95" t="str">
        <f>IFERROR(MID(nor[[#This Row],[Type]],LEN(nor[[#This Row],[Base type]])+2,FIND(")",nor[[#This Row],[Type]],LEN(nor[[#This Row],[Base type]])+2)-LEN(nor[[#This Row],[Base type]])-2)&amp;IF(nor[[#This Row],[Other]]=TRUE,", ""other:*""",""),"")</f>
        <v/>
      </c>
      <c r="L95"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96" spans="1:12" x14ac:dyDescent="0.25">
      <c r="A96" s="6" t="b">
        <f>NOT(ISERROR(MATCH(nor[[#This Row],[Full path]],Infra[Full path],0)))</f>
        <v>1</v>
      </c>
      <c r="B96" s="6" t="str">
        <f>nor[[#This Row],[Element hierarchy (XPATH)]]&amp;nor[[#This Row],[Element]]&amp;IF(ISBLANK(nor[[#This Row],[Attribute]]),"","/@"&amp;nor[[#This Row],[Attribute]])</f>
        <v>infrastructure/nor:projects/nor:project/nor:revision/nor:revisedBy/@name</v>
      </c>
      <c r="C96" t="s">
        <v>214</v>
      </c>
      <c r="D96" t="s">
        <v>222</v>
      </c>
      <c r="E96" t="s">
        <v>34</v>
      </c>
      <c r="F96" t="s">
        <v>23</v>
      </c>
      <c r="G96" t="s">
        <v>1302</v>
      </c>
      <c r="H96" t="str">
        <f>IF(ISBLANK(nor[[#This Row],[Type]]),"",IFERROR(LEFT(nor[[#This Row],[Type]],FIND("(",nor[[#This Row],[Type]])-1),nor[[#This Row],[Type]]))</f>
        <v>xs:string</v>
      </c>
      <c r="I96" t="b">
        <f>IF(nor[[#This Row],[Base type]]="xs:string",LEFT(nor[[#This Row],[Type]],11)="xs:string(""","")</f>
        <v>0</v>
      </c>
      <c r="J96" t="b">
        <f>IF(nor[[#This Row],[Base type]]="xs:string",NOT(ISERROR(FIND(" or xs:string(xs:pattern=other:\w{2,})",nor[[#This Row],[Type]]))),"")</f>
        <v>0</v>
      </c>
      <c r="K96" t="str">
        <f>IFERROR(MID(nor[[#This Row],[Type]],LEN(nor[[#This Row],[Base type]])+2,FIND(")",nor[[#This Row],[Type]],LEN(nor[[#This Row],[Base type]])+2)-LEN(nor[[#This Row],[Base type]])-2)&amp;IF(nor[[#This Row],[Other]]=TRUE,", ""other:*""",""),"")</f>
        <v/>
      </c>
      <c r="L96"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97" spans="1:12" x14ac:dyDescent="0.25">
      <c r="A97" s="6" t="b">
        <f>NOT(ISERROR(MATCH(nor[[#This Row],[Full path]],Infra[Full path],0)))</f>
        <v>1</v>
      </c>
      <c r="B97" s="6" t="str">
        <f>nor[[#This Row],[Element hierarchy (XPATH)]]&amp;nor[[#This Row],[Element]]&amp;IF(ISBLANK(nor[[#This Row],[Attribute]]),"","/@"&amp;nor[[#This Row],[Attribute]])</f>
        <v>infrastructure/nor:routes</v>
      </c>
      <c r="C97" t="s">
        <v>52</v>
      </c>
      <c r="D97" t="s">
        <v>60</v>
      </c>
      <c r="F97" t="s">
        <v>29</v>
      </c>
      <c r="H97" t="str">
        <f>IF(ISBLANK(nor[[#This Row],[Type]]),"",IFERROR(LEFT(nor[[#This Row],[Type]],FIND("(",nor[[#This Row],[Type]])-1),nor[[#This Row],[Type]]))</f>
        <v/>
      </c>
      <c r="I97" t="str">
        <f>IF(nor[[#This Row],[Base type]]="xs:string",LEFT(nor[[#This Row],[Type]],11)="xs:string(""","")</f>
        <v/>
      </c>
      <c r="J97" t="str">
        <f>IF(nor[[#This Row],[Base type]]="xs:string",NOT(ISERROR(FIND(" or xs:string(xs:pattern=other:\w{2,})",nor[[#This Row],[Type]]))),"")</f>
        <v/>
      </c>
      <c r="K97" t="str">
        <f>IFERROR(MID(nor[[#This Row],[Type]],LEN(nor[[#This Row],[Base type]])+2,FIND(")",nor[[#This Row],[Type]],LEN(nor[[#This Row],[Base type]])+2)-LEN(nor[[#This Row],[Base type]])-2)&amp;IF(nor[[#This Row],[Other]]=TRUE,", ""other:*""",""),"")</f>
        <v/>
      </c>
      <c r="L97" t="str">
        <f>IF(ISBLANK(nor[[#This Row],[Type]]),"",INDEX(Types[Excel],MATCH(nor[[#This Row],[Base type]]&amp;";"&amp;nor[[#This Row],[Enumeration]]&amp;";"&amp;nor[[#This Row],[Other]],Types[Key],0))
&amp;IF(nor[[#This Row],[Base type]]="xs:list",INDEX(Types[Excel],MATCH(nor[[#This Row],[Restriction]]&amp;";"&amp;nor[[#This Row],[Enumeration]]&amp;";"&amp;nor[[#This Row],[Other]],Types[Key],0)),""))</f>
        <v/>
      </c>
    </row>
    <row r="98" spans="1:12" x14ac:dyDescent="0.25">
      <c r="A98" s="6" t="b">
        <f>NOT(ISERROR(MATCH(nor[[#This Row],[Full path]],Infra[Full path],0)))</f>
        <v>1</v>
      </c>
      <c r="B98" s="6" t="str">
        <f>nor[[#This Row],[Element hierarchy (XPATH)]]&amp;nor[[#This Row],[Element]]&amp;IF(ISBLANK(nor[[#This Row],[Attribute]]),"","/@"&amp;nor[[#This Row],[Attribute]])</f>
        <v>infrastructure/nor:routes/nor:route</v>
      </c>
      <c r="C98" t="s">
        <v>227</v>
      </c>
      <c r="D98" t="s">
        <v>228</v>
      </c>
      <c r="F98" t="s">
        <v>23</v>
      </c>
      <c r="H98" t="str">
        <f>IF(ISBLANK(nor[[#This Row],[Type]]),"",IFERROR(LEFT(nor[[#This Row],[Type]],FIND("(",nor[[#This Row],[Type]])-1),nor[[#This Row],[Type]]))</f>
        <v/>
      </c>
      <c r="I98" t="str">
        <f>IF(nor[[#This Row],[Base type]]="xs:string",LEFT(nor[[#This Row],[Type]],11)="xs:string(""","")</f>
        <v/>
      </c>
      <c r="J98" t="str">
        <f>IF(nor[[#This Row],[Base type]]="xs:string",NOT(ISERROR(FIND(" or xs:string(xs:pattern=other:\w{2,})",nor[[#This Row],[Type]]))),"")</f>
        <v/>
      </c>
      <c r="K98" t="str">
        <f>IFERROR(MID(nor[[#This Row],[Type]],LEN(nor[[#This Row],[Base type]])+2,FIND(")",nor[[#This Row],[Type]],LEN(nor[[#This Row],[Base type]])+2)-LEN(nor[[#This Row],[Base type]])-2)&amp;IF(nor[[#This Row],[Other]]=TRUE,", ""other:*""",""),"")</f>
        <v/>
      </c>
      <c r="L98" t="str">
        <f>IF(ISBLANK(nor[[#This Row],[Type]]),"",INDEX(Types[Excel],MATCH(nor[[#This Row],[Base type]]&amp;";"&amp;nor[[#This Row],[Enumeration]]&amp;";"&amp;nor[[#This Row],[Other]],Types[Key],0))
&amp;IF(nor[[#This Row],[Base type]]="xs:list",INDEX(Types[Excel],MATCH(nor[[#This Row],[Restriction]]&amp;";"&amp;nor[[#This Row],[Enumeration]]&amp;";"&amp;nor[[#This Row],[Other]],Types[Key],0)),""))</f>
        <v/>
      </c>
    </row>
    <row r="99" spans="1:12" x14ac:dyDescent="0.25">
      <c r="A99" s="6" t="b">
        <f>NOT(ISERROR(MATCH(nor[[#This Row],[Full path]],Infra[Full path],0)))</f>
        <v>1</v>
      </c>
      <c r="B99" s="6" t="str">
        <f>nor[[#This Row],[Element hierarchy (XPATH)]]&amp;nor[[#This Row],[Element]]&amp;IF(ISBLANK(nor[[#This Row],[Attribute]]),"","/@"&amp;nor[[#This Row],[Attribute]])</f>
        <v>infrastructure/nor:routes/nor:route/@approachPointRef</v>
      </c>
      <c r="C99" t="s">
        <v>227</v>
      </c>
      <c r="D99" t="s">
        <v>228</v>
      </c>
      <c r="E99" t="s">
        <v>229</v>
      </c>
      <c r="F99" t="s">
        <v>29</v>
      </c>
      <c r="G99" t="s">
        <v>1325</v>
      </c>
      <c r="H99" t="str">
        <f>IF(ISBLANK(nor[[#This Row],[Type]]),"",IFERROR(LEFT(nor[[#This Row],[Type]],FIND("(",nor[[#This Row],[Type]])-1),nor[[#This Row],[Type]]))</f>
        <v>xs:IDREF</v>
      </c>
      <c r="I99" t="str">
        <f>IF(nor[[#This Row],[Base type]]="xs:string",LEFT(nor[[#This Row],[Type]],11)="xs:string(""","")</f>
        <v/>
      </c>
      <c r="J99" t="str">
        <f>IF(nor[[#This Row],[Base type]]="xs:string",NOT(ISERROR(FIND(" or xs:string(xs:pattern=other:\w{2,})",nor[[#This Row],[Type]]))),"")</f>
        <v/>
      </c>
      <c r="K99" t="str">
        <f>IFERROR(MID(nor[[#This Row],[Type]],LEN(nor[[#This Row],[Base type]])+2,FIND(")",nor[[#This Row],[Type]],LEN(nor[[#This Row],[Base type]])+2)-LEN(nor[[#This Row],[Base type]])-2)&amp;IF(nor[[#This Row],[Other]]=TRUE,", ""other:*""",""),"")</f>
        <v/>
      </c>
      <c r="L99"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00" spans="1:12" x14ac:dyDescent="0.25">
      <c r="A100" s="6" t="b">
        <f>NOT(ISERROR(MATCH(nor[[#This Row],[Full path]],Infra[Full path],0)))</f>
        <v>1</v>
      </c>
      <c r="B100" s="6" t="str">
        <f>nor[[#This Row],[Element hierarchy (XPATH)]]&amp;nor[[#This Row],[Element]]&amp;IF(ISBLANK(nor[[#This Row],[Attribute]]),"","/@"&amp;nor[[#This Row],[Attribute]])</f>
        <v>infrastructure/nor:routes/nor:route/@approachSpeed</v>
      </c>
      <c r="C100" t="s">
        <v>227</v>
      </c>
      <c r="D100" t="s">
        <v>228</v>
      </c>
      <c r="E100" t="s">
        <v>232</v>
      </c>
      <c r="F100" t="s">
        <v>29</v>
      </c>
      <c r="G100" t="s">
        <v>1700</v>
      </c>
      <c r="H100" t="str">
        <f>IF(ISBLANK(nor[[#This Row],[Type]]),"",IFERROR(LEFT(nor[[#This Row],[Type]],FIND("(",nor[[#This Row],[Type]])-1),nor[[#This Row],[Type]]))</f>
        <v>xs:decimal</v>
      </c>
      <c r="I100" t="str">
        <f>IF(nor[[#This Row],[Base type]]="xs:string",LEFT(nor[[#This Row],[Type]],11)="xs:string(""","")</f>
        <v/>
      </c>
      <c r="J100" t="str">
        <f>IF(nor[[#This Row],[Base type]]="xs:string",NOT(ISERROR(FIND(" or xs:string(xs:pattern=other:\w{2,})",nor[[#This Row],[Type]]))),"")</f>
        <v/>
      </c>
      <c r="K100" t="str">
        <f>IFERROR(MID(nor[[#This Row],[Type]],LEN(nor[[#This Row],[Base type]])+2,FIND(")",nor[[#This Row],[Type]],LEN(nor[[#This Row],[Base type]])+2)-LEN(nor[[#This Row],[Base type]])-2)&amp;IF(nor[[#This Row],[Other]]=TRUE,", ""other:*""",""),"")</f>
        <v>xs:fractionDigits=1, xs:minInclusive=0, xs:totalDigits=5</v>
      </c>
      <c r="L100"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01" spans="1:12" x14ac:dyDescent="0.25">
      <c r="A101" s="6" t="b">
        <f>NOT(ISERROR(MATCH(nor[[#This Row],[Full path]],Infra[Full path],0)))</f>
        <v>1</v>
      </c>
      <c r="B101" s="6" t="str">
        <f>nor[[#This Row],[Element hierarchy (XPATH)]]&amp;nor[[#This Row],[Element]]&amp;IF(ISBLANK(nor[[#This Row],[Attribute]]),"","/@"&amp;nor[[#This Row],[Attribute]])</f>
        <v>infrastructure/nor:routes/nor:route/@code</v>
      </c>
      <c r="C101" t="s">
        <v>227</v>
      </c>
      <c r="D101" t="s">
        <v>228</v>
      </c>
      <c r="E101" t="s">
        <v>24</v>
      </c>
      <c r="F101" t="s">
        <v>29</v>
      </c>
      <c r="G101" t="s">
        <v>1302</v>
      </c>
      <c r="H101" t="str">
        <f>IF(ISBLANK(nor[[#This Row],[Type]]),"",IFERROR(LEFT(nor[[#This Row],[Type]],FIND("(",nor[[#This Row],[Type]])-1),nor[[#This Row],[Type]]))</f>
        <v>xs:string</v>
      </c>
      <c r="I101" t="b">
        <f>IF(nor[[#This Row],[Base type]]="xs:string",LEFT(nor[[#This Row],[Type]],11)="xs:string(""","")</f>
        <v>0</v>
      </c>
      <c r="J101" t="b">
        <f>IF(nor[[#This Row],[Base type]]="xs:string",NOT(ISERROR(FIND(" or xs:string(xs:pattern=other:\w{2,})",nor[[#This Row],[Type]]))),"")</f>
        <v>0</v>
      </c>
      <c r="K101" t="str">
        <f>IFERROR(MID(nor[[#This Row],[Type]],LEN(nor[[#This Row],[Base type]])+2,FIND(")",nor[[#This Row],[Type]],LEN(nor[[#This Row],[Base type]])+2)-LEN(nor[[#This Row],[Base type]])-2)&amp;IF(nor[[#This Row],[Other]]=TRUE,", ""other:*""",""),"")</f>
        <v/>
      </c>
      <c r="L101"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02" spans="1:12" x14ac:dyDescent="0.25">
      <c r="A102" s="6" t="b">
        <f>NOT(ISERROR(MATCH(nor[[#This Row],[Full path]],Infra[Full path],0)))</f>
        <v>1</v>
      </c>
      <c r="B102" s="6" t="str">
        <f>nor[[#This Row],[Element hierarchy (XPATH)]]&amp;nor[[#This Row],[Element]]&amp;IF(ISBLANK(nor[[#This Row],[Attribute]]),"","/@"&amp;nor[[#This Row],[Attribute]])</f>
        <v>infrastructure/nor:routes/nor:route/@conditional</v>
      </c>
      <c r="C102" t="s">
        <v>227</v>
      </c>
      <c r="D102" t="s">
        <v>228</v>
      </c>
      <c r="E102" t="s">
        <v>236</v>
      </c>
      <c r="F102" t="s">
        <v>29</v>
      </c>
      <c r="G102" t="s">
        <v>3702</v>
      </c>
      <c r="H102" t="str">
        <f>IF(ISBLANK(nor[[#This Row],[Type]]),"",IFERROR(LEFT(nor[[#This Row],[Type]],FIND("(",nor[[#This Row],[Type]])-1),nor[[#This Row],[Type]]))</f>
        <v>xs:string</v>
      </c>
      <c r="I102" t="b">
        <f>IF(nor[[#This Row],[Base type]]="xs:string",LEFT(nor[[#This Row],[Type]],11)="xs:string(""","")</f>
        <v>1</v>
      </c>
      <c r="J102" t="b">
        <f>IF(nor[[#This Row],[Base type]]="xs:string",NOT(ISERROR(FIND(" or xs:string(xs:pattern=other:\w{2,})",nor[[#This Row],[Type]]))),"")</f>
        <v>1</v>
      </c>
      <c r="K102" t="str">
        <f>IFERROR(MID(nor[[#This Row],[Type]],LEN(nor[[#This Row],[Base type]])+2,FIND(")",nor[[#This Row],[Type]],LEN(nor[[#This Row],[Base type]])+2)-LEN(nor[[#This Row],[Base type]])-2)&amp;IF(nor[[#This Row],[Other]]=TRUE,", ""other:*""",""),"")</f>
        <v>"ocpManned", "ocpUnmanned", "other:*"</v>
      </c>
      <c r="L102"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03" spans="1:12" x14ac:dyDescent="0.25">
      <c r="A103" s="6" t="b">
        <f>NOT(ISERROR(MATCH(nor[[#This Row],[Full path]],Infra[Full path],0)))</f>
        <v>1</v>
      </c>
      <c r="B103" s="6" t="str">
        <f>nor[[#This Row],[Element hierarchy (XPATH)]]&amp;nor[[#This Row],[Element]]&amp;IF(ISBLANK(nor[[#This Row],[Attribute]]),"","/@"&amp;nor[[#This Row],[Attribute]])</f>
        <v>infrastructure/nor:routes/nor:route/@description</v>
      </c>
      <c r="C103" t="s">
        <v>227</v>
      </c>
      <c r="D103" t="s">
        <v>228</v>
      </c>
      <c r="E103" t="s">
        <v>28</v>
      </c>
      <c r="F103" t="s">
        <v>29</v>
      </c>
      <c r="G103" t="s">
        <v>1302</v>
      </c>
      <c r="H103" t="str">
        <f>IF(ISBLANK(nor[[#This Row],[Type]]),"",IFERROR(LEFT(nor[[#This Row],[Type]],FIND("(",nor[[#This Row],[Type]])-1),nor[[#This Row],[Type]]))</f>
        <v>xs:string</v>
      </c>
      <c r="I103" t="b">
        <f>IF(nor[[#This Row],[Base type]]="xs:string",LEFT(nor[[#This Row],[Type]],11)="xs:string(""","")</f>
        <v>0</v>
      </c>
      <c r="J103" t="b">
        <f>IF(nor[[#This Row],[Base type]]="xs:string",NOT(ISERROR(FIND(" or xs:string(xs:pattern=other:\w{2,})",nor[[#This Row],[Type]]))),"")</f>
        <v>0</v>
      </c>
      <c r="K103" t="str">
        <f>IFERROR(MID(nor[[#This Row],[Type]],LEN(nor[[#This Row],[Base type]])+2,FIND(")",nor[[#This Row],[Type]],LEN(nor[[#This Row],[Base type]])+2)-LEN(nor[[#This Row],[Base type]])-2)&amp;IF(nor[[#This Row],[Other]]=TRUE,", ""other:*""",""),"")</f>
        <v/>
      </c>
      <c r="L10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04" spans="1:12" x14ac:dyDescent="0.25">
      <c r="A104" s="6" t="b">
        <f>NOT(ISERROR(MATCH(nor[[#This Row],[Full path]],Infra[Full path],0)))</f>
        <v>1</v>
      </c>
      <c r="B104" s="6" t="str">
        <f>nor[[#This Row],[Element hierarchy (XPATH)]]&amp;nor[[#This Row],[Element]]&amp;IF(ISBLANK(nor[[#This Row],[Attribute]]),"","/@"&amp;nor[[#This Row],[Attribute]])</f>
        <v>infrastructure/nor:routes/nor:route/@entryRef</v>
      </c>
      <c r="C104" t="s">
        <v>227</v>
      </c>
      <c r="D104" t="s">
        <v>228</v>
      </c>
      <c r="E104" t="s">
        <v>239</v>
      </c>
      <c r="F104" t="s">
        <v>23</v>
      </c>
      <c r="G104" t="s">
        <v>1325</v>
      </c>
      <c r="H104" t="str">
        <f>IF(ISBLANK(nor[[#This Row],[Type]]),"",IFERROR(LEFT(nor[[#This Row],[Type]],FIND("(",nor[[#This Row],[Type]])-1),nor[[#This Row],[Type]]))</f>
        <v>xs:IDREF</v>
      </c>
      <c r="I104" t="str">
        <f>IF(nor[[#This Row],[Base type]]="xs:string",LEFT(nor[[#This Row],[Type]],11)="xs:string(""","")</f>
        <v/>
      </c>
      <c r="J104" t="str">
        <f>IF(nor[[#This Row],[Base type]]="xs:string",NOT(ISERROR(FIND(" or xs:string(xs:pattern=other:\w{2,})",nor[[#This Row],[Type]]))),"")</f>
        <v/>
      </c>
      <c r="K104" t="str">
        <f>IFERROR(MID(nor[[#This Row],[Type]],LEN(nor[[#This Row],[Base type]])+2,FIND(")",nor[[#This Row],[Type]],LEN(nor[[#This Row],[Base type]])+2)-LEN(nor[[#This Row],[Base type]])-2)&amp;IF(nor[[#This Row],[Other]]=TRUE,", ""other:*""",""),"")</f>
        <v/>
      </c>
      <c r="L104"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05" spans="1:12" x14ac:dyDescent="0.25">
      <c r="A105" s="6" t="b">
        <f>NOT(ISERROR(MATCH(nor[[#This Row],[Full path]],Infra[Full path],0)))</f>
        <v>1</v>
      </c>
      <c r="B105" s="6" t="str">
        <f>nor[[#This Row],[Element hierarchy (XPATH)]]&amp;nor[[#This Row],[Element]]&amp;IF(ISBLANK(nor[[#This Row],[Attribute]]),"","/@"&amp;nor[[#This Row],[Attribute]])</f>
        <v>infrastructure/nor:routes/nor:route/@exitRef</v>
      </c>
      <c r="C105" t="s">
        <v>227</v>
      </c>
      <c r="D105" t="s">
        <v>228</v>
      </c>
      <c r="E105" t="s">
        <v>241</v>
      </c>
      <c r="F105" t="s">
        <v>23</v>
      </c>
      <c r="G105" t="s">
        <v>1325</v>
      </c>
      <c r="H105" t="str">
        <f>IF(ISBLANK(nor[[#This Row],[Type]]),"",IFERROR(LEFT(nor[[#This Row],[Type]],FIND("(",nor[[#This Row],[Type]])-1),nor[[#This Row],[Type]]))</f>
        <v>xs:IDREF</v>
      </c>
      <c r="I105" t="str">
        <f>IF(nor[[#This Row],[Base type]]="xs:string",LEFT(nor[[#This Row],[Type]],11)="xs:string(""","")</f>
        <v/>
      </c>
      <c r="J105" t="str">
        <f>IF(nor[[#This Row],[Base type]]="xs:string",NOT(ISERROR(FIND(" or xs:string(xs:pattern=other:\w{2,})",nor[[#This Row],[Type]]))),"")</f>
        <v/>
      </c>
      <c r="K105" t="str">
        <f>IFERROR(MID(nor[[#This Row],[Type]],LEN(nor[[#This Row],[Base type]])+2,FIND(")",nor[[#This Row],[Type]],LEN(nor[[#This Row],[Base type]])+2)-LEN(nor[[#This Row],[Base type]])-2)&amp;IF(nor[[#This Row],[Other]]=TRUE,", ""other:*""",""),"")</f>
        <v/>
      </c>
      <c r="L105"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06" spans="1:12" x14ac:dyDescent="0.25">
      <c r="A106" s="6" t="b">
        <f>NOT(ISERROR(MATCH(nor[[#This Row],[Full path]],Infra[Full path],0)))</f>
        <v>1</v>
      </c>
      <c r="B106" s="6" t="str">
        <f>nor[[#This Row],[Element hierarchy (XPATH)]]&amp;nor[[#This Row],[Element]]&amp;IF(ISBLANK(nor[[#This Row],[Attribute]]),"","/@"&amp;nor[[#This Row],[Attribute]])</f>
        <v>infrastructure/nor:routes/nor:route/@id</v>
      </c>
      <c r="C106" t="s">
        <v>227</v>
      </c>
      <c r="D106" t="s">
        <v>228</v>
      </c>
      <c r="E106" t="s">
        <v>32</v>
      </c>
      <c r="F106" t="s">
        <v>23</v>
      </c>
      <c r="G106" t="s">
        <v>1311</v>
      </c>
      <c r="H106" t="str">
        <f>IF(ISBLANK(nor[[#This Row],[Type]]),"",IFERROR(LEFT(nor[[#This Row],[Type]],FIND("(",nor[[#This Row],[Type]])-1),nor[[#This Row],[Type]]))</f>
        <v>xs:ID</v>
      </c>
      <c r="I106" t="str">
        <f>IF(nor[[#This Row],[Base type]]="xs:string",LEFT(nor[[#This Row],[Type]],11)="xs:string(""","")</f>
        <v/>
      </c>
      <c r="J106" t="str">
        <f>IF(nor[[#This Row],[Base type]]="xs:string",NOT(ISERROR(FIND(" or xs:string(xs:pattern=other:\w{2,})",nor[[#This Row],[Type]]))),"")</f>
        <v/>
      </c>
      <c r="K106" t="str">
        <f>IFERROR(MID(nor[[#This Row],[Type]],LEN(nor[[#This Row],[Base type]])+2,FIND(")",nor[[#This Row],[Type]],LEN(nor[[#This Row],[Base type]])+2)-LEN(nor[[#This Row],[Base type]])-2)&amp;IF(nor[[#This Row],[Other]]=TRUE,", ""other:*""",""),"")</f>
        <v/>
      </c>
      <c r="L106"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07" spans="1:12" x14ac:dyDescent="0.25">
      <c r="A107" s="6" t="b">
        <f>NOT(ISERROR(MATCH(nor[[#This Row],[Full path]],Infra[Full path],0)))</f>
        <v>1</v>
      </c>
      <c r="B107" s="6" t="str">
        <f>nor[[#This Row],[Element hierarchy (XPATH)]]&amp;nor[[#This Row],[Element]]&amp;IF(ISBLANK(nor[[#This Row],[Attribute]]),"","/@"&amp;nor[[#This Row],[Attribute]])</f>
        <v>infrastructure/nor:routes/nor:route/@name</v>
      </c>
      <c r="C107" t="s">
        <v>227</v>
      </c>
      <c r="D107" t="s">
        <v>228</v>
      </c>
      <c r="E107" t="s">
        <v>34</v>
      </c>
      <c r="F107" t="s">
        <v>29</v>
      </c>
      <c r="G107" t="s">
        <v>1302</v>
      </c>
      <c r="H107" t="str">
        <f>IF(ISBLANK(nor[[#This Row],[Type]]),"",IFERROR(LEFT(nor[[#This Row],[Type]],FIND("(",nor[[#This Row],[Type]])-1),nor[[#This Row],[Type]]))</f>
        <v>xs:string</v>
      </c>
      <c r="I107" t="b">
        <f>IF(nor[[#This Row],[Base type]]="xs:string",LEFT(nor[[#This Row],[Type]],11)="xs:string(""","")</f>
        <v>0</v>
      </c>
      <c r="J107" t="b">
        <f>IF(nor[[#This Row],[Base type]]="xs:string",NOT(ISERROR(FIND(" or xs:string(xs:pattern=other:\w{2,})",nor[[#This Row],[Type]]))),"")</f>
        <v>0</v>
      </c>
      <c r="K107" t="str">
        <f>IFERROR(MID(nor[[#This Row],[Type]],LEN(nor[[#This Row],[Base type]])+2,FIND(")",nor[[#This Row],[Type]],LEN(nor[[#This Row],[Base type]])+2)-LEN(nor[[#This Row],[Base type]])-2)&amp;IF(nor[[#This Row],[Other]]=TRUE,", ""other:*""",""),"")</f>
        <v/>
      </c>
      <c r="L107"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08" spans="1:12" x14ac:dyDescent="0.25">
      <c r="A108" s="6" t="b">
        <f>NOT(ISERROR(MATCH(nor[[#This Row],[Full path]],Infra[Full path],0)))</f>
        <v>1</v>
      </c>
      <c r="B108" s="6" t="str">
        <f>nor[[#This Row],[Element hierarchy (XPATH)]]&amp;nor[[#This Row],[Element]]&amp;IF(ISBLANK(nor[[#This Row],[Attribute]]),"","/@"&amp;nor[[#This Row],[Attribute]])</f>
        <v>infrastructure/nor:routes/nor:route/@overlapEndRef</v>
      </c>
      <c r="C108" t="s">
        <v>227</v>
      </c>
      <c r="D108" t="s">
        <v>228</v>
      </c>
      <c r="E108" t="s">
        <v>244</v>
      </c>
      <c r="F108" t="s">
        <v>29</v>
      </c>
      <c r="G108" t="s">
        <v>1325</v>
      </c>
      <c r="H108" t="str">
        <f>IF(ISBLANK(nor[[#This Row],[Type]]),"",IFERROR(LEFT(nor[[#This Row],[Type]],FIND("(",nor[[#This Row],[Type]])-1),nor[[#This Row],[Type]]))</f>
        <v>xs:IDREF</v>
      </c>
      <c r="I108" t="str">
        <f>IF(nor[[#This Row],[Base type]]="xs:string",LEFT(nor[[#This Row],[Type]],11)="xs:string(""","")</f>
        <v/>
      </c>
      <c r="J108" t="str">
        <f>IF(nor[[#This Row],[Base type]]="xs:string",NOT(ISERROR(FIND(" or xs:string(xs:pattern=other:\w{2,})",nor[[#This Row],[Type]]))),"")</f>
        <v/>
      </c>
      <c r="K108" t="str">
        <f>IFERROR(MID(nor[[#This Row],[Type]],LEN(nor[[#This Row],[Base type]])+2,FIND(")",nor[[#This Row],[Type]],LEN(nor[[#This Row],[Base type]])+2)-LEN(nor[[#This Row],[Base type]])-2)&amp;IF(nor[[#This Row],[Other]]=TRUE,", ""other:*""",""),"")</f>
        <v/>
      </c>
      <c r="L108"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09" spans="1:12" x14ac:dyDescent="0.25">
      <c r="A109" s="6" t="b">
        <f>NOT(ISERROR(MATCH(nor[[#This Row],[Full path]],Infra[Full path],0)))</f>
        <v>1</v>
      </c>
      <c r="B109" s="6" t="str">
        <f>nor[[#This Row],[Element hierarchy (XPATH)]]&amp;nor[[#This Row],[Element]]&amp;IF(ISBLANK(nor[[#This Row],[Attribute]]),"","/@"&amp;nor[[#This Row],[Attribute]])</f>
        <v>infrastructure/nor:routes/nor:route/@overlapValidityTime</v>
      </c>
      <c r="C109" t="s">
        <v>227</v>
      </c>
      <c r="D109" t="s">
        <v>228</v>
      </c>
      <c r="E109" t="s">
        <v>246</v>
      </c>
      <c r="F109" t="s">
        <v>29</v>
      </c>
      <c r="G109" t="s">
        <v>3698</v>
      </c>
      <c r="H109" t="str">
        <f>IF(ISBLANK(nor[[#This Row],[Type]]),"",IFERROR(LEFT(nor[[#This Row],[Type]],FIND("(",nor[[#This Row],[Type]])-1),nor[[#This Row],[Type]]))</f>
        <v>xs:duration</v>
      </c>
      <c r="I109" t="str">
        <f>IF(nor[[#This Row],[Base type]]="xs:string",LEFT(nor[[#This Row],[Type]],11)="xs:string(""","")</f>
        <v/>
      </c>
      <c r="J109" t="str">
        <f>IF(nor[[#This Row],[Base type]]="xs:string",NOT(ISERROR(FIND(" or xs:string(xs:pattern=other:\w{2,})",nor[[#This Row],[Type]]))),"")</f>
        <v/>
      </c>
      <c r="K109" t="str">
        <f>IFERROR(MID(nor[[#This Row],[Type]],LEN(nor[[#This Row],[Base type]])+2,FIND(")",nor[[#This Row],[Type]],LEN(nor[[#This Row],[Base type]])+2)-LEN(nor[[#This Row],[Base type]])-2)&amp;IF(nor[[#This Row],[Other]]=TRUE,", ""other:*""",""),"")</f>
        <v/>
      </c>
      <c r="L109" t="str">
        <f>IF(ISBLANK(nor[[#This Row],[Type]]),"",INDEX(Types[Excel],MATCH(nor[[#This Row],[Base type]]&amp;";"&amp;nor[[#This Row],[Enumeration]]&amp;";"&amp;nor[[#This Row],[Other]],Types[Key],0))
&amp;IF(nor[[#This Row],[Base type]]="xs:list",INDEX(Types[Excel],MATCH(nor[[#This Row],[Restriction]]&amp;";"&amp;nor[[#This Row],[Enumeration]]&amp;";"&amp;nor[[#This Row],[Other]],Types[Key],0)),""))</f>
        <v>[duration]</v>
      </c>
    </row>
    <row r="110" spans="1:12" x14ac:dyDescent="0.25">
      <c r="A110" s="6" t="b">
        <f>NOT(ISERROR(MATCH(nor[[#This Row],[Full path]],Infra[Full path],0)))</f>
        <v>1</v>
      </c>
      <c r="B110" s="6" t="str">
        <f>nor[[#This Row],[Element hierarchy (XPATH)]]&amp;nor[[#This Row],[Element]]&amp;IF(ISBLANK(nor[[#This Row],[Attribute]]),"","/@"&amp;nor[[#This Row],[Attribute]])</f>
        <v>infrastructure/nor:routes/nor:route/@proceedSpeed</v>
      </c>
      <c r="C110" t="s">
        <v>227</v>
      </c>
      <c r="D110" t="s">
        <v>228</v>
      </c>
      <c r="E110" t="s">
        <v>249</v>
      </c>
      <c r="F110" t="s">
        <v>29</v>
      </c>
      <c r="G110" t="s">
        <v>1700</v>
      </c>
      <c r="H110" t="str">
        <f>IF(ISBLANK(nor[[#This Row],[Type]]),"",IFERROR(LEFT(nor[[#This Row],[Type]],FIND("(",nor[[#This Row],[Type]])-1),nor[[#This Row],[Type]]))</f>
        <v>xs:decimal</v>
      </c>
      <c r="I110" t="str">
        <f>IF(nor[[#This Row],[Base type]]="xs:string",LEFT(nor[[#This Row],[Type]],11)="xs:string(""","")</f>
        <v/>
      </c>
      <c r="J110" t="str">
        <f>IF(nor[[#This Row],[Base type]]="xs:string",NOT(ISERROR(FIND(" or xs:string(xs:pattern=other:\w{2,})",nor[[#This Row],[Type]]))),"")</f>
        <v/>
      </c>
      <c r="K110" t="str">
        <f>IFERROR(MID(nor[[#This Row],[Type]],LEN(nor[[#This Row],[Base type]])+2,FIND(")",nor[[#This Row],[Type]],LEN(nor[[#This Row],[Base type]])+2)-LEN(nor[[#This Row],[Base type]])-2)&amp;IF(nor[[#This Row],[Other]]=TRUE,", ""other:*""",""),"")</f>
        <v>xs:fractionDigits=1, xs:minInclusive=0, xs:totalDigits=5</v>
      </c>
      <c r="L110"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11" spans="1:12" x14ac:dyDescent="0.25">
      <c r="A111" s="6" t="b">
        <f>NOT(ISERROR(MATCH(nor[[#This Row],[Full path]],Infra[Full path],0)))</f>
        <v>1</v>
      </c>
      <c r="B111" s="6" t="str">
        <f>nor[[#This Row],[Element hierarchy (XPATH)]]&amp;nor[[#This Row],[Element]]&amp;IF(ISBLANK(nor[[#This Row],[Attribute]]),"","/@"&amp;nor[[#This Row],[Attribute]])</f>
        <v>infrastructure/nor:routes/nor:route/@releaseSpeed</v>
      </c>
      <c r="C111" t="s">
        <v>227</v>
      </c>
      <c r="D111" t="s">
        <v>228</v>
      </c>
      <c r="E111" t="s">
        <v>252</v>
      </c>
      <c r="F111" t="s">
        <v>29</v>
      </c>
      <c r="G111" t="s">
        <v>1700</v>
      </c>
      <c r="H111" t="str">
        <f>IF(ISBLANK(nor[[#This Row],[Type]]),"",IFERROR(LEFT(nor[[#This Row],[Type]],FIND("(",nor[[#This Row],[Type]])-1),nor[[#This Row],[Type]]))</f>
        <v>xs:decimal</v>
      </c>
      <c r="I111" t="str">
        <f>IF(nor[[#This Row],[Base type]]="xs:string",LEFT(nor[[#This Row],[Type]],11)="xs:string(""","")</f>
        <v/>
      </c>
      <c r="J111" t="str">
        <f>IF(nor[[#This Row],[Base type]]="xs:string",NOT(ISERROR(FIND(" or xs:string(xs:pattern=other:\w{2,})",nor[[#This Row],[Type]]))),"")</f>
        <v/>
      </c>
      <c r="K111" t="str">
        <f>IFERROR(MID(nor[[#This Row],[Type]],LEN(nor[[#This Row],[Base type]])+2,FIND(")",nor[[#This Row],[Type]],LEN(nor[[#This Row],[Base type]])+2)-LEN(nor[[#This Row],[Base type]])-2)&amp;IF(nor[[#This Row],[Other]]=TRUE,", ""other:*""",""),"")</f>
        <v>xs:fractionDigits=1, xs:minInclusive=0, xs:totalDigits=5</v>
      </c>
      <c r="L111"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12" spans="1:12" x14ac:dyDescent="0.25">
      <c r="A112" s="6" t="b">
        <f>NOT(ISERROR(MATCH(nor[[#This Row],[Full path]],Infra[Full path],0)))</f>
        <v>1</v>
      </c>
      <c r="B112" s="6" t="str">
        <f>nor[[#This Row],[Element hierarchy (XPATH)]]&amp;nor[[#This Row],[Element]]&amp;IF(ISBLANK(nor[[#This Row],[Attribute]]),"","/@"&amp;nor[[#This Row],[Attribute]])</f>
        <v>infrastructure/nor:routes/nor:route/@releaseTriggerHead</v>
      </c>
      <c r="C112" t="s">
        <v>227</v>
      </c>
      <c r="D112" t="s">
        <v>228</v>
      </c>
      <c r="E112" t="s">
        <v>255</v>
      </c>
      <c r="F112" t="s">
        <v>29</v>
      </c>
      <c r="G112" t="s">
        <v>1436</v>
      </c>
      <c r="H112" t="str">
        <f>IF(ISBLANK(nor[[#This Row],[Type]]),"",IFERROR(LEFT(nor[[#This Row],[Type]],FIND("(",nor[[#This Row],[Type]])-1),nor[[#This Row],[Type]]))</f>
        <v>xs:boolean</v>
      </c>
      <c r="I112" t="str">
        <f>IF(nor[[#This Row],[Base type]]="xs:string",LEFT(nor[[#This Row],[Type]],11)="xs:string(""","")</f>
        <v/>
      </c>
      <c r="J112" t="str">
        <f>IF(nor[[#This Row],[Base type]]="xs:string",NOT(ISERROR(FIND(" or xs:string(xs:pattern=other:\w{2,})",nor[[#This Row],[Type]]))),"")</f>
        <v/>
      </c>
      <c r="K112" t="str">
        <f>IFERROR(MID(nor[[#This Row],[Type]],LEN(nor[[#This Row],[Base type]])+2,FIND(")",nor[[#This Row],[Type]],LEN(nor[[#This Row],[Base type]])+2)-LEN(nor[[#This Row],[Base type]])-2)&amp;IF(nor[[#This Row],[Other]]=TRUE,", ""other:*""",""),"")</f>
        <v/>
      </c>
      <c r="L112"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13" spans="1:12" x14ac:dyDescent="0.25">
      <c r="A113" s="6" t="b">
        <f>NOT(ISERROR(MATCH(nor[[#This Row],[Full path]],Infra[Full path],0)))</f>
        <v>1</v>
      </c>
      <c r="B113" s="6" t="str">
        <f>nor[[#This Row],[Element hierarchy (XPATH)]]&amp;nor[[#This Row],[Element]]&amp;IF(ISBLANK(nor[[#This Row],[Attribute]]),"","/@"&amp;nor[[#This Row],[Attribute]])</f>
        <v>infrastructure/nor:routes/nor:route/@releaseTriggerRef</v>
      </c>
      <c r="C113" t="s">
        <v>227</v>
      </c>
      <c r="D113" t="s">
        <v>228</v>
      </c>
      <c r="E113" t="s">
        <v>258</v>
      </c>
      <c r="F113" t="s">
        <v>29</v>
      </c>
      <c r="G113" t="s">
        <v>1325</v>
      </c>
      <c r="H113" t="str">
        <f>IF(ISBLANK(nor[[#This Row],[Type]]),"",IFERROR(LEFT(nor[[#This Row],[Type]],FIND("(",nor[[#This Row],[Type]])-1),nor[[#This Row],[Type]]))</f>
        <v>xs:IDREF</v>
      </c>
      <c r="I113" t="str">
        <f>IF(nor[[#This Row],[Base type]]="xs:string",LEFT(nor[[#This Row],[Type]],11)="xs:string(""","")</f>
        <v/>
      </c>
      <c r="J113" t="str">
        <f>IF(nor[[#This Row],[Base type]]="xs:string",NOT(ISERROR(FIND(" or xs:string(xs:pattern=other:\w{2,})",nor[[#This Row],[Type]]))),"")</f>
        <v/>
      </c>
      <c r="K113" t="str">
        <f>IFERROR(MID(nor[[#This Row],[Type]],LEN(nor[[#This Row],[Base type]])+2,FIND(")",nor[[#This Row],[Type]],LEN(nor[[#This Row],[Base type]])+2)-LEN(nor[[#This Row],[Base type]])-2)&amp;IF(nor[[#This Row],[Other]]=TRUE,", ""other:*""",""),"")</f>
        <v/>
      </c>
      <c r="L113"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14" spans="1:12" hidden="1" x14ac:dyDescent="0.25">
      <c r="A114" s="6" t="b">
        <f>NOT(ISERROR(MATCH(nor[[#This Row],[Full path]],Infra[Full path],0)))</f>
        <v>0</v>
      </c>
      <c r="B114" s="6" t="str">
        <f>nor[[#This Row],[Element hierarchy (XPATH)]]&amp;nor[[#This Row],[Element]]&amp;IF(ISBLANK(nor[[#This Row],[Attribute]]),"","/@"&amp;nor[[#This Row],[Attribute]])</f>
        <v>infrastructure/nor:routes/nor:route/@xml:lang</v>
      </c>
      <c r="C114" t="s">
        <v>227</v>
      </c>
      <c r="D114" t="s">
        <v>228</v>
      </c>
      <c r="E114" t="s">
        <v>1305</v>
      </c>
      <c r="F114" t="s">
        <v>29</v>
      </c>
      <c r="H114" t="str">
        <f>IF(ISBLANK(nor[[#This Row],[Type]]),"",IFERROR(LEFT(nor[[#This Row],[Type]],FIND("(",nor[[#This Row],[Type]])-1),nor[[#This Row],[Type]]))</f>
        <v/>
      </c>
      <c r="I114" t="str">
        <f>IF(nor[[#This Row],[Base type]]="xs:string",LEFT(nor[[#This Row],[Type]],11)="xs:string(""","")</f>
        <v/>
      </c>
      <c r="J114" t="str">
        <f>IF(nor[[#This Row],[Base type]]="xs:string",NOT(ISERROR(FIND(" or xs:string(xs:pattern=other:\w{2,})",nor[[#This Row],[Type]]))),"")</f>
        <v/>
      </c>
      <c r="K114" t="str">
        <f>IFERROR(MID(nor[[#This Row],[Type]],LEN(nor[[#This Row],[Base type]])+2,FIND(")",nor[[#This Row],[Type]],LEN(nor[[#This Row],[Base type]])+2)-LEN(nor[[#This Row],[Base type]])-2)&amp;IF(nor[[#This Row],[Other]]=TRUE,", ""other:*""",""),"")</f>
        <v/>
      </c>
      <c r="L114" t="str">
        <f>IF(ISBLANK(nor[[#This Row],[Type]]),"",INDEX(Types[Excel],MATCH(nor[[#This Row],[Base type]]&amp;";"&amp;nor[[#This Row],[Enumeration]]&amp;";"&amp;nor[[#This Row],[Other]],Types[Key],0))
&amp;IF(nor[[#This Row],[Base type]]="xs:list",INDEX(Types[Excel],MATCH(nor[[#This Row],[Restriction]]&amp;";"&amp;nor[[#This Row],[Enumeration]]&amp;";"&amp;nor[[#This Row],[Other]],Types[Key],0)),""))</f>
        <v/>
      </c>
    </row>
    <row r="115" spans="1:12" hidden="1" x14ac:dyDescent="0.25">
      <c r="A115" s="6" t="b">
        <f>NOT(ISERROR(MATCH(nor[[#This Row],[Full path]],Infra[Full path],0)))</f>
        <v>0</v>
      </c>
      <c r="B115" s="6" t="str">
        <f>nor[[#This Row],[Element hierarchy (XPATH)]]&amp;nor[[#This Row],[Element]]&amp;IF(ISBLANK(nor[[#This Row],[Attribute]]),"","/@"&amp;nor[[#This Row],[Attribute]])</f>
        <v>infrastructure/nor:routes/nor:route/@xs:anyAttribute</v>
      </c>
      <c r="C115" t="s">
        <v>227</v>
      </c>
      <c r="D115" t="s">
        <v>228</v>
      </c>
      <c r="E115" t="s">
        <v>1307</v>
      </c>
      <c r="F115" t="s">
        <v>29</v>
      </c>
      <c r="H115" t="str">
        <f>IF(ISBLANK(nor[[#This Row],[Type]]),"",IFERROR(LEFT(nor[[#This Row],[Type]],FIND("(",nor[[#This Row],[Type]])-1),nor[[#This Row],[Type]]))</f>
        <v/>
      </c>
      <c r="I115" t="str">
        <f>IF(nor[[#This Row],[Base type]]="xs:string",LEFT(nor[[#This Row],[Type]],11)="xs:string(""","")</f>
        <v/>
      </c>
      <c r="J115" t="str">
        <f>IF(nor[[#This Row],[Base type]]="xs:string",NOT(ISERROR(FIND(" or xs:string(xs:pattern=other:\w{2,})",nor[[#This Row],[Type]]))),"")</f>
        <v/>
      </c>
      <c r="K115" t="str">
        <f>IFERROR(MID(nor[[#This Row],[Type]],LEN(nor[[#This Row],[Base type]])+2,FIND(")",nor[[#This Row],[Type]],LEN(nor[[#This Row],[Base type]])+2)-LEN(nor[[#This Row],[Base type]])-2)&amp;IF(nor[[#This Row],[Other]]=TRUE,", ""other:*""",""),"")</f>
        <v/>
      </c>
      <c r="L115" t="str">
        <f>IF(ISBLANK(nor[[#This Row],[Type]]),"",INDEX(Types[Excel],MATCH(nor[[#This Row],[Base type]]&amp;";"&amp;nor[[#This Row],[Enumeration]]&amp;";"&amp;nor[[#This Row],[Other]],Types[Key],0))
&amp;IF(nor[[#This Row],[Base type]]="xs:list",INDEX(Types[Excel],MATCH(nor[[#This Row],[Restriction]]&amp;";"&amp;nor[[#This Row],[Enumeration]]&amp;";"&amp;nor[[#This Row],[Other]],Types[Key],0)),""))</f>
        <v/>
      </c>
    </row>
    <row r="116" spans="1:12" x14ac:dyDescent="0.25">
      <c r="A116" s="6" t="b">
        <f>NOT(ISERROR(MATCH(nor[[#This Row],[Full path]],Infra[Full path],0)))</f>
        <v>1</v>
      </c>
      <c r="B116" s="6" t="str">
        <f>nor[[#This Row],[Element hierarchy (XPATH)]]&amp;nor[[#This Row],[Element]]&amp;IF(ISBLANK(nor[[#This Row],[Attribute]]),"","/@"&amp;nor[[#This Row],[Attribute]])</f>
        <v>infrastructure/nor:routes/nor:route/nor:overlapSwitchAndPosition</v>
      </c>
      <c r="C116" t="s">
        <v>261</v>
      </c>
      <c r="D116" t="s">
        <v>262</v>
      </c>
      <c r="F116" t="s">
        <v>29</v>
      </c>
      <c r="H116" t="str">
        <f>IF(ISBLANK(nor[[#This Row],[Type]]),"",IFERROR(LEFT(nor[[#This Row],[Type]],FIND("(",nor[[#This Row],[Type]])-1),nor[[#This Row],[Type]]))</f>
        <v/>
      </c>
      <c r="I116" t="str">
        <f>IF(nor[[#This Row],[Base type]]="xs:string",LEFT(nor[[#This Row],[Type]],11)="xs:string(""","")</f>
        <v/>
      </c>
      <c r="J116" t="str">
        <f>IF(nor[[#This Row],[Base type]]="xs:string",NOT(ISERROR(FIND(" or xs:string(xs:pattern=other:\w{2,})",nor[[#This Row],[Type]]))),"")</f>
        <v/>
      </c>
      <c r="K116" t="str">
        <f>IFERROR(MID(nor[[#This Row],[Type]],LEN(nor[[#This Row],[Base type]])+2,FIND(")",nor[[#This Row],[Type]],LEN(nor[[#This Row],[Base type]])+2)-LEN(nor[[#This Row],[Base type]])-2)&amp;IF(nor[[#This Row],[Other]]=TRUE,", ""other:*""",""),"")</f>
        <v/>
      </c>
      <c r="L116" t="str">
        <f>IF(ISBLANK(nor[[#This Row],[Type]]),"",INDEX(Types[Excel],MATCH(nor[[#This Row],[Base type]]&amp;";"&amp;nor[[#This Row],[Enumeration]]&amp;";"&amp;nor[[#This Row],[Other]],Types[Key],0))
&amp;IF(nor[[#This Row],[Base type]]="xs:list",INDEX(Types[Excel],MATCH(nor[[#This Row],[Restriction]]&amp;";"&amp;nor[[#This Row],[Enumeration]]&amp;";"&amp;nor[[#This Row],[Other]],Types[Key],0)),""))</f>
        <v/>
      </c>
    </row>
    <row r="117" spans="1:12" x14ac:dyDescent="0.25">
      <c r="A117" s="62" t="b">
        <f>NOT(ISERROR(MATCH(nor[[#This Row],[Full path]],Infra[Full path],0)))</f>
        <v>1</v>
      </c>
      <c r="B117" s="62" t="str">
        <f>nor[[#This Row],[Element hierarchy (XPATH)]]&amp;nor[[#This Row],[Element]]&amp;IF(ISBLANK(nor[[#This Row],[Attribute]]),"","/@"&amp;nor[[#This Row],[Attribute]])</f>
        <v>infrastructure/nor:routes/nor:route/nor:overlapSwitchAndPosition/@flankProtection</v>
      </c>
      <c r="C117" s="63" t="s">
        <v>261</v>
      </c>
      <c r="D117" s="63" t="s">
        <v>262</v>
      </c>
      <c r="E117" s="63" t="s">
        <v>264</v>
      </c>
      <c r="F117" s="63" t="s">
        <v>29</v>
      </c>
      <c r="G117" s="63" t="s">
        <v>1436</v>
      </c>
      <c r="H117" s="63" t="str">
        <f>IF(ISBLANK(nor[[#This Row],[Type]]),"",IFERROR(LEFT(nor[[#This Row],[Type]],FIND("(",nor[[#This Row],[Type]])-1),nor[[#This Row],[Type]]))</f>
        <v>xs:boolean</v>
      </c>
      <c r="I117" s="63" t="str">
        <f>IF(nor[[#This Row],[Base type]]="xs:string",LEFT(nor[[#This Row],[Type]],11)="xs:string(""","")</f>
        <v/>
      </c>
      <c r="J117" s="63" t="str">
        <f>IF(nor[[#This Row],[Base type]]="xs:string",NOT(ISERROR(FIND(" or xs:string(xs:pattern=other:\w{2,})",nor[[#This Row],[Type]]))),"")</f>
        <v/>
      </c>
      <c r="K117" s="63" t="str">
        <f>IFERROR(MID(nor[[#This Row],[Type]],LEN(nor[[#This Row],[Base type]])+2,FIND(")",nor[[#This Row],[Type]],LEN(nor[[#This Row],[Base type]])+2)-LEN(nor[[#This Row],[Base type]])-2)&amp;IF(nor[[#This Row],[Other]]=TRUE,", ""other:*""",""),"")</f>
        <v/>
      </c>
      <c r="L117" s="63"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18" spans="1:12" x14ac:dyDescent="0.25">
      <c r="A118" s="6" t="b">
        <f>NOT(ISERROR(MATCH(nor[[#This Row],[Full path]],Infra[Full path],0)))</f>
        <v>1</v>
      </c>
      <c r="B118" s="6" t="str">
        <f>nor[[#This Row],[Element hierarchy (XPATH)]]&amp;nor[[#This Row],[Element]]&amp;IF(ISBLANK(nor[[#This Row],[Attribute]]),"","/@"&amp;nor[[#This Row],[Attribute]])</f>
        <v>infrastructure/nor:routes/nor:route/nor:overlapSwitchAndPosition/@switchPosition</v>
      </c>
      <c r="C118" t="s">
        <v>261</v>
      </c>
      <c r="D118" t="s">
        <v>262</v>
      </c>
      <c r="E118" t="s">
        <v>266</v>
      </c>
      <c r="F118" t="s">
        <v>23</v>
      </c>
      <c r="G118" t="s">
        <v>1685</v>
      </c>
      <c r="H118" t="str">
        <f>IF(ISBLANK(nor[[#This Row],[Type]]),"",IFERROR(LEFT(nor[[#This Row],[Type]],FIND("(",nor[[#This Row],[Type]])-1),nor[[#This Row],[Type]]))</f>
        <v>xs:string</v>
      </c>
      <c r="I118" t="b">
        <f>IF(nor[[#This Row],[Base type]]="xs:string",LEFT(nor[[#This Row],[Type]],11)="xs:string(""","")</f>
        <v>1</v>
      </c>
      <c r="J118" t="b">
        <f>IF(nor[[#This Row],[Base type]]="xs:string",NOT(ISERROR(FIND(" or xs:string(xs:pattern=other:\w{2,})",nor[[#This Row],[Type]]))),"")</f>
        <v>1</v>
      </c>
      <c r="K118" t="str">
        <f>IFERROR(MID(nor[[#This Row],[Type]],LEN(nor[[#This Row],[Base type]])+2,FIND(")",nor[[#This Row],[Type]],LEN(nor[[#This Row],[Base type]])+2)-LEN(nor[[#This Row],[Base type]])-2)&amp;IF(nor[[#This Row],[Other]]=TRUE,", ""other:*""",""),"")</f>
        <v>"straight", "left", "right", "other:*"</v>
      </c>
      <c r="L118"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19" spans="1:12" x14ac:dyDescent="0.25">
      <c r="A119" s="6" t="b">
        <f>NOT(ISERROR(MATCH(nor[[#This Row],[Full path]],Infra[Full path],0)))</f>
        <v>1</v>
      </c>
      <c r="B119" s="6" t="str">
        <f>nor[[#This Row],[Element hierarchy (XPATH)]]&amp;nor[[#This Row],[Element]]&amp;IF(ISBLANK(nor[[#This Row],[Attribute]]),"","/@"&amp;nor[[#This Row],[Attribute]])</f>
        <v>infrastructure/nor:routes/nor:route/nor:overlapSwitchAndPosition/@switchRef</v>
      </c>
      <c r="C119" t="s">
        <v>261</v>
      </c>
      <c r="D119" t="s">
        <v>262</v>
      </c>
      <c r="E119" t="s">
        <v>272</v>
      </c>
      <c r="F119" t="s">
        <v>23</v>
      </c>
      <c r="G119" t="s">
        <v>1325</v>
      </c>
      <c r="H119" t="str">
        <f>IF(ISBLANK(nor[[#This Row],[Type]]),"",IFERROR(LEFT(nor[[#This Row],[Type]],FIND("(",nor[[#This Row],[Type]])-1),nor[[#This Row],[Type]]))</f>
        <v>xs:IDREF</v>
      </c>
      <c r="I119" t="str">
        <f>IF(nor[[#This Row],[Base type]]="xs:string",LEFT(nor[[#This Row],[Type]],11)="xs:string(""","")</f>
        <v/>
      </c>
      <c r="J119" t="str">
        <f>IF(nor[[#This Row],[Base type]]="xs:string",NOT(ISERROR(FIND(" or xs:string(xs:pattern=other:\w{2,})",nor[[#This Row],[Type]]))),"")</f>
        <v/>
      </c>
      <c r="K119" t="str">
        <f>IFERROR(MID(nor[[#This Row],[Type]],LEN(nor[[#This Row],[Base type]])+2,FIND(")",nor[[#This Row],[Type]],LEN(nor[[#This Row],[Base type]])+2)-LEN(nor[[#This Row],[Base type]])-2)&amp;IF(nor[[#This Row],[Other]]=TRUE,", ""other:*""",""),"")</f>
        <v/>
      </c>
      <c r="L119"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20" spans="1:12" x14ac:dyDescent="0.25">
      <c r="A120" s="6" t="b">
        <f>NOT(ISERROR(MATCH(nor[[#This Row],[Full path]],Infra[Full path],0)))</f>
        <v>1</v>
      </c>
      <c r="B120" s="6" t="str">
        <f>nor[[#This Row],[Element hierarchy (XPATH)]]&amp;nor[[#This Row],[Element]]&amp;IF(ISBLANK(nor[[#This Row],[Attribute]]),"","/@"&amp;nor[[#This Row],[Attribute]])</f>
        <v>infrastructure/nor:routes/nor:route/nor:releaseGroup</v>
      </c>
      <c r="C120" t="s">
        <v>261</v>
      </c>
      <c r="D120" t="s">
        <v>274</v>
      </c>
      <c r="F120" t="s">
        <v>29</v>
      </c>
      <c r="H120" t="str">
        <f>IF(ISBLANK(nor[[#This Row],[Type]]),"",IFERROR(LEFT(nor[[#This Row],[Type]],FIND("(",nor[[#This Row],[Type]])-1),nor[[#This Row],[Type]]))</f>
        <v/>
      </c>
      <c r="I120" t="str">
        <f>IF(nor[[#This Row],[Base type]]="xs:string",LEFT(nor[[#This Row],[Type]],11)="xs:string(""","")</f>
        <v/>
      </c>
      <c r="J120" t="str">
        <f>IF(nor[[#This Row],[Base type]]="xs:string",NOT(ISERROR(FIND(" or xs:string(xs:pattern=other:\w{2,})",nor[[#This Row],[Type]]))),"")</f>
        <v/>
      </c>
      <c r="K120" t="str">
        <f>IFERROR(MID(nor[[#This Row],[Type]],LEN(nor[[#This Row],[Base type]])+2,FIND(")",nor[[#This Row],[Type]],LEN(nor[[#This Row],[Base type]])+2)-LEN(nor[[#This Row],[Base type]])-2)&amp;IF(nor[[#This Row],[Other]]=TRUE,", ""other:*""",""),"")</f>
        <v/>
      </c>
      <c r="L120" t="str">
        <f>IF(ISBLANK(nor[[#This Row],[Type]]),"",INDEX(Types[Excel],MATCH(nor[[#This Row],[Base type]]&amp;";"&amp;nor[[#This Row],[Enumeration]]&amp;";"&amp;nor[[#This Row],[Other]],Types[Key],0))
&amp;IF(nor[[#This Row],[Base type]]="xs:list",INDEX(Types[Excel],MATCH(nor[[#This Row],[Restriction]]&amp;";"&amp;nor[[#This Row],[Enumeration]]&amp;";"&amp;nor[[#This Row],[Other]],Types[Key],0)),""))</f>
        <v/>
      </c>
    </row>
    <row r="121" spans="1:12" x14ac:dyDescent="0.25">
      <c r="A121" s="62" t="b">
        <f>NOT(ISERROR(MATCH(nor[[#This Row],[Full path]],Infra[Full path],0)))</f>
        <v>1</v>
      </c>
      <c r="B121" s="62" t="str">
        <f>nor[[#This Row],[Element hierarchy (XPATH)]]&amp;nor[[#This Row],[Element]]&amp;IF(ISBLANK(nor[[#This Row],[Attribute]]),"","/@"&amp;nor[[#This Row],[Attribute]])</f>
        <v>infrastructure/nor:routes/nor:route/nor:releaseGroup/nor:trackSectionRef/@flankProtection</v>
      </c>
      <c r="C121" s="63" t="s">
        <v>283</v>
      </c>
      <c r="D121" s="63" t="s">
        <v>284</v>
      </c>
      <c r="E121" s="63" t="s">
        <v>264</v>
      </c>
      <c r="F121" s="63" t="s">
        <v>29</v>
      </c>
      <c r="G121" s="63" t="s">
        <v>1436</v>
      </c>
      <c r="H121" s="63" t="str">
        <f>IF(ISBLANK(nor[[#This Row],[Type]]),"",IFERROR(LEFT(nor[[#This Row],[Type]],FIND("(",nor[[#This Row],[Type]])-1),nor[[#This Row],[Type]]))</f>
        <v>xs:boolean</v>
      </c>
      <c r="I121" s="63" t="str">
        <f>IF(nor[[#This Row],[Base type]]="xs:string",LEFT(nor[[#This Row],[Type]],11)="xs:string(""","")</f>
        <v/>
      </c>
      <c r="J121" s="63" t="str">
        <f>IF(nor[[#This Row],[Base type]]="xs:string",NOT(ISERROR(FIND(" or xs:string(xs:pattern=other:\w{2,})",nor[[#This Row],[Type]]))),"")</f>
        <v/>
      </c>
      <c r="K121" s="63" t="str">
        <f>IFERROR(MID(nor[[#This Row],[Type]],LEN(nor[[#This Row],[Base type]])+2,FIND(")",nor[[#This Row],[Type]],LEN(nor[[#This Row],[Base type]])+2)-LEN(nor[[#This Row],[Base type]])-2)&amp;IF(nor[[#This Row],[Other]]=TRUE,", ""other:*""",""),"")</f>
        <v/>
      </c>
      <c r="L121" s="63"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22" spans="1:12" x14ac:dyDescent="0.25">
      <c r="A122" s="6" t="b">
        <f>NOT(ISERROR(MATCH(nor[[#This Row],[Full path]],Infra[Full path],0)))</f>
        <v>1</v>
      </c>
      <c r="B122" s="6" t="str">
        <f>nor[[#This Row],[Element hierarchy (XPATH)]]&amp;nor[[#This Row],[Element]]&amp;IF(ISBLANK(nor[[#This Row],[Attribute]]),"","/@"&amp;nor[[#This Row],[Attribute]])</f>
        <v>infrastructure/nor:routes/nor:route/nor:releaseGroup/nor:trackSectionRef</v>
      </c>
      <c r="C122" t="s">
        <v>283</v>
      </c>
      <c r="D122" t="s">
        <v>284</v>
      </c>
      <c r="F122" t="s">
        <v>23</v>
      </c>
      <c r="H122" t="str">
        <f>IF(ISBLANK(nor[[#This Row],[Type]]),"",IFERROR(LEFT(nor[[#This Row],[Type]],FIND("(",nor[[#This Row],[Type]])-1),nor[[#This Row],[Type]]))</f>
        <v/>
      </c>
      <c r="I122" t="str">
        <f>IF(nor[[#This Row],[Base type]]="xs:string",LEFT(nor[[#This Row],[Type]],11)="xs:string(""","")</f>
        <v/>
      </c>
      <c r="J122" t="str">
        <f>IF(nor[[#This Row],[Base type]]="xs:string",NOT(ISERROR(FIND(" or xs:string(xs:pattern=other:\w{2,})",nor[[#This Row],[Type]]))),"")</f>
        <v/>
      </c>
      <c r="K122" t="str">
        <f>IFERROR(MID(nor[[#This Row],[Type]],LEN(nor[[#This Row],[Base type]])+2,FIND(")",nor[[#This Row],[Type]],LEN(nor[[#This Row],[Base type]])+2)-LEN(nor[[#This Row],[Base type]])-2)&amp;IF(nor[[#This Row],[Other]]=TRUE,", ""other:*""",""),"")</f>
        <v/>
      </c>
      <c r="L122" t="str">
        <f>IF(ISBLANK(nor[[#This Row],[Type]]),"",INDEX(Types[Excel],MATCH(nor[[#This Row],[Base type]]&amp;";"&amp;nor[[#This Row],[Enumeration]]&amp;";"&amp;nor[[#This Row],[Other]],Types[Key],0))
&amp;IF(nor[[#This Row],[Base type]]="xs:list",INDEX(Types[Excel],MATCH(nor[[#This Row],[Restriction]]&amp;";"&amp;nor[[#This Row],[Enumeration]]&amp;";"&amp;nor[[#This Row],[Other]],Types[Key],0)),""))</f>
        <v/>
      </c>
    </row>
    <row r="123" spans="1:12" x14ac:dyDescent="0.25">
      <c r="A123" s="6" t="b">
        <f>NOT(ISERROR(MATCH(nor[[#This Row],[Full path]],Infra[Full path],0)))</f>
        <v>1</v>
      </c>
      <c r="B123" s="6" t="str">
        <f>nor[[#This Row],[Element hierarchy (XPATH)]]&amp;nor[[#This Row],[Element]]&amp;IF(ISBLANK(nor[[#This Row],[Attribute]]),"","/@"&amp;nor[[#This Row],[Attribute]])</f>
        <v>infrastructure/nor:routes/nor:route/nor:releaseGroup/nor:trackSectionRef/@ref</v>
      </c>
      <c r="C123" t="s">
        <v>283</v>
      </c>
      <c r="D123" t="s">
        <v>284</v>
      </c>
      <c r="E123" t="s">
        <v>120</v>
      </c>
      <c r="F123" t="s">
        <v>23</v>
      </c>
      <c r="G123" t="s">
        <v>1325</v>
      </c>
      <c r="H123" t="str">
        <f>IF(ISBLANK(nor[[#This Row],[Type]]),"",IFERROR(LEFT(nor[[#This Row],[Type]],FIND("(",nor[[#This Row],[Type]])-1),nor[[#This Row],[Type]]))</f>
        <v>xs:IDREF</v>
      </c>
      <c r="I123" t="str">
        <f>IF(nor[[#This Row],[Base type]]="xs:string",LEFT(nor[[#This Row],[Type]],11)="xs:string(""","")</f>
        <v/>
      </c>
      <c r="J123" t="str">
        <f>IF(nor[[#This Row],[Base type]]="xs:string",NOT(ISERROR(FIND(" or xs:string(xs:pattern=other:\w{2,})",nor[[#This Row],[Type]]))),"")</f>
        <v/>
      </c>
      <c r="K123" t="str">
        <f>IFERROR(MID(nor[[#This Row],[Type]],LEN(nor[[#This Row],[Base type]])+2,FIND(")",nor[[#This Row],[Type]],LEN(nor[[#This Row],[Base type]])+2)-LEN(nor[[#This Row],[Base type]])-2)&amp;IF(nor[[#This Row],[Other]]=TRUE,", ""other:*""",""),"")</f>
        <v/>
      </c>
      <c r="L123"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24" spans="1:12" hidden="1" x14ac:dyDescent="0.25">
      <c r="A124" s="6" t="b">
        <f>NOT(ISERROR(MATCH(nor[[#This Row],[Full path]],Infra[Full path],0)))</f>
        <v>0</v>
      </c>
      <c r="B124" s="6" t="str">
        <f>nor[[#This Row],[Element hierarchy (XPATH)]]&amp;nor[[#This Row],[Element]]&amp;IF(ISBLANK(nor[[#This Row],[Attribute]]),"","/@"&amp;nor[[#This Row],[Attribute]])</f>
        <v>infrastructure/nor:routes/nor:route/nor:releaseGroup/nor:trackSectionRef/@xs:anyAttribute</v>
      </c>
      <c r="C124" t="s">
        <v>283</v>
      </c>
      <c r="D124" t="s">
        <v>284</v>
      </c>
      <c r="E124" t="s">
        <v>1307</v>
      </c>
      <c r="F124" t="s">
        <v>29</v>
      </c>
      <c r="H124" t="str">
        <f>IF(ISBLANK(nor[[#This Row],[Type]]),"",IFERROR(LEFT(nor[[#This Row],[Type]],FIND("(",nor[[#This Row],[Type]])-1),nor[[#This Row],[Type]]))</f>
        <v/>
      </c>
      <c r="I124" t="str">
        <f>IF(nor[[#This Row],[Base type]]="xs:string",LEFT(nor[[#This Row],[Type]],11)="xs:string(""","")</f>
        <v/>
      </c>
      <c r="J124" t="str">
        <f>IF(nor[[#This Row],[Base type]]="xs:string",NOT(ISERROR(FIND(" or xs:string(xs:pattern=other:\w{2,})",nor[[#This Row],[Type]]))),"")</f>
        <v/>
      </c>
      <c r="K124" t="str">
        <f>IFERROR(MID(nor[[#This Row],[Type]],LEN(nor[[#This Row],[Base type]])+2,FIND(")",nor[[#This Row],[Type]],LEN(nor[[#This Row],[Base type]])+2)-LEN(nor[[#This Row],[Base type]])-2)&amp;IF(nor[[#This Row],[Other]]=TRUE,", ""other:*""",""),"")</f>
        <v/>
      </c>
      <c r="L124" t="str">
        <f>IF(ISBLANK(nor[[#This Row],[Type]]),"",INDEX(Types[Excel],MATCH(nor[[#This Row],[Base type]]&amp;";"&amp;nor[[#This Row],[Enumeration]]&amp;";"&amp;nor[[#This Row],[Other]],Types[Key],0))
&amp;IF(nor[[#This Row],[Base type]]="xs:list",INDEX(Types[Excel],MATCH(nor[[#This Row],[Restriction]]&amp;";"&amp;nor[[#This Row],[Enumeration]]&amp;";"&amp;nor[[#This Row],[Other]],Types[Key],0)),""))</f>
        <v/>
      </c>
    </row>
    <row r="125" spans="1:12" x14ac:dyDescent="0.25">
      <c r="A125" s="6" t="b">
        <f>NOT(ISERROR(MATCH(nor[[#This Row],[Full path]],Infra[Full path],0)))</f>
        <v>1</v>
      </c>
      <c r="B125" s="6" t="str">
        <f>nor[[#This Row],[Element hierarchy (XPATH)]]&amp;nor[[#This Row],[Element]]&amp;IF(ISBLANK(nor[[#This Row],[Attribute]]),"","/@"&amp;nor[[#This Row],[Attribute]])</f>
        <v>infrastructure/nor:routes/nor:route/nor:states</v>
      </c>
      <c r="C125" t="s">
        <v>261</v>
      </c>
      <c r="D125" t="s">
        <v>163</v>
      </c>
      <c r="F125" t="s">
        <v>29</v>
      </c>
      <c r="H125" t="str">
        <f>IF(ISBLANK(nor[[#This Row],[Type]]),"",IFERROR(LEFT(nor[[#This Row],[Type]],FIND("(",nor[[#This Row],[Type]])-1),nor[[#This Row],[Type]]))</f>
        <v/>
      </c>
      <c r="I125" t="str">
        <f>IF(nor[[#This Row],[Base type]]="xs:string",LEFT(nor[[#This Row],[Type]],11)="xs:string(""","")</f>
        <v/>
      </c>
      <c r="J125" t="str">
        <f>IF(nor[[#This Row],[Base type]]="xs:string",NOT(ISERROR(FIND(" or xs:string(xs:pattern=other:\w{2,})",nor[[#This Row],[Type]]))),"")</f>
        <v/>
      </c>
      <c r="K125" t="str">
        <f>IFERROR(MID(nor[[#This Row],[Type]],LEN(nor[[#This Row],[Base type]])+2,FIND(")",nor[[#This Row],[Type]],LEN(nor[[#This Row],[Base type]])+2)-LEN(nor[[#This Row],[Base type]])-2)&amp;IF(nor[[#This Row],[Other]]=TRUE,", ""other:*""",""),"")</f>
        <v/>
      </c>
      <c r="L125" t="str">
        <f>IF(ISBLANK(nor[[#This Row],[Type]]),"",INDEX(Types[Excel],MATCH(nor[[#This Row],[Base type]]&amp;";"&amp;nor[[#This Row],[Enumeration]]&amp;";"&amp;nor[[#This Row],[Other]],Types[Key],0))
&amp;IF(nor[[#This Row],[Base type]]="xs:list",INDEX(Types[Excel],MATCH(nor[[#This Row],[Restriction]]&amp;";"&amp;nor[[#This Row],[Enumeration]]&amp;";"&amp;nor[[#This Row],[Other]],Types[Key],0)),""))</f>
        <v/>
      </c>
    </row>
    <row r="126" spans="1:12" x14ac:dyDescent="0.25">
      <c r="A126" s="6" t="b">
        <f>NOT(ISERROR(MATCH(nor[[#This Row],[Full path]],Infra[Full path],0)))</f>
        <v>1</v>
      </c>
      <c r="B126" s="6" t="str">
        <f>nor[[#This Row],[Element hierarchy (XPATH)]]&amp;nor[[#This Row],[Element]]&amp;IF(ISBLANK(nor[[#This Row],[Attribute]]),"","/@"&amp;nor[[#This Row],[Attribute]])</f>
        <v>infrastructure/nor:routes/nor:route/nor:states/state</v>
      </c>
      <c r="C126" t="s">
        <v>286</v>
      </c>
      <c r="D126" t="s">
        <v>123</v>
      </c>
      <c r="F126" t="s">
        <v>23</v>
      </c>
      <c r="H126" t="str">
        <f>IF(ISBLANK(nor[[#This Row],[Type]]),"",IFERROR(LEFT(nor[[#This Row],[Type]],FIND("(",nor[[#This Row],[Type]])-1),nor[[#This Row],[Type]]))</f>
        <v/>
      </c>
      <c r="I126" t="str">
        <f>IF(nor[[#This Row],[Base type]]="xs:string",LEFT(nor[[#This Row],[Type]],11)="xs:string(""","")</f>
        <v/>
      </c>
      <c r="J126" t="str">
        <f>IF(nor[[#This Row],[Base type]]="xs:string",NOT(ISERROR(FIND(" or xs:string(xs:pattern=other:\w{2,})",nor[[#This Row],[Type]]))),"")</f>
        <v/>
      </c>
      <c r="K126" t="str">
        <f>IFERROR(MID(nor[[#This Row],[Type]],LEN(nor[[#This Row],[Base type]])+2,FIND(")",nor[[#This Row],[Type]],LEN(nor[[#This Row],[Base type]])+2)-LEN(nor[[#This Row],[Base type]])-2)&amp;IF(nor[[#This Row],[Other]]=TRUE,", ""other:*""",""),"")</f>
        <v/>
      </c>
      <c r="L126" t="str">
        <f>IF(ISBLANK(nor[[#This Row],[Type]]),"",INDEX(Types[Excel],MATCH(nor[[#This Row],[Base type]]&amp;";"&amp;nor[[#This Row],[Enumeration]]&amp;";"&amp;nor[[#This Row],[Other]],Types[Key],0))
&amp;IF(nor[[#This Row],[Base type]]="xs:list",INDEX(Types[Excel],MATCH(nor[[#This Row],[Restriction]]&amp;";"&amp;nor[[#This Row],[Enumeration]]&amp;";"&amp;nor[[#This Row],[Other]],Types[Key],0)),""))</f>
        <v/>
      </c>
    </row>
    <row r="127" spans="1:12" x14ac:dyDescent="0.25">
      <c r="A127" s="6" t="b">
        <f>NOT(ISERROR(MATCH(nor[[#This Row],[Full path]],Infra[Full path],0)))</f>
        <v>1</v>
      </c>
      <c r="B127" s="6" t="str">
        <f>nor[[#This Row],[Element hierarchy (XPATH)]]&amp;nor[[#This Row],[Element]]&amp;IF(ISBLANK(nor[[#This Row],[Attribute]]),"","/@"&amp;nor[[#This Row],[Attribute]])</f>
        <v>infrastructure/nor:routes/nor:route/nor:switchAndPosition</v>
      </c>
      <c r="C127" t="s">
        <v>261</v>
      </c>
      <c r="D127" t="s">
        <v>276</v>
      </c>
      <c r="F127" t="s">
        <v>29</v>
      </c>
      <c r="H127" t="str">
        <f>IF(ISBLANK(nor[[#This Row],[Type]]),"",IFERROR(LEFT(nor[[#This Row],[Type]],FIND("(",nor[[#This Row],[Type]])-1),nor[[#This Row],[Type]]))</f>
        <v/>
      </c>
      <c r="I127" t="str">
        <f>IF(nor[[#This Row],[Base type]]="xs:string",LEFT(nor[[#This Row],[Type]],11)="xs:string(""","")</f>
        <v/>
      </c>
      <c r="J127" t="str">
        <f>IF(nor[[#This Row],[Base type]]="xs:string",NOT(ISERROR(FIND(" or xs:string(xs:pattern=other:\w{2,})",nor[[#This Row],[Type]]))),"")</f>
        <v/>
      </c>
      <c r="K127" t="str">
        <f>IFERROR(MID(nor[[#This Row],[Type]],LEN(nor[[#This Row],[Base type]])+2,FIND(")",nor[[#This Row],[Type]],LEN(nor[[#This Row],[Base type]])+2)-LEN(nor[[#This Row],[Base type]])-2)&amp;IF(nor[[#This Row],[Other]]=TRUE,", ""other:*""",""),"")</f>
        <v/>
      </c>
      <c r="L127" t="str">
        <f>IF(ISBLANK(nor[[#This Row],[Type]]),"",INDEX(Types[Excel],MATCH(nor[[#This Row],[Base type]]&amp;";"&amp;nor[[#This Row],[Enumeration]]&amp;";"&amp;nor[[#This Row],[Other]],Types[Key],0))
&amp;IF(nor[[#This Row],[Base type]]="xs:list",INDEX(Types[Excel],MATCH(nor[[#This Row],[Restriction]]&amp;";"&amp;nor[[#This Row],[Enumeration]]&amp;";"&amp;nor[[#This Row],[Other]],Types[Key],0)),""))</f>
        <v/>
      </c>
    </row>
    <row r="128" spans="1:12" x14ac:dyDescent="0.25">
      <c r="A128" s="62" t="b">
        <f>NOT(ISERROR(MATCH(nor[[#This Row],[Full path]],Infra[Full path],0)))</f>
        <v>1</v>
      </c>
      <c r="B128" s="62" t="str">
        <f>nor[[#This Row],[Element hierarchy (XPATH)]]&amp;nor[[#This Row],[Element]]&amp;IF(ISBLANK(nor[[#This Row],[Attribute]]),"","/@"&amp;nor[[#This Row],[Attribute]])</f>
        <v>infrastructure/nor:routes/nor:route/nor:switchAndPosition/@flankProtection</v>
      </c>
      <c r="C128" s="63" t="s">
        <v>261</v>
      </c>
      <c r="D128" s="63" t="s">
        <v>276</v>
      </c>
      <c r="E128" s="63" t="s">
        <v>264</v>
      </c>
      <c r="F128" s="63" t="s">
        <v>29</v>
      </c>
      <c r="G128" s="63" t="s">
        <v>1436</v>
      </c>
      <c r="H128" s="63" t="str">
        <f>IF(ISBLANK(nor[[#This Row],[Type]]),"",IFERROR(LEFT(nor[[#This Row],[Type]],FIND("(",nor[[#This Row],[Type]])-1),nor[[#This Row],[Type]]))</f>
        <v>xs:boolean</v>
      </c>
      <c r="I128" s="63" t="str">
        <f>IF(nor[[#This Row],[Base type]]="xs:string",LEFT(nor[[#This Row],[Type]],11)="xs:string(""","")</f>
        <v/>
      </c>
      <c r="J128" s="63" t="str">
        <f>IF(nor[[#This Row],[Base type]]="xs:string",NOT(ISERROR(FIND(" or xs:string(xs:pattern=other:\w{2,})",nor[[#This Row],[Type]]))),"")</f>
        <v/>
      </c>
      <c r="K128" s="63" t="str">
        <f>IFERROR(MID(nor[[#This Row],[Type]],LEN(nor[[#This Row],[Base type]])+2,FIND(")",nor[[#This Row],[Type]],LEN(nor[[#This Row],[Base type]])+2)-LEN(nor[[#This Row],[Base type]])-2)&amp;IF(nor[[#This Row],[Other]]=TRUE,", ""other:*""",""),"")</f>
        <v/>
      </c>
      <c r="L128" s="63"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29" spans="1:12" x14ac:dyDescent="0.25">
      <c r="A129" s="6" t="b">
        <f>NOT(ISERROR(MATCH(nor[[#This Row],[Full path]],Infra[Full path],0)))</f>
        <v>1</v>
      </c>
      <c r="B129" s="6" t="str">
        <f>nor[[#This Row],[Element hierarchy (XPATH)]]&amp;nor[[#This Row],[Element]]&amp;IF(ISBLANK(nor[[#This Row],[Attribute]]),"","/@"&amp;nor[[#This Row],[Attribute]])</f>
        <v>infrastructure/nor:routes/nor:route/nor:switchAndPosition/@switchPosition</v>
      </c>
      <c r="C129" t="s">
        <v>261</v>
      </c>
      <c r="D129" t="s">
        <v>276</v>
      </c>
      <c r="E129" t="s">
        <v>266</v>
      </c>
      <c r="F129" t="s">
        <v>23</v>
      </c>
      <c r="G129" t="s">
        <v>1685</v>
      </c>
      <c r="H129" t="str">
        <f>IF(ISBLANK(nor[[#This Row],[Type]]),"",IFERROR(LEFT(nor[[#This Row],[Type]],FIND("(",nor[[#This Row],[Type]])-1),nor[[#This Row],[Type]]))</f>
        <v>xs:string</v>
      </c>
      <c r="I129" t="b">
        <f>IF(nor[[#This Row],[Base type]]="xs:string",LEFT(nor[[#This Row],[Type]],11)="xs:string(""","")</f>
        <v>1</v>
      </c>
      <c r="J129" t="b">
        <f>IF(nor[[#This Row],[Base type]]="xs:string",NOT(ISERROR(FIND(" or xs:string(xs:pattern=other:\w{2,})",nor[[#This Row],[Type]]))),"")</f>
        <v>1</v>
      </c>
      <c r="K129" t="str">
        <f>IFERROR(MID(nor[[#This Row],[Type]],LEN(nor[[#This Row],[Base type]])+2,FIND(")",nor[[#This Row],[Type]],LEN(nor[[#This Row],[Base type]])+2)-LEN(nor[[#This Row],[Base type]])-2)&amp;IF(nor[[#This Row],[Other]]=TRUE,", ""other:*""",""),"")</f>
        <v>"straight", "left", "right", "other:*"</v>
      </c>
      <c r="L129"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30" spans="1:12" x14ac:dyDescent="0.25">
      <c r="A130" s="6" t="b">
        <f>NOT(ISERROR(MATCH(nor[[#This Row],[Full path]],Infra[Full path],0)))</f>
        <v>1</v>
      </c>
      <c r="B130" s="6" t="str">
        <f>nor[[#This Row],[Element hierarchy (XPATH)]]&amp;nor[[#This Row],[Element]]&amp;IF(ISBLANK(nor[[#This Row],[Attribute]]),"","/@"&amp;nor[[#This Row],[Attribute]])</f>
        <v>infrastructure/nor:routes/nor:route/nor:switchAndPosition/@switchRef</v>
      </c>
      <c r="C130" t="s">
        <v>261</v>
      </c>
      <c r="D130" t="s">
        <v>276</v>
      </c>
      <c r="E130" t="s">
        <v>272</v>
      </c>
      <c r="F130" t="s">
        <v>23</v>
      </c>
      <c r="G130" t="s">
        <v>1325</v>
      </c>
      <c r="H130" t="str">
        <f>IF(ISBLANK(nor[[#This Row],[Type]]),"",IFERROR(LEFT(nor[[#This Row],[Type]],FIND("(",nor[[#This Row],[Type]])-1),nor[[#This Row],[Type]]))</f>
        <v>xs:IDREF</v>
      </c>
      <c r="I130" t="str">
        <f>IF(nor[[#This Row],[Base type]]="xs:string",LEFT(nor[[#This Row],[Type]],11)="xs:string(""","")</f>
        <v/>
      </c>
      <c r="J130" t="str">
        <f>IF(nor[[#This Row],[Base type]]="xs:string",NOT(ISERROR(FIND(" or xs:string(xs:pattern=other:\w{2,})",nor[[#This Row],[Type]]))),"")</f>
        <v/>
      </c>
      <c r="K130" t="str">
        <f>IFERROR(MID(nor[[#This Row],[Type]],LEN(nor[[#This Row],[Base type]])+2,FIND(")",nor[[#This Row],[Type]],LEN(nor[[#This Row],[Base type]])+2)-LEN(nor[[#This Row],[Base type]])-2)&amp;IF(nor[[#This Row],[Other]]=TRUE,", ""other:*""",""),"")</f>
        <v/>
      </c>
      <c r="L130"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31" spans="1:12" x14ac:dyDescent="0.25">
      <c r="A131" s="6" t="b">
        <f>NOT(ISERROR(MATCH(nor[[#This Row],[Full path]],Infra[Full path],0)))</f>
        <v>1</v>
      </c>
      <c r="B131" s="6" t="str">
        <f>nor[[#This Row],[Element hierarchy (XPATH)]]&amp;nor[[#This Row],[Element]]&amp;IF(ISBLANK(nor[[#This Row],[Attribute]]),"","/@"&amp;nor[[#This Row],[Attribute]])</f>
        <v>infrastructure/operationControlPoints/ocp/nor:propOperationalAdditional</v>
      </c>
      <c r="C131" t="s">
        <v>294</v>
      </c>
      <c r="D131" t="s">
        <v>306</v>
      </c>
      <c r="F131" t="s">
        <v>29</v>
      </c>
      <c r="H131" t="str">
        <f>IF(ISBLANK(nor[[#This Row],[Type]]),"",IFERROR(LEFT(nor[[#This Row],[Type]],FIND("(",nor[[#This Row],[Type]])-1),nor[[#This Row],[Type]]))</f>
        <v/>
      </c>
      <c r="I131" t="str">
        <f>IF(nor[[#This Row],[Base type]]="xs:string",LEFT(nor[[#This Row],[Type]],11)="xs:string(""","")</f>
        <v/>
      </c>
      <c r="J131" t="str">
        <f>IF(nor[[#This Row],[Base type]]="xs:string",NOT(ISERROR(FIND(" or xs:string(xs:pattern=other:\w{2,})",nor[[#This Row],[Type]]))),"")</f>
        <v/>
      </c>
      <c r="K131" t="str">
        <f>IFERROR(MID(nor[[#This Row],[Type]],LEN(nor[[#This Row],[Base type]])+2,FIND(")",nor[[#This Row],[Type]],LEN(nor[[#This Row],[Base type]])+2)-LEN(nor[[#This Row],[Base type]])-2)&amp;IF(nor[[#This Row],[Other]]=TRUE,", ""other:*""",""),"")</f>
        <v/>
      </c>
      <c r="L131" t="str">
        <f>IF(ISBLANK(nor[[#This Row],[Type]]),"",INDEX(Types[Excel],MATCH(nor[[#This Row],[Base type]]&amp;";"&amp;nor[[#This Row],[Enumeration]]&amp;";"&amp;nor[[#This Row],[Other]],Types[Key],0))
&amp;IF(nor[[#This Row],[Base type]]="xs:list",INDEX(Types[Excel],MATCH(nor[[#This Row],[Restriction]]&amp;";"&amp;nor[[#This Row],[Enumeration]]&amp;";"&amp;nor[[#This Row],[Other]],Types[Key],0)),""))</f>
        <v/>
      </c>
    </row>
    <row r="132" spans="1:12" x14ac:dyDescent="0.25">
      <c r="A132" s="6" t="b">
        <f>NOT(ISERROR(MATCH(nor[[#This Row],[Full path]],Infra[Full path],0)))</f>
        <v>1</v>
      </c>
      <c r="B132" s="6" t="str">
        <f>nor[[#This Row],[Element hierarchy (XPATH)]]&amp;nor[[#This Row],[Element]]&amp;IF(ISBLANK(nor[[#This Row],[Attribute]]),"","/@"&amp;nor[[#This Row],[Attribute]])</f>
        <v>infrastructure/operationControlPoints/ocp/nor:propOperationalAdditional/@remoteControlled</v>
      </c>
      <c r="C132" t="s">
        <v>294</v>
      </c>
      <c r="D132" t="s">
        <v>306</v>
      </c>
      <c r="E132" t="s">
        <v>309</v>
      </c>
      <c r="F132" t="s">
        <v>29</v>
      </c>
      <c r="G132" t="s">
        <v>1436</v>
      </c>
      <c r="H132" t="str">
        <f>IF(ISBLANK(nor[[#This Row],[Type]]),"",IFERROR(LEFT(nor[[#This Row],[Type]],FIND("(",nor[[#This Row],[Type]])-1),nor[[#This Row],[Type]]))</f>
        <v>xs:boolean</v>
      </c>
      <c r="I132" t="str">
        <f>IF(nor[[#This Row],[Base type]]="xs:string",LEFT(nor[[#This Row],[Type]],11)="xs:string(""","")</f>
        <v/>
      </c>
      <c r="J132" t="str">
        <f>IF(nor[[#This Row],[Base type]]="xs:string",NOT(ISERROR(FIND(" or xs:string(xs:pattern=other:\w{2,})",nor[[#This Row],[Type]]))),"")</f>
        <v/>
      </c>
      <c r="K132" t="str">
        <f>IFERROR(MID(nor[[#This Row],[Type]],LEN(nor[[#This Row],[Base type]])+2,FIND(")",nor[[#This Row],[Type]],LEN(nor[[#This Row],[Base type]])+2)-LEN(nor[[#This Row],[Base type]])-2)&amp;IF(nor[[#This Row],[Other]]=TRUE,", ""other:*""",""),"")</f>
        <v/>
      </c>
      <c r="L132"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33" spans="1:12" x14ac:dyDescent="0.25">
      <c r="A133" s="6" t="b">
        <f>NOT(ISERROR(MATCH(nor[[#This Row],[Full path]],Infra[Full path],0)))</f>
        <v>1</v>
      </c>
      <c r="B133" s="6" t="str">
        <f>nor[[#This Row],[Element hierarchy (XPATH)]]&amp;nor[[#This Row],[Element]]&amp;IF(ISBLANK(nor[[#This Row],[Attribute]]),"","/@"&amp;nor[[#This Row],[Attribute]])</f>
        <v>infrastructure/operationControlPoints/ocp/nor:propOperationalAdditional/@simultaneousEntry</v>
      </c>
      <c r="C133" t="s">
        <v>294</v>
      </c>
      <c r="D133" t="s">
        <v>306</v>
      </c>
      <c r="E133" t="s">
        <v>311</v>
      </c>
      <c r="F133" t="s">
        <v>29</v>
      </c>
      <c r="G133" t="s">
        <v>3703</v>
      </c>
      <c r="H133" t="str">
        <f>IF(ISBLANK(nor[[#This Row],[Type]]),"",IFERROR(LEFT(nor[[#This Row],[Type]],FIND("(",nor[[#This Row],[Type]])-1),nor[[#This Row],[Type]]))</f>
        <v>xs:string</v>
      </c>
      <c r="I133" t="b">
        <f>IF(nor[[#This Row],[Base type]]="xs:string",LEFT(nor[[#This Row],[Type]],11)="xs:string(""","")</f>
        <v>1</v>
      </c>
      <c r="J133" t="b">
        <f>IF(nor[[#This Row],[Base type]]="xs:string",NOT(ISERROR(FIND(" or xs:string(xs:pattern=other:\w{2,})",nor[[#This Row],[Type]]))),"")</f>
        <v>1</v>
      </c>
      <c r="K133" t="str">
        <f>IFERROR(MID(nor[[#This Row],[Type]],LEN(nor[[#This Row],[Base type]])+2,FIND(")",nor[[#This Row],[Type]],LEN(nor[[#This Row],[Base type]])+2)-LEN(nor[[#This Row],[Base type]])-2)&amp;IF(nor[[#This Row],[Other]]=TRUE,", ""other:*""",""),"")</f>
        <v>"trvAlt1", "trvAlt2", "trvAlt3", "partial", "none", "standard", "other:*"</v>
      </c>
      <c r="L133"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34" spans="1:12" hidden="1" x14ac:dyDescent="0.25">
      <c r="A134" s="6" t="b">
        <f>NOT(ISERROR(MATCH(nor[[#This Row],[Full path]],Infra[Full path],0)))</f>
        <v>0</v>
      </c>
      <c r="B134" s="6" t="str">
        <f>nor[[#This Row],[Element hierarchy (XPATH)]]&amp;nor[[#This Row],[Element]]&amp;IF(ISBLANK(nor[[#This Row],[Attribute]]),"","/@"&amp;nor[[#This Row],[Attribute]])</f>
        <v>infrastructure/operationControlPoints/ocp/nor:propOperationalAdditional/@xs:anyAttribute</v>
      </c>
      <c r="C134" t="s">
        <v>294</v>
      </c>
      <c r="D134" t="s">
        <v>306</v>
      </c>
      <c r="E134" t="s">
        <v>1307</v>
      </c>
      <c r="F134" t="s">
        <v>29</v>
      </c>
      <c r="H134" t="str">
        <f>IF(ISBLANK(nor[[#This Row],[Type]]),"",IFERROR(LEFT(nor[[#This Row],[Type]],FIND("(",nor[[#This Row],[Type]])-1),nor[[#This Row],[Type]]))</f>
        <v/>
      </c>
      <c r="I134" t="str">
        <f>IF(nor[[#This Row],[Base type]]="xs:string",LEFT(nor[[#This Row],[Type]],11)="xs:string(""","")</f>
        <v/>
      </c>
      <c r="J134" t="str">
        <f>IF(nor[[#This Row],[Base type]]="xs:string",NOT(ISERROR(FIND(" or xs:string(xs:pattern=other:\w{2,})",nor[[#This Row],[Type]]))),"")</f>
        <v/>
      </c>
      <c r="K134" t="str">
        <f>IFERROR(MID(nor[[#This Row],[Type]],LEN(nor[[#This Row],[Base type]])+2,FIND(")",nor[[#This Row],[Type]],LEN(nor[[#This Row],[Base type]])+2)-LEN(nor[[#This Row],[Base type]])-2)&amp;IF(nor[[#This Row],[Other]]=TRUE,", ""other:*""",""),"")</f>
        <v/>
      </c>
      <c r="L134" t="str">
        <f>IF(ISBLANK(nor[[#This Row],[Type]]),"",INDEX(Types[Excel],MATCH(nor[[#This Row],[Base type]]&amp;";"&amp;nor[[#This Row],[Enumeration]]&amp;";"&amp;nor[[#This Row],[Other]],Types[Key],0))
&amp;IF(nor[[#This Row],[Base type]]="xs:list",INDEX(Types[Excel],MATCH(nor[[#This Row],[Restriction]]&amp;";"&amp;nor[[#This Row],[Enumeration]]&amp;";"&amp;nor[[#This Row],[Other]],Types[Key],0)),""))</f>
        <v/>
      </c>
    </row>
    <row r="135" spans="1:12" x14ac:dyDescent="0.25">
      <c r="A135" s="62" t="b">
        <f>NOT(ISERROR(MATCH(nor[[#This Row],[Full path]],Infra[Full path],0)))</f>
        <v>1</v>
      </c>
      <c r="B135" s="62" t="str">
        <f>nor[[#This Row],[Element hierarchy (XPATH)]]&amp;nor[[#This Row],[Element]]&amp;IF(ISBLANK(nor[[#This Row],[Attribute]]),"","/@"&amp;nor[[#This Row],[Attribute]])</f>
        <v>infrastructure/operationControlPoints/ocp/propOperational/uptime/@operatingPeriodRef</v>
      </c>
      <c r="C135" s="63" t="s">
        <v>392</v>
      </c>
      <c r="D135" s="63" t="s">
        <v>393</v>
      </c>
      <c r="E135" s="63" t="s">
        <v>133</v>
      </c>
      <c r="F135" s="63" t="s">
        <v>29</v>
      </c>
      <c r="G135" s="63" t="s">
        <v>1325</v>
      </c>
      <c r="H135" s="63" t="str">
        <f>IF(ISBLANK(nor[[#This Row],[Type]]),"",IFERROR(LEFT(nor[[#This Row],[Type]],FIND("(",nor[[#This Row],[Type]])-1),nor[[#This Row],[Type]]))</f>
        <v>xs:IDREF</v>
      </c>
      <c r="I135" s="63" t="str">
        <f>IF(nor[[#This Row],[Base type]]="xs:string",LEFT(nor[[#This Row],[Type]],11)="xs:string(""","")</f>
        <v/>
      </c>
      <c r="J135" s="63" t="str">
        <f>IF(nor[[#This Row],[Base type]]="xs:string",NOT(ISERROR(FIND(" or xs:string(xs:pattern=other:\w{2,})",nor[[#This Row],[Type]]))),"")</f>
        <v/>
      </c>
      <c r="K135" s="63" t="str">
        <f>IFERROR(MID(nor[[#This Row],[Type]],LEN(nor[[#This Row],[Base type]])+2,FIND(")",nor[[#This Row],[Type]],LEN(nor[[#This Row],[Base type]])+2)-LEN(nor[[#This Row],[Base type]])-2)&amp;IF(nor[[#This Row],[Other]]=TRUE,", ""other:*""",""),"")</f>
        <v/>
      </c>
      <c r="L135" s="63"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36" spans="1:12" x14ac:dyDescent="0.25">
      <c r="A136" s="62" t="b">
        <f>NOT(ISERROR(MATCH(nor[[#This Row],[Full path]],Infra[Full path],0)))</f>
        <v>1</v>
      </c>
      <c r="B136" s="62" t="str">
        <f>nor[[#This Row],[Element hierarchy (XPATH)]]&amp;nor[[#This Row],[Element]]&amp;IF(ISBLANK(nor[[#This Row],[Attribute]]),"","/@"&amp;nor[[#This Row],[Attribute]])</f>
        <v>infrastructure/operationControlPoints/ocp/propOperational/uptime/@endDayOffset</v>
      </c>
      <c r="C136" s="63" t="s">
        <v>392</v>
      </c>
      <c r="D136" s="63" t="s">
        <v>393</v>
      </c>
      <c r="E136" s="63" t="s">
        <v>1486</v>
      </c>
      <c r="F136" s="63" t="s">
        <v>29</v>
      </c>
      <c r="G136" s="63" t="s">
        <v>1487</v>
      </c>
      <c r="H136" s="63" t="str">
        <f>IF(ISBLANK(nor[[#This Row],[Type]]),"",IFERROR(LEFT(nor[[#This Row],[Type]],FIND("(",nor[[#This Row],[Type]])-1),nor[[#This Row],[Type]]))</f>
        <v>xs:nonNegativeInteger</v>
      </c>
      <c r="I136" s="63" t="str">
        <f>IF(nor[[#This Row],[Base type]]="xs:string",LEFT(nor[[#This Row],[Type]],11)="xs:string(""","")</f>
        <v/>
      </c>
      <c r="J136" s="63" t="str">
        <f>IF(nor[[#This Row],[Base type]]="xs:string",NOT(ISERROR(FIND(" or xs:string(xs:pattern=other:\w{2,})",nor[[#This Row],[Type]]))),"")</f>
        <v/>
      </c>
      <c r="K136" s="63" t="str">
        <f>IFERROR(MID(nor[[#This Row],[Type]],LEN(nor[[#This Row],[Base type]])+2,FIND(")",nor[[#This Row],[Type]],LEN(nor[[#This Row],[Base type]])+2)-LEN(nor[[#This Row],[Base type]])-2)&amp;IF(nor[[#This Row],[Other]]=TRUE,", ""other:*""",""),"")</f>
        <v/>
      </c>
      <c r="L136" s="63" t="str">
        <f>IF(ISBLANK(nor[[#This Row],[Type]]),"",INDEX(Types[Excel],MATCH(nor[[#This Row],[Base type]]&amp;";"&amp;nor[[#This Row],[Enumeration]]&amp;";"&amp;nor[[#This Row],[Other]],Types[Key],0))
&amp;IF(nor[[#This Row],[Base type]]="xs:list",INDEX(Types[Excel],MATCH(nor[[#This Row],[Restriction]]&amp;";"&amp;nor[[#This Row],[Enumeration]]&amp;";"&amp;nor[[#This Row],[Other]],Types[Key],0)),""))</f>
        <v>[integer]</v>
      </c>
    </row>
    <row r="137" spans="1:12" x14ac:dyDescent="0.25">
      <c r="A137" s="6" t="b">
        <f>NOT(ISERROR(MATCH(nor[[#This Row],[Full path]],Infra[Full path],0)))</f>
        <v>1</v>
      </c>
      <c r="B137" s="6" t="str">
        <f>nor[[#This Row],[Element hierarchy (XPATH)]]&amp;nor[[#This Row],[Element]]&amp;IF(ISBLANK(nor[[#This Row],[Attribute]]),"","/@"&amp;nor[[#This Row],[Attribute]])</f>
        <v>infrastructure/trackGroups/nor:lineSection</v>
      </c>
      <c r="C137" t="s">
        <v>414</v>
      </c>
      <c r="D137" t="s">
        <v>419</v>
      </c>
      <c r="F137" t="s">
        <v>29</v>
      </c>
      <c r="H137" t="str">
        <f>IF(ISBLANK(nor[[#This Row],[Type]]),"",IFERROR(LEFT(nor[[#This Row],[Type]],FIND("(",nor[[#This Row],[Type]])-1),nor[[#This Row],[Type]]))</f>
        <v/>
      </c>
      <c r="I137" t="str">
        <f>IF(nor[[#This Row],[Base type]]="xs:string",LEFT(nor[[#This Row],[Type]],11)="xs:string(""","")</f>
        <v/>
      </c>
      <c r="J137" t="str">
        <f>IF(nor[[#This Row],[Base type]]="xs:string",NOT(ISERROR(FIND(" or xs:string(xs:pattern=other:\w{2,})",nor[[#This Row],[Type]]))),"")</f>
        <v/>
      </c>
      <c r="K137" t="str">
        <f>IFERROR(MID(nor[[#This Row],[Type]],LEN(nor[[#This Row],[Base type]])+2,FIND(")",nor[[#This Row],[Type]],LEN(nor[[#This Row],[Base type]])+2)-LEN(nor[[#This Row],[Base type]])-2)&amp;IF(nor[[#This Row],[Other]]=TRUE,", ""other:*""",""),"")</f>
        <v/>
      </c>
      <c r="L137" t="str">
        <f>IF(ISBLANK(nor[[#This Row],[Type]]),"",INDEX(Types[Excel],MATCH(nor[[#This Row],[Base type]]&amp;";"&amp;nor[[#This Row],[Enumeration]]&amp;";"&amp;nor[[#This Row],[Other]],Types[Key],0))
&amp;IF(nor[[#This Row],[Base type]]="xs:list",INDEX(Types[Excel],MATCH(nor[[#This Row],[Restriction]]&amp;";"&amp;nor[[#This Row],[Enumeration]]&amp;";"&amp;nor[[#This Row],[Other]],Types[Key],0)),""))</f>
        <v/>
      </c>
    </row>
    <row r="138" spans="1:12" x14ac:dyDescent="0.25">
      <c r="A138" s="6" t="b">
        <f>NOT(ISERROR(MATCH(nor[[#This Row],[Full path]],Infra[Full path],0)))</f>
        <v>1</v>
      </c>
      <c r="B138" s="6" t="str">
        <f>nor[[#This Row],[Element hierarchy (XPATH)]]&amp;nor[[#This Row],[Element]]&amp;IF(ISBLANK(nor[[#This Row],[Attribute]]),"","/@"&amp;nor[[#This Row],[Attribute]])</f>
        <v>infrastructure/trackGroups/nor:lineSection/@code</v>
      </c>
      <c r="C138" t="s">
        <v>414</v>
      </c>
      <c r="D138" t="s">
        <v>419</v>
      </c>
      <c r="E138" t="s">
        <v>24</v>
      </c>
      <c r="F138" t="s">
        <v>29</v>
      </c>
      <c r="G138" t="s">
        <v>1302</v>
      </c>
      <c r="H138" t="str">
        <f>IF(ISBLANK(nor[[#This Row],[Type]]),"",IFERROR(LEFT(nor[[#This Row],[Type]],FIND("(",nor[[#This Row],[Type]])-1),nor[[#This Row],[Type]]))</f>
        <v>xs:string</v>
      </c>
      <c r="I138" t="b">
        <f>IF(nor[[#This Row],[Base type]]="xs:string",LEFT(nor[[#This Row],[Type]],11)="xs:string(""","")</f>
        <v>0</v>
      </c>
      <c r="J138" t="b">
        <f>IF(nor[[#This Row],[Base type]]="xs:string",NOT(ISERROR(FIND(" or xs:string(xs:pattern=other:\w{2,})",nor[[#This Row],[Type]]))),"")</f>
        <v>0</v>
      </c>
      <c r="K138" t="str">
        <f>IFERROR(MID(nor[[#This Row],[Type]],LEN(nor[[#This Row],[Base type]])+2,FIND(")",nor[[#This Row],[Type]],LEN(nor[[#This Row],[Base type]])+2)-LEN(nor[[#This Row],[Base type]])-2)&amp;IF(nor[[#This Row],[Other]]=TRUE,", ""other:*""",""),"")</f>
        <v/>
      </c>
      <c r="L138"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39" spans="1:12" x14ac:dyDescent="0.25">
      <c r="A139" s="6" t="b">
        <f>NOT(ISERROR(MATCH(nor[[#This Row],[Full path]],Infra[Full path],0)))</f>
        <v>1</v>
      </c>
      <c r="B139" s="6" t="str">
        <f>nor[[#This Row],[Element hierarchy (XPATH)]]&amp;nor[[#This Row],[Element]]&amp;IF(ISBLANK(nor[[#This Row],[Attribute]]),"","/@"&amp;nor[[#This Row],[Attribute]])</f>
        <v>infrastructure/trackGroups/nor:lineSection/@description</v>
      </c>
      <c r="C139" t="s">
        <v>414</v>
      </c>
      <c r="D139" t="s">
        <v>419</v>
      </c>
      <c r="E139" t="s">
        <v>28</v>
      </c>
      <c r="F139" t="s">
        <v>29</v>
      </c>
      <c r="G139" t="s">
        <v>1302</v>
      </c>
      <c r="H139" t="str">
        <f>IF(ISBLANK(nor[[#This Row],[Type]]),"",IFERROR(LEFT(nor[[#This Row],[Type]],FIND("(",nor[[#This Row],[Type]])-1),nor[[#This Row],[Type]]))</f>
        <v>xs:string</v>
      </c>
      <c r="I139" t="b">
        <f>IF(nor[[#This Row],[Base type]]="xs:string",LEFT(nor[[#This Row],[Type]],11)="xs:string(""","")</f>
        <v>0</v>
      </c>
      <c r="J139" t="b">
        <f>IF(nor[[#This Row],[Base type]]="xs:string",NOT(ISERROR(FIND(" or xs:string(xs:pattern=other:\w{2,})",nor[[#This Row],[Type]]))),"")</f>
        <v>0</v>
      </c>
      <c r="K139" t="str">
        <f>IFERROR(MID(nor[[#This Row],[Type]],LEN(nor[[#This Row],[Base type]])+2,FIND(")",nor[[#This Row],[Type]],LEN(nor[[#This Row],[Base type]])+2)-LEN(nor[[#This Row],[Base type]])-2)&amp;IF(nor[[#This Row],[Other]]=TRUE,", ""other:*""",""),"")</f>
        <v/>
      </c>
      <c r="L139"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40" spans="1:12" x14ac:dyDescent="0.25">
      <c r="A140" s="6" t="b">
        <f>NOT(ISERROR(MATCH(nor[[#This Row],[Full path]],Infra[Full path],0)))</f>
        <v>1</v>
      </c>
      <c r="B140" s="6" t="str">
        <f>nor[[#This Row],[Element hierarchy (XPATH)]]&amp;nor[[#This Row],[Element]]&amp;IF(ISBLANK(nor[[#This Row],[Attribute]]),"","/@"&amp;nor[[#This Row],[Attribute]])</f>
        <v>infrastructure/trackGroups/nor:lineSection/@id</v>
      </c>
      <c r="C140" t="s">
        <v>414</v>
      </c>
      <c r="D140" t="s">
        <v>419</v>
      </c>
      <c r="E140" t="s">
        <v>32</v>
      </c>
      <c r="F140" t="s">
        <v>23</v>
      </c>
      <c r="G140" t="s">
        <v>1311</v>
      </c>
      <c r="H140" t="str">
        <f>IF(ISBLANK(nor[[#This Row],[Type]]),"",IFERROR(LEFT(nor[[#This Row],[Type]],FIND("(",nor[[#This Row],[Type]])-1),nor[[#This Row],[Type]]))</f>
        <v>xs:ID</v>
      </c>
      <c r="I140" t="str">
        <f>IF(nor[[#This Row],[Base type]]="xs:string",LEFT(nor[[#This Row],[Type]],11)="xs:string(""","")</f>
        <v/>
      </c>
      <c r="J140" t="str">
        <f>IF(nor[[#This Row],[Base type]]="xs:string",NOT(ISERROR(FIND(" or xs:string(xs:pattern=other:\w{2,})",nor[[#This Row],[Type]]))),"")</f>
        <v/>
      </c>
      <c r="K140" t="str">
        <f>IFERROR(MID(nor[[#This Row],[Type]],LEN(nor[[#This Row],[Base type]])+2,FIND(")",nor[[#This Row],[Type]],LEN(nor[[#This Row],[Base type]])+2)-LEN(nor[[#This Row],[Base type]])-2)&amp;IF(nor[[#This Row],[Other]]=TRUE,", ""other:*""",""),"")</f>
        <v/>
      </c>
      <c r="L140"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41" spans="1:12" x14ac:dyDescent="0.25">
      <c r="A141" s="6" t="b">
        <f>NOT(ISERROR(MATCH(nor[[#This Row],[Full path]],Infra[Full path],0)))</f>
        <v>1</v>
      </c>
      <c r="B141" s="6" t="str">
        <f>nor[[#This Row],[Element hierarchy (XPATH)]]&amp;nor[[#This Row],[Element]]&amp;IF(ISBLANK(nor[[#This Row],[Attribute]]),"","/@"&amp;nor[[#This Row],[Attribute]])</f>
        <v>infrastructure/trackGroups/nor:lineSection/@name</v>
      </c>
      <c r="C141" t="s">
        <v>414</v>
      </c>
      <c r="D141" t="s">
        <v>419</v>
      </c>
      <c r="E141" t="s">
        <v>34</v>
      </c>
      <c r="F141" t="s">
        <v>29</v>
      </c>
      <c r="G141" t="s">
        <v>1302</v>
      </c>
      <c r="H141" t="str">
        <f>IF(ISBLANK(nor[[#This Row],[Type]]),"",IFERROR(LEFT(nor[[#This Row],[Type]],FIND("(",nor[[#This Row],[Type]])-1),nor[[#This Row],[Type]]))</f>
        <v>xs:string</v>
      </c>
      <c r="I141" t="b">
        <f>IF(nor[[#This Row],[Base type]]="xs:string",LEFT(nor[[#This Row],[Type]],11)="xs:string(""","")</f>
        <v>0</v>
      </c>
      <c r="J141" t="b">
        <f>IF(nor[[#This Row],[Base type]]="xs:string",NOT(ISERROR(FIND(" or xs:string(xs:pattern=other:\w{2,})",nor[[#This Row],[Type]]))),"")</f>
        <v>0</v>
      </c>
      <c r="K141" t="str">
        <f>IFERROR(MID(nor[[#This Row],[Type]],LEN(nor[[#This Row],[Base type]])+2,FIND(")",nor[[#This Row],[Type]],LEN(nor[[#This Row],[Base type]])+2)-LEN(nor[[#This Row],[Base type]])-2)&amp;IF(nor[[#This Row],[Other]]=TRUE,", ""other:*""",""),"")</f>
        <v/>
      </c>
      <c r="L141"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42" spans="1:12" hidden="1" x14ac:dyDescent="0.25">
      <c r="A142" s="6" t="b">
        <f>NOT(ISERROR(MATCH(nor[[#This Row],[Full path]],Infra[Full path],0)))</f>
        <v>0</v>
      </c>
      <c r="B142" s="6" t="str">
        <f>nor[[#This Row],[Element hierarchy (XPATH)]]&amp;nor[[#This Row],[Element]]&amp;IF(ISBLANK(nor[[#This Row],[Attribute]]),"","/@"&amp;nor[[#This Row],[Attribute]])</f>
        <v>infrastructure/trackGroups/nor:lineSection/@xml:lang</v>
      </c>
      <c r="C142" t="s">
        <v>414</v>
      </c>
      <c r="D142" t="s">
        <v>419</v>
      </c>
      <c r="E142" t="s">
        <v>1305</v>
      </c>
      <c r="F142" t="s">
        <v>29</v>
      </c>
      <c r="H142" t="str">
        <f>IF(ISBLANK(nor[[#This Row],[Type]]),"",IFERROR(LEFT(nor[[#This Row],[Type]],FIND("(",nor[[#This Row],[Type]])-1),nor[[#This Row],[Type]]))</f>
        <v/>
      </c>
      <c r="I142" t="str">
        <f>IF(nor[[#This Row],[Base type]]="xs:string",LEFT(nor[[#This Row],[Type]],11)="xs:string(""","")</f>
        <v/>
      </c>
      <c r="J142" t="str">
        <f>IF(nor[[#This Row],[Base type]]="xs:string",NOT(ISERROR(FIND(" or xs:string(xs:pattern=other:\w{2,})",nor[[#This Row],[Type]]))),"")</f>
        <v/>
      </c>
      <c r="K142" t="str">
        <f>IFERROR(MID(nor[[#This Row],[Type]],LEN(nor[[#This Row],[Base type]])+2,FIND(")",nor[[#This Row],[Type]],LEN(nor[[#This Row],[Base type]])+2)-LEN(nor[[#This Row],[Base type]])-2)&amp;IF(nor[[#This Row],[Other]]=TRUE,", ""other:*""",""),"")</f>
        <v/>
      </c>
      <c r="L142" t="str">
        <f>IF(ISBLANK(nor[[#This Row],[Type]]),"",INDEX(Types[Excel],MATCH(nor[[#This Row],[Base type]]&amp;";"&amp;nor[[#This Row],[Enumeration]]&amp;";"&amp;nor[[#This Row],[Other]],Types[Key],0))
&amp;IF(nor[[#This Row],[Base type]]="xs:list",INDEX(Types[Excel],MATCH(nor[[#This Row],[Restriction]]&amp;";"&amp;nor[[#This Row],[Enumeration]]&amp;";"&amp;nor[[#This Row],[Other]],Types[Key],0)),""))</f>
        <v/>
      </c>
    </row>
    <row r="143" spans="1:12" hidden="1" x14ac:dyDescent="0.25">
      <c r="A143" s="6" t="b">
        <f>NOT(ISERROR(MATCH(nor[[#This Row],[Full path]],Infra[Full path],0)))</f>
        <v>0</v>
      </c>
      <c r="B143" s="6" t="str">
        <f>nor[[#This Row],[Element hierarchy (XPATH)]]&amp;nor[[#This Row],[Element]]&amp;IF(ISBLANK(nor[[#This Row],[Attribute]]),"","/@"&amp;nor[[#This Row],[Attribute]])</f>
        <v>infrastructure/trackGroups/nor:lineSection/@xs:anyAttribute</v>
      </c>
      <c r="C143" t="s">
        <v>414</v>
      </c>
      <c r="D143" t="s">
        <v>419</v>
      </c>
      <c r="E143" t="s">
        <v>1307</v>
      </c>
      <c r="F143" t="s">
        <v>29</v>
      </c>
      <c r="H143" t="str">
        <f>IF(ISBLANK(nor[[#This Row],[Type]]),"",IFERROR(LEFT(nor[[#This Row],[Type]],FIND("(",nor[[#This Row],[Type]])-1),nor[[#This Row],[Type]]))</f>
        <v/>
      </c>
      <c r="I143" t="str">
        <f>IF(nor[[#This Row],[Base type]]="xs:string",LEFT(nor[[#This Row],[Type]],11)="xs:string(""","")</f>
        <v/>
      </c>
      <c r="J143" t="str">
        <f>IF(nor[[#This Row],[Base type]]="xs:string",NOT(ISERROR(FIND(" or xs:string(xs:pattern=other:\w{2,})",nor[[#This Row],[Type]]))),"")</f>
        <v/>
      </c>
      <c r="K143" t="str">
        <f>IFERROR(MID(nor[[#This Row],[Type]],LEN(nor[[#This Row],[Base type]])+2,FIND(")",nor[[#This Row],[Type]],LEN(nor[[#This Row],[Base type]])+2)-LEN(nor[[#This Row],[Base type]])-2)&amp;IF(nor[[#This Row],[Other]]=TRUE,", ""other:*""",""),"")</f>
        <v/>
      </c>
      <c r="L14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44" spans="1:12" x14ac:dyDescent="0.25">
      <c r="A144" s="6" t="b">
        <f>NOT(ISERROR(MATCH(nor[[#This Row],[Full path]],Infra[Full path],0)))</f>
        <v>1</v>
      </c>
      <c r="B144" s="6" t="str">
        <f>nor[[#This Row],[Element hierarchy (XPATH)]]&amp;nor[[#This Row],[Element]]&amp;IF(ISBLANK(nor[[#This Row],[Attribute]]),"","/@"&amp;nor[[#This Row],[Attribute]])</f>
        <v>infrastructure/trackGroups/nor:lineSection/nor:trackRef</v>
      </c>
      <c r="C144" t="s">
        <v>429</v>
      </c>
      <c r="D144" t="s">
        <v>430</v>
      </c>
      <c r="F144" t="s">
        <v>29</v>
      </c>
      <c r="H144" t="str">
        <f>IF(ISBLANK(nor[[#This Row],[Type]]),"",IFERROR(LEFT(nor[[#This Row],[Type]],FIND("(",nor[[#This Row],[Type]])-1),nor[[#This Row],[Type]]))</f>
        <v/>
      </c>
      <c r="I144" t="str">
        <f>IF(nor[[#This Row],[Base type]]="xs:string",LEFT(nor[[#This Row],[Type]],11)="xs:string(""","")</f>
        <v/>
      </c>
      <c r="J144" t="str">
        <f>IF(nor[[#This Row],[Base type]]="xs:string",NOT(ISERROR(FIND(" or xs:string(xs:pattern=other:\w{2,})",nor[[#This Row],[Type]]))),"")</f>
        <v/>
      </c>
      <c r="K144" t="str">
        <f>IFERROR(MID(nor[[#This Row],[Type]],LEN(nor[[#This Row],[Base type]])+2,FIND(")",nor[[#This Row],[Type]],LEN(nor[[#This Row],[Base type]])+2)-LEN(nor[[#This Row],[Base type]])-2)&amp;IF(nor[[#This Row],[Other]]=TRUE,", ""other:*""",""),"")</f>
        <v/>
      </c>
      <c r="L144" t="str">
        <f>IF(ISBLANK(nor[[#This Row],[Type]]),"",INDEX(Types[Excel],MATCH(nor[[#This Row],[Base type]]&amp;";"&amp;nor[[#This Row],[Enumeration]]&amp;";"&amp;nor[[#This Row],[Other]],Types[Key],0))
&amp;IF(nor[[#This Row],[Base type]]="xs:list",INDEX(Types[Excel],MATCH(nor[[#This Row],[Restriction]]&amp;";"&amp;nor[[#This Row],[Enumeration]]&amp;";"&amp;nor[[#This Row],[Other]],Types[Key],0)),""))</f>
        <v/>
      </c>
    </row>
    <row r="145" spans="1:12" x14ac:dyDescent="0.25">
      <c r="A145" s="6" t="b">
        <f>NOT(ISERROR(MATCH(nor[[#This Row],[Full path]],Infra[Full path],0)))</f>
        <v>1</v>
      </c>
      <c r="B145" s="6" t="str">
        <f>nor[[#This Row],[Element hierarchy (XPATH)]]&amp;nor[[#This Row],[Element]]&amp;IF(ISBLANK(nor[[#This Row],[Attribute]]),"","/@"&amp;nor[[#This Row],[Attribute]])</f>
        <v>infrastructure/trackGroups/nor:lineSection/nor:trackRef/@ref</v>
      </c>
      <c r="C145" t="s">
        <v>429</v>
      </c>
      <c r="D145" t="s">
        <v>430</v>
      </c>
      <c r="E145" t="s">
        <v>120</v>
      </c>
      <c r="F145" t="s">
        <v>23</v>
      </c>
      <c r="G145" t="s">
        <v>1325</v>
      </c>
      <c r="H145" t="str">
        <f>IF(ISBLANK(nor[[#This Row],[Type]]),"",IFERROR(LEFT(nor[[#This Row],[Type]],FIND("(",nor[[#This Row],[Type]])-1),nor[[#This Row],[Type]]))</f>
        <v>xs:IDREF</v>
      </c>
      <c r="I145" t="str">
        <f>IF(nor[[#This Row],[Base type]]="xs:string",LEFT(nor[[#This Row],[Type]],11)="xs:string(""","")</f>
        <v/>
      </c>
      <c r="J145" t="str">
        <f>IF(nor[[#This Row],[Base type]]="xs:string",NOT(ISERROR(FIND(" or xs:string(xs:pattern=other:\w{2,})",nor[[#This Row],[Type]]))),"")</f>
        <v/>
      </c>
      <c r="K145" t="str">
        <f>IFERROR(MID(nor[[#This Row],[Type]],LEN(nor[[#This Row],[Base type]])+2,FIND(")",nor[[#This Row],[Type]],LEN(nor[[#This Row],[Base type]])+2)-LEN(nor[[#This Row],[Base type]])-2)&amp;IF(nor[[#This Row],[Other]]=TRUE,", ""other:*""",""),"")</f>
        <v/>
      </c>
      <c r="L145"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46" spans="1:12" x14ac:dyDescent="0.25">
      <c r="A146" s="6" t="b">
        <f>NOT(ISERROR(MATCH(nor[[#This Row],[Full path]],Infra[Full path],0)))</f>
        <v>1</v>
      </c>
      <c r="B146" s="6" t="str">
        <f>nor[[#This Row],[Element hierarchy (XPATH)]]&amp;nor[[#This Row],[Element]]&amp;IF(ISBLANK(nor[[#This Row],[Attribute]]),"","/@"&amp;nor[[#This Row],[Attribute]])</f>
        <v>infrastructure/trackGroups/nor:lineSection/nor:trackRef/@sequence</v>
      </c>
      <c r="C146" t="s">
        <v>429</v>
      </c>
      <c r="D146" t="s">
        <v>430</v>
      </c>
      <c r="E146" t="s">
        <v>389</v>
      </c>
      <c r="F146" t="s">
        <v>29</v>
      </c>
      <c r="G146" t="s">
        <v>1346</v>
      </c>
      <c r="H146" t="str">
        <f>IF(ISBLANK(nor[[#This Row],[Type]]),"",IFERROR(LEFT(nor[[#This Row],[Type]],FIND("(",nor[[#This Row],[Type]])-1),nor[[#This Row],[Type]]))</f>
        <v>xs:positiveInteger</v>
      </c>
      <c r="I146" t="str">
        <f>IF(nor[[#This Row],[Base type]]="xs:string",LEFT(nor[[#This Row],[Type]],11)="xs:string(""","")</f>
        <v/>
      </c>
      <c r="J146" t="str">
        <f>IF(nor[[#This Row],[Base type]]="xs:string",NOT(ISERROR(FIND(" or xs:string(xs:pattern=other:\w{2,})",nor[[#This Row],[Type]]))),"")</f>
        <v/>
      </c>
      <c r="K146" t="str">
        <f>IFERROR(MID(nor[[#This Row],[Type]],LEN(nor[[#This Row],[Base type]])+2,FIND(")",nor[[#This Row],[Type]],LEN(nor[[#This Row],[Base type]])+2)-LEN(nor[[#This Row],[Base type]])-2)&amp;IF(nor[[#This Row],[Other]]=TRUE,", ""other:*""",""),"")</f>
        <v/>
      </c>
      <c r="L146" t="str">
        <f>IF(ISBLANK(nor[[#This Row],[Type]]),"",INDEX(Types[Excel],MATCH(nor[[#This Row],[Base type]]&amp;";"&amp;nor[[#This Row],[Enumeration]]&amp;";"&amp;nor[[#This Row],[Other]],Types[Key],0))
&amp;IF(nor[[#This Row],[Base type]]="xs:list",INDEX(Types[Excel],MATCH(nor[[#This Row],[Restriction]]&amp;";"&amp;nor[[#This Row],[Enumeration]]&amp;";"&amp;nor[[#This Row],[Other]],Types[Key],0)),""))</f>
        <v>[integer]</v>
      </c>
    </row>
    <row r="147" spans="1:12" hidden="1" x14ac:dyDescent="0.25">
      <c r="A147" s="6" t="b">
        <f>NOT(ISERROR(MATCH(nor[[#This Row],[Full path]],Infra[Full path],0)))</f>
        <v>0</v>
      </c>
      <c r="B147" s="6" t="str">
        <f>nor[[#This Row],[Element hierarchy (XPATH)]]&amp;nor[[#This Row],[Element]]&amp;IF(ISBLANK(nor[[#This Row],[Attribute]]),"","/@"&amp;nor[[#This Row],[Attribute]])</f>
        <v>infrastructure/trackGroups/nor:lineSection/nor:trackRef/@xs:anyAttribute</v>
      </c>
      <c r="C147" t="s">
        <v>429</v>
      </c>
      <c r="D147" t="s">
        <v>430</v>
      </c>
      <c r="E147" t="s">
        <v>1307</v>
      </c>
      <c r="F147" t="s">
        <v>29</v>
      </c>
      <c r="H147" t="str">
        <f>IF(ISBLANK(nor[[#This Row],[Type]]),"",IFERROR(LEFT(nor[[#This Row],[Type]],FIND("(",nor[[#This Row],[Type]])-1),nor[[#This Row],[Type]]))</f>
        <v/>
      </c>
      <c r="I147" t="str">
        <f>IF(nor[[#This Row],[Base type]]="xs:string",LEFT(nor[[#This Row],[Type]],11)="xs:string(""","")</f>
        <v/>
      </c>
      <c r="J147" t="str">
        <f>IF(nor[[#This Row],[Base type]]="xs:string",NOT(ISERROR(FIND(" or xs:string(xs:pattern=other:\w{2,})",nor[[#This Row],[Type]]))),"")</f>
        <v/>
      </c>
      <c r="K147" t="str">
        <f>IFERROR(MID(nor[[#This Row],[Type]],LEN(nor[[#This Row],[Base type]])+2,FIND(")",nor[[#This Row],[Type]],LEN(nor[[#This Row],[Base type]])+2)-LEN(nor[[#This Row],[Base type]])-2)&amp;IF(nor[[#This Row],[Other]]=TRUE,", ""other:*""",""),"")</f>
        <v/>
      </c>
      <c r="L147" t="str">
        <f>IF(ISBLANK(nor[[#This Row],[Type]]),"",INDEX(Types[Excel],MATCH(nor[[#This Row],[Base type]]&amp;";"&amp;nor[[#This Row],[Enumeration]]&amp;";"&amp;nor[[#This Row],[Other]],Types[Key],0))
&amp;IF(nor[[#This Row],[Base type]]="xs:list",INDEX(Types[Excel],MATCH(nor[[#This Row],[Restriction]]&amp;";"&amp;nor[[#This Row],[Enumeration]]&amp;";"&amp;nor[[#This Row],[Other]],Types[Key],0)),""))</f>
        <v/>
      </c>
    </row>
    <row r="148" spans="1:12" x14ac:dyDescent="0.25">
      <c r="A148" s="6" t="b">
        <f>NOT(ISERROR(MATCH(nor[[#This Row],[Full path]],Infra[Full path],0)))</f>
        <v>1</v>
      </c>
      <c r="B148" s="6" t="str">
        <f>nor[[#This Row],[Element hierarchy (XPATH)]]&amp;nor[[#This Row],[Element]]&amp;IF(ISBLANK(nor[[#This Row],[Attribute]]),"","/@"&amp;nor[[#This Row],[Attribute]])</f>
        <v>infrastructure/tracks/track/ocsElements/balises/balise/@nor:switchable</v>
      </c>
      <c r="C148" t="s">
        <v>476</v>
      </c>
      <c r="D148" t="s">
        <v>477</v>
      </c>
      <c r="E148" t="s">
        <v>492</v>
      </c>
      <c r="F148" t="s">
        <v>29</v>
      </c>
      <c r="G148" t="s">
        <v>1436</v>
      </c>
      <c r="H148" t="str">
        <f>IF(ISBLANK(nor[[#This Row],[Type]]),"",IFERROR(LEFT(nor[[#This Row],[Type]],FIND("(",nor[[#This Row],[Type]])-1),nor[[#This Row],[Type]]))</f>
        <v>xs:boolean</v>
      </c>
      <c r="I148" t="str">
        <f>IF(nor[[#This Row],[Base type]]="xs:string",LEFT(nor[[#This Row],[Type]],11)="xs:string(""","")</f>
        <v/>
      </c>
      <c r="J148" t="str">
        <f>IF(nor[[#This Row],[Base type]]="xs:string",NOT(ISERROR(FIND(" or xs:string(xs:pattern=other:\w{2,})",nor[[#This Row],[Type]]))),"")</f>
        <v/>
      </c>
      <c r="K148" t="str">
        <f>IFERROR(MID(nor[[#This Row],[Type]],LEN(nor[[#This Row],[Base type]])+2,FIND(")",nor[[#This Row],[Type]],LEN(nor[[#This Row],[Base type]])+2)-LEN(nor[[#This Row],[Base type]])-2)&amp;IF(nor[[#This Row],[Other]]=TRUE,", ""other:*""",""),"")</f>
        <v/>
      </c>
      <c r="L148"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49" spans="1:12" x14ac:dyDescent="0.25">
      <c r="A149" s="6" t="b">
        <f>NOT(ISERROR(MATCH(nor[[#This Row],[Full path]],Infra[Full path],0)))</f>
        <v>1</v>
      </c>
      <c r="B149" s="6" t="str">
        <f>nor[[#This Row],[Element hierarchy (XPATH)]]&amp;nor[[#This Row],[Element]]&amp;IF(ISBLANK(nor[[#This Row],[Attribute]]),"","/@"&amp;nor[[#This Row],[Attribute]])</f>
        <v>infrastructure/tracks/track/ocsElements/derailers/derailer/@nor:lockRef</v>
      </c>
      <c r="C149" t="s">
        <v>556</v>
      </c>
      <c r="D149" t="s">
        <v>557</v>
      </c>
      <c r="E149" t="s">
        <v>564</v>
      </c>
      <c r="F149" t="s">
        <v>29</v>
      </c>
      <c r="G149" t="s">
        <v>1325</v>
      </c>
      <c r="H149" t="str">
        <f>IF(ISBLANK(nor[[#This Row],[Type]]),"",IFERROR(LEFT(nor[[#This Row],[Type]],FIND("(",nor[[#This Row],[Type]])-1),nor[[#This Row],[Type]]))</f>
        <v>xs:IDREF</v>
      </c>
      <c r="I149" t="str">
        <f>IF(nor[[#This Row],[Base type]]="xs:string",LEFT(nor[[#This Row],[Type]],11)="xs:string(""","")</f>
        <v/>
      </c>
      <c r="J149" t="str">
        <f>IF(nor[[#This Row],[Base type]]="xs:string",NOT(ISERROR(FIND(" or xs:string(xs:pattern=other:\w{2,})",nor[[#This Row],[Type]]))),"")</f>
        <v/>
      </c>
      <c r="K149" t="str">
        <f>IFERROR(MID(nor[[#This Row],[Type]],LEN(nor[[#This Row],[Base type]])+2,FIND(")",nor[[#This Row],[Type]],LEN(nor[[#This Row],[Base type]])+2)-LEN(nor[[#This Row],[Base type]])-2)&amp;IF(nor[[#This Row],[Other]]=TRUE,", ""other:*""",""),"")</f>
        <v/>
      </c>
      <c r="L149"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50" spans="1:12" x14ac:dyDescent="0.25">
      <c r="A150" s="6" t="b">
        <f>NOT(ISERROR(MATCH(nor[[#This Row],[Full path]],Infra[Full path],0)))</f>
        <v>1</v>
      </c>
      <c r="B150" s="6" t="str">
        <f>nor[[#This Row],[Element hierarchy (XPATH)]]&amp;nor[[#This Row],[Element]]&amp;IF(ISBLANK(nor[[#This Row],[Attribute]]),"","/@"&amp;nor[[#This Row],[Attribute]])</f>
        <v>infrastructure/tracks/track/ocsElements/derailers/derailer/@nor:preferredPosition</v>
      </c>
      <c r="C150" t="s">
        <v>556</v>
      </c>
      <c r="D150" t="s">
        <v>557</v>
      </c>
      <c r="E150" t="s">
        <v>3730</v>
      </c>
      <c r="F150" t="s">
        <v>29</v>
      </c>
      <c r="G150" t="s">
        <v>3740</v>
      </c>
      <c r="H150" t="str">
        <f>IF(ISBLANK(nor[[#This Row],[Type]]),"",IFERROR(LEFT(nor[[#This Row],[Type]],FIND("(",nor[[#This Row],[Type]])-1),nor[[#This Row],[Type]]))</f>
        <v>xs:string</v>
      </c>
      <c r="I150" t="b">
        <f>IF(nor[[#This Row],[Base type]]="xs:string",LEFT(nor[[#This Row],[Type]],11)="xs:string(""","")</f>
        <v>1</v>
      </c>
      <c r="J150" t="b">
        <f>IF(nor[[#This Row],[Base type]]="xs:string",NOT(ISERROR(FIND(" or xs:string(xs:pattern=other:\w{2,})",nor[[#This Row],[Type]]))),"")</f>
        <v>1</v>
      </c>
      <c r="K150" t="str">
        <f>IFERROR(MID(nor[[#This Row],[Type]],LEN(nor[[#This Row],[Base type]])+2,FIND(")",nor[[#This Row],[Type]],LEN(nor[[#This Row],[Base type]])+2)-LEN(nor[[#This Row],[Base type]])-2)&amp;IF(nor[[#This Row],[Other]]=TRUE,", ""other:*""",""),"")</f>
        <v>"passablePosition", "derailingPosition", "other:*"</v>
      </c>
      <c r="L150"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51" spans="1:12" x14ac:dyDescent="0.25">
      <c r="A151" s="6" t="b">
        <f>NOT(ISERROR(MATCH(nor[[#This Row],[Full path]],Infra[Full path],0)))</f>
        <v>1</v>
      </c>
      <c r="B151" s="6" t="str">
        <f>nor[[#This Row],[Element hierarchy (XPATH)]]&amp;nor[[#This Row],[Element]]&amp;IF(ISBLANK(nor[[#This Row],[Attribute]]),"","/@"&amp;nor[[#This Row],[Attribute]])</f>
        <v>infrastructure/tracks/track/ocsElements/locks/lock/@nor:controllerRef</v>
      </c>
      <c r="C151" t="s">
        <v>568</v>
      </c>
      <c r="D151" t="s">
        <v>569</v>
      </c>
      <c r="E151" t="s">
        <v>571</v>
      </c>
      <c r="F151" t="s">
        <v>29</v>
      </c>
      <c r="G151" t="s">
        <v>1325</v>
      </c>
      <c r="H151" t="str">
        <f>IF(ISBLANK(nor[[#This Row],[Type]]),"",IFERROR(LEFT(nor[[#This Row],[Type]],FIND("(",nor[[#This Row],[Type]])-1),nor[[#This Row],[Type]]))</f>
        <v>xs:IDREF</v>
      </c>
      <c r="I151" t="str">
        <f>IF(nor[[#This Row],[Base type]]="xs:string",LEFT(nor[[#This Row],[Type]],11)="xs:string(""","")</f>
        <v/>
      </c>
      <c r="J151" t="str">
        <f>IF(nor[[#This Row],[Base type]]="xs:string",NOT(ISERROR(FIND(" or xs:string(xs:pattern=other:\w{2,})",nor[[#This Row],[Type]]))),"")</f>
        <v/>
      </c>
      <c r="K151" t="str">
        <f>IFERROR(MID(nor[[#This Row],[Type]],LEN(nor[[#This Row],[Base type]])+2,FIND(")",nor[[#This Row],[Type]],LEN(nor[[#This Row],[Base type]])+2)-LEN(nor[[#This Row],[Base type]])-2)&amp;IF(nor[[#This Row],[Other]]=TRUE,", ""other:*""",""),"")</f>
        <v/>
      </c>
      <c r="L151"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52" spans="1:12" x14ac:dyDescent="0.25">
      <c r="A152" s="6" t="b">
        <f>NOT(ISERROR(MATCH(nor[[#This Row],[Full path]],Infra[Full path],0)))</f>
        <v>1</v>
      </c>
      <c r="B152" s="6" t="str">
        <f>nor[[#This Row],[Element hierarchy (XPATH)]]&amp;nor[[#This Row],[Element]]&amp;IF(ISBLANK(nor[[#This Row],[Attribute]]),"","/@"&amp;nor[[#This Row],[Attribute]])</f>
        <v>infrastructure/tracks/track/ocsElements/locks/lock/@nor:keyAtRef</v>
      </c>
      <c r="C152" t="s">
        <v>568</v>
      </c>
      <c r="D152" t="s">
        <v>569</v>
      </c>
      <c r="E152" t="s">
        <v>573</v>
      </c>
      <c r="F152" t="s">
        <v>29</v>
      </c>
      <c r="G152" t="s">
        <v>1325</v>
      </c>
      <c r="H152" t="str">
        <f>IF(ISBLANK(nor[[#This Row],[Type]]),"",IFERROR(LEFT(nor[[#This Row],[Type]],FIND("(",nor[[#This Row],[Type]])-1),nor[[#This Row],[Type]]))</f>
        <v>xs:IDREF</v>
      </c>
      <c r="I152" t="str">
        <f>IF(nor[[#This Row],[Base type]]="xs:string",LEFT(nor[[#This Row],[Type]],11)="xs:string(""","")</f>
        <v/>
      </c>
      <c r="J152" t="str">
        <f>IF(nor[[#This Row],[Base type]]="xs:string",NOT(ISERROR(FIND(" or xs:string(xs:pattern=other:\w{2,})",nor[[#This Row],[Type]]))),"")</f>
        <v/>
      </c>
      <c r="K152" t="str">
        <f>IFERROR(MID(nor[[#This Row],[Type]],LEN(nor[[#This Row],[Base type]])+2,FIND(")",nor[[#This Row],[Type]],LEN(nor[[#This Row],[Base type]])+2)-LEN(nor[[#This Row],[Base type]])-2)&amp;IF(nor[[#This Row],[Other]]=TRUE,", ""other:*""",""),"")</f>
        <v/>
      </c>
      <c r="L152"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53" spans="1:12" x14ac:dyDescent="0.25">
      <c r="A153" s="6" t="b">
        <f>NOT(ISERROR(MATCH(nor[[#This Row],[Full path]],Infra[Full path],0)))</f>
        <v>1</v>
      </c>
      <c r="B153" s="6" t="str">
        <f>nor[[#This Row],[Element hierarchy (XPATH)]]&amp;nor[[#This Row],[Element]]&amp;IF(ISBLANK(nor[[#This Row],[Attribute]]),"","/@"&amp;nor[[#This Row],[Attribute]])</f>
        <v>infrastructure/tracks/track/ocsElements/locks/lock/@nor:lockSide</v>
      </c>
      <c r="C153" t="s">
        <v>568</v>
      </c>
      <c r="D153" t="s">
        <v>569</v>
      </c>
      <c r="E153" t="s">
        <v>575</v>
      </c>
      <c r="F153" t="s">
        <v>29</v>
      </c>
      <c r="G153" t="s">
        <v>3704</v>
      </c>
      <c r="H153" t="str">
        <f>IF(ISBLANK(nor[[#This Row],[Type]]),"",IFERROR(LEFT(nor[[#This Row],[Type]],FIND("(",nor[[#This Row],[Type]])-1),nor[[#This Row],[Type]]))</f>
        <v>xs:string</v>
      </c>
      <c r="I153" t="b">
        <f>IF(nor[[#This Row],[Base type]]="xs:string",LEFT(nor[[#This Row],[Type]],11)="xs:string(""","")</f>
        <v>1</v>
      </c>
      <c r="J153" t="b">
        <f>IF(nor[[#This Row],[Base type]]="xs:string",NOT(ISERROR(FIND(" or xs:string(xs:pattern=other:\w{2,})",nor[[#This Row],[Type]]))),"")</f>
        <v>1</v>
      </c>
      <c r="K153" t="str">
        <f>IFERROR(MID(nor[[#This Row],[Type]],LEN(nor[[#This Row],[Base type]])+2,FIND(")",nor[[#This Row],[Type]],LEN(nor[[#This Row],[Base type]])+2)-LEN(nor[[#This Row],[Base type]])-2)&amp;IF(nor[[#This Row],[Other]]=TRUE,", ""other:*""",""),"")</f>
        <v>"left", "right", "other:*"</v>
      </c>
      <c r="L153"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54" spans="1:12" x14ac:dyDescent="0.25">
      <c r="A154" s="6" t="b">
        <f>NOT(ISERROR(MATCH(nor[[#This Row],[Full path]],Infra[Full path],0)))</f>
        <v>1</v>
      </c>
      <c r="B154" s="6" t="str">
        <f>nor[[#This Row],[Element hierarchy (XPATH)]]&amp;nor[[#This Row],[Element]]&amp;IF(ISBLANK(nor[[#This Row],[Attribute]]),"","/@"&amp;nor[[#This Row],[Attribute]])</f>
        <v>infrastructure/tracks/track/ocsElements/locks/lock/@nor:lockType</v>
      </c>
      <c r="C154" t="s">
        <v>568</v>
      </c>
      <c r="D154" t="s">
        <v>569</v>
      </c>
      <c r="E154" t="s">
        <v>577</v>
      </c>
      <c r="F154" t="s">
        <v>29</v>
      </c>
      <c r="G154" t="s">
        <v>3705</v>
      </c>
      <c r="H154" t="str">
        <f>IF(ISBLANK(nor[[#This Row],[Type]]),"",IFERROR(LEFT(nor[[#This Row],[Type]],FIND("(",nor[[#This Row],[Type]])-1),nor[[#This Row],[Type]]))</f>
        <v>xs:string</v>
      </c>
      <c r="I154" t="b">
        <f>IF(nor[[#This Row],[Base type]]="xs:string",LEFT(nor[[#This Row],[Type]],11)="xs:string(""","")</f>
        <v>1</v>
      </c>
      <c r="J154" t="b">
        <f>IF(nor[[#This Row],[Base type]]="xs:string",NOT(ISERROR(FIND(" or xs:string(xs:pattern=other:\w{2,})",nor[[#This Row],[Type]]))),"")</f>
        <v>1</v>
      </c>
      <c r="K154" t="str">
        <f>IFERROR(MID(nor[[#This Row],[Type]],LEN(nor[[#This Row],[Base type]])+2,FIND(")",nor[[#This Row],[Type]],LEN(nor[[#This Row],[Base type]])+2)-LEN(nor[[#This Row],[Base type]])-2)&amp;IF(nor[[#This Row],[Other]]=TRUE,", ""other:*""",""),"")</f>
        <v>"trvA-las", "trvB-las", "trvC-las", "trvD-las", "trvE-las", "trvS-las", "ETCS", "other:*"</v>
      </c>
      <c r="L154"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55" spans="1:12" x14ac:dyDescent="0.25">
      <c r="A155" s="6" t="b">
        <f>NOT(ISERROR(MATCH(nor[[#This Row],[Full path]],Infra[Full path],0)))</f>
        <v>1</v>
      </c>
      <c r="B155" s="6" t="str">
        <f>nor[[#This Row],[Element hierarchy (XPATH)]]&amp;nor[[#This Row],[Element]]&amp;IF(ISBLANK(nor[[#This Row],[Attribute]]),"","/@"&amp;nor[[#This Row],[Attribute]])</f>
        <v>infrastructure/tracks/track/ocsElements/locks/lock/@nor:trackDist</v>
      </c>
      <c r="C155" t="s">
        <v>568</v>
      </c>
      <c r="D155" t="s">
        <v>569</v>
      </c>
      <c r="E155" t="s">
        <v>3734</v>
      </c>
      <c r="F155" t="s">
        <v>29</v>
      </c>
      <c r="G155" t="s">
        <v>1403</v>
      </c>
      <c r="H155" t="str">
        <f>IF(ISBLANK(nor[[#This Row],[Type]]),"",IFERROR(LEFT(nor[[#This Row],[Type]],FIND("(",nor[[#This Row],[Type]])-1),nor[[#This Row],[Type]]))</f>
        <v>xs:decimal</v>
      </c>
      <c r="I155" t="str">
        <f>IF(nor[[#This Row],[Base type]]="xs:string",LEFT(nor[[#This Row],[Type]],11)="xs:string(""","")</f>
        <v/>
      </c>
      <c r="J155" t="str">
        <f>IF(nor[[#This Row],[Base type]]="xs:string",NOT(ISERROR(FIND(" or xs:string(xs:pattern=other:\w{2,})",nor[[#This Row],[Type]]))),"")</f>
        <v/>
      </c>
      <c r="K155" t="str">
        <f>IFERROR(MID(nor[[#This Row],[Type]],LEN(nor[[#This Row],[Base type]])+2,FIND(")",nor[[#This Row],[Type]],LEN(nor[[#This Row],[Base type]])+2)-LEN(nor[[#This Row],[Base type]])-2)&amp;IF(nor[[#This Row],[Other]]=TRUE,", ""other:*""",""),"")</f>
        <v>xs:fractionDigits=6</v>
      </c>
      <c r="L155"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56" spans="1:12" x14ac:dyDescent="0.25">
      <c r="A156" s="6" t="b">
        <f>NOT(ISERROR(MATCH(nor[[#This Row],[Full path]],Infra[Full path],0)))</f>
        <v>1</v>
      </c>
      <c r="B156" s="6" t="str">
        <f>nor[[#This Row],[Element hierarchy (XPATH)]]&amp;nor[[#This Row],[Element]]&amp;IF(ISBLANK(nor[[#This Row],[Attribute]]),"","/@"&amp;nor[[#This Row],[Attribute]])</f>
        <v>infrastructure/tracks/track/ocsElements/signals/signal/@nor:lamps</v>
      </c>
      <c r="C156" t="s">
        <v>595</v>
      </c>
      <c r="D156" t="s">
        <v>500</v>
      </c>
      <c r="E156" t="s">
        <v>614</v>
      </c>
      <c r="F156" t="s">
        <v>29</v>
      </c>
      <c r="G156" t="s">
        <v>3655</v>
      </c>
      <c r="H156" t="str">
        <f>IF(ISBLANK(nor[[#This Row],[Type]]),"",IFERROR(LEFT(nor[[#This Row],[Type]],FIND("(",nor[[#This Row],[Type]])-1),nor[[#This Row],[Type]]))</f>
        <v>xs:integer</v>
      </c>
      <c r="I156" t="str">
        <f>IF(nor[[#This Row],[Base type]]="xs:string",LEFT(nor[[#This Row],[Type]],11)="xs:string(""","")</f>
        <v/>
      </c>
      <c r="J156" t="str">
        <f>IF(nor[[#This Row],[Base type]]="xs:string",NOT(ISERROR(FIND(" or xs:string(xs:pattern=other:\w{2,})",nor[[#This Row],[Type]]))),"")</f>
        <v/>
      </c>
      <c r="K156" t="str">
        <f>IFERROR(MID(nor[[#This Row],[Type]],LEN(nor[[#This Row],[Base type]])+2,FIND(")",nor[[#This Row],[Type]],LEN(nor[[#This Row],[Base type]])+2)-LEN(nor[[#This Row],[Base type]])-2)&amp;IF(nor[[#This Row],[Other]]=TRUE,", ""other:*""",""),"")</f>
        <v/>
      </c>
      <c r="L156" t="str">
        <f>IF(ISBLANK(nor[[#This Row],[Type]]),"",INDEX(Types[Excel],MATCH(nor[[#This Row],[Base type]]&amp;";"&amp;nor[[#This Row],[Enumeration]]&amp;";"&amp;nor[[#This Row],[Other]],Types[Key],0))
&amp;IF(nor[[#This Row],[Base type]]="xs:list",INDEX(Types[Excel],MATCH(nor[[#This Row],[Restriction]]&amp;";"&amp;nor[[#This Row],[Enumeration]]&amp;";"&amp;nor[[#This Row],[Other]],Types[Key],0)),""))</f>
        <v>[integer]</v>
      </c>
    </row>
    <row r="157" spans="1:12" x14ac:dyDescent="0.25">
      <c r="A157" s="6" t="b">
        <f>NOT(ISERROR(MATCH(nor[[#This Row],[Full path]],Infra[Full path],0)))</f>
        <v>1</v>
      </c>
      <c r="B157" s="6" t="str">
        <f>nor[[#This Row],[Element hierarchy (XPATH)]]&amp;nor[[#This Row],[Element]]&amp;IF(ISBLANK(nor[[#This Row],[Attribute]]),"","/@"&amp;nor[[#This Row],[Attribute]])</f>
        <v>infrastructure/tracks/track/ocsElements/signals/signal/@nor:mounted</v>
      </c>
      <c r="C157" t="s">
        <v>595</v>
      </c>
      <c r="D157" t="s">
        <v>500</v>
      </c>
      <c r="E157" t="s">
        <v>616</v>
      </c>
      <c r="F157" t="s">
        <v>29</v>
      </c>
      <c r="G157" t="s">
        <v>3706</v>
      </c>
      <c r="H157" t="str">
        <f>IF(ISBLANK(nor[[#This Row],[Type]]),"",IFERROR(LEFT(nor[[#This Row],[Type]],FIND("(",nor[[#This Row],[Type]])-1),nor[[#This Row],[Type]]))</f>
        <v>xs:string</v>
      </c>
      <c r="I157" t="b">
        <f>IF(nor[[#This Row],[Base type]]="xs:string",LEFT(nor[[#This Row],[Type]],11)="xs:string(""","")</f>
        <v>1</v>
      </c>
      <c r="J157" t="b">
        <f>IF(nor[[#This Row],[Base type]]="xs:string",NOT(ISERROR(FIND(" or xs:string(xs:pattern=other:\w{2,})",nor[[#This Row],[Type]]))),"")</f>
        <v>1</v>
      </c>
      <c r="K157" t="str">
        <f>IFERROR(MID(nor[[#This Row],[Type]],LEN(nor[[#This Row],[Base type]])+2,FIND(")",nor[[#This Row],[Type]],LEN(nor[[#This Row],[Base type]])+2)-LEN(nor[[#This Row],[Base type]])-2)&amp;IF(nor[[#This Row],[Other]]=TRUE,", ""other:*""",""),"")</f>
        <v>"pole", "gantry", "other:*"</v>
      </c>
      <c r="L157"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58" spans="1:12" x14ac:dyDescent="0.25">
      <c r="A158" s="6" t="b">
        <f>NOT(ISERROR(MATCH(nor[[#This Row],[Full path]],Infra[Full path],0)))</f>
        <v>1</v>
      </c>
      <c r="B158" s="6" t="str">
        <f>nor[[#This Row],[Element hierarchy (XPATH)]]&amp;nor[[#This Row],[Element]]&amp;IF(ISBLANK(nor[[#This Row],[Attribute]]),"","/@"&amp;nor[[#This Row],[Attribute]])</f>
        <v>infrastructure/tracks/track/ocsElements/signals/signal/@nor:side</v>
      </c>
      <c r="C158" t="s">
        <v>595</v>
      </c>
      <c r="D158" t="s">
        <v>500</v>
      </c>
      <c r="E158" t="s">
        <v>623</v>
      </c>
      <c r="F158" t="s">
        <v>29</v>
      </c>
      <c r="G158" t="s">
        <v>3707</v>
      </c>
      <c r="H158" t="str">
        <f>IF(ISBLANK(nor[[#This Row],[Type]]),"",IFERROR(LEFT(nor[[#This Row],[Type]],FIND("(",nor[[#This Row],[Type]])-1),nor[[#This Row],[Type]]))</f>
        <v>xs:string</v>
      </c>
      <c r="I158" t="b">
        <f>IF(nor[[#This Row],[Base type]]="xs:string",LEFT(nor[[#This Row],[Type]],11)="xs:string(""","")</f>
        <v>1</v>
      </c>
      <c r="J158" t="b">
        <f>IF(nor[[#This Row],[Base type]]="xs:string",NOT(ISERROR(FIND(" or xs:string(xs:pattern=other:\w{2,})",nor[[#This Row],[Type]]))),"")</f>
        <v>1</v>
      </c>
      <c r="K158" t="str">
        <f>IFERROR(MID(nor[[#This Row],[Type]],LEN(nor[[#This Row],[Base type]])+2,FIND(")",nor[[#This Row],[Type]],LEN(nor[[#This Row],[Base type]])+2)-LEN(nor[[#This Row],[Base type]])-2)&amp;IF(nor[[#This Row],[Other]]=TRUE,", ""other:*""",""),"")</f>
        <v>"left", "right", "center", "other:*"</v>
      </c>
      <c r="L158"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59" spans="1:12" x14ac:dyDescent="0.25">
      <c r="A159" s="62" t="b">
        <f>NOT(ISERROR(MATCH(nor[[#This Row],[Full path]],Infra[Full path],0)))</f>
        <v>1</v>
      </c>
      <c r="B159" s="62" t="str">
        <f>nor[[#This Row],[Element hierarchy (XPATH)]]&amp;nor[[#This Row],[Element]]&amp;IF(ISBLANK(nor[[#This Row],[Attribute]]),"","/@"&amp;nor[[#This Row],[Attribute]])</f>
        <v>infrastructure/tracks/track/states/state/@nor:restrictionId</v>
      </c>
      <c r="C159" s="63" t="s">
        <v>910</v>
      </c>
      <c r="D159" s="63" t="s">
        <v>123</v>
      </c>
      <c r="E159" s="63" t="s">
        <v>951</v>
      </c>
      <c r="F159" s="63" t="s">
        <v>29</v>
      </c>
      <c r="G159" s="63" t="s">
        <v>1302</v>
      </c>
      <c r="H159" s="63" t="str">
        <f>IF(ISBLANK(nor[[#This Row],[Type]]),"",IFERROR(LEFT(nor[[#This Row],[Type]],FIND("(",nor[[#This Row],[Type]])-1),nor[[#This Row],[Type]]))</f>
        <v>xs:string</v>
      </c>
      <c r="I159" s="63" t="b">
        <f>IF(nor[[#This Row],[Base type]]="xs:string",LEFT(nor[[#This Row],[Type]],11)="xs:string(""","")</f>
        <v>0</v>
      </c>
      <c r="J159" s="63" t="b">
        <f>IF(nor[[#This Row],[Base type]]="xs:string",NOT(ISERROR(FIND(" or xs:string(xs:pattern=other:\w{2,})",nor[[#This Row],[Type]]))),"")</f>
        <v>0</v>
      </c>
      <c r="K159" s="63" t="str">
        <f>IFERROR(MID(nor[[#This Row],[Type]],LEN(nor[[#This Row],[Base type]])+2,FIND(")",nor[[#This Row],[Type]],LEN(nor[[#This Row],[Base type]])+2)-LEN(nor[[#This Row],[Base type]])-2)&amp;IF(nor[[#This Row],[Other]]=TRUE,", ""other:*""",""),"")</f>
        <v/>
      </c>
      <c r="L159" s="6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60" spans="1:12" x14ac:dyDescent="0.25">
      <c r="A160" s="62" t="b">
        <f>NOT(ISERROR(MATCH(nor[[#This Row],[Full path]],Infra[Full path],0)))</f>
        <v>1</v>
      </c>
      <c r="B160" s="62" t="str">
        <f>nor[[#This Row],[Element hierarchy (XPATH)]]&amp;nor[[#This Row],[Element]]&amp;IF(ISBLANK(nor[[#This Row],[Attribute]]),"","/@"&amp;nor[[#This Row],[Attribute]])</f>
        <v>infrastructure/tracks/track/states/state/nor:additionalRunningTime</v>
      </c>
      <c r="C160" s="63" t="s">
        <v>912</v>
      </c>
      <c r="D160" s="63" t="s">
        <v>168</v>
      </c>
      <c r="E160" s="63"/>
      <c r="F160" s="63" t="s">
        <v>29</v>
      </c>
      <c r="G160" s="63"/>
      <c r="H160" s="63" t="str">
        <f>IF(ISBLANK(nor[[#This Row],[Type]]),"",IFERROR(LEFT(nor[[#This Row],[Type]],FIND("(",nor[[#This Row],[Type]])-1),nor[[#This Row],[Type]]))</f>
        <v/>
      </c>
      <c r="I160" s="63" t="str">
        <f>IF(nor[[#This Row],[Base type]]="xs:string",LEFT(nor[[#This Row],[Type]],11)="xs:string(""","")</f>
        <v/>
      </c>
      <c r="J160" s="63" t="str">
        <f>IF(nor[[#This Row],[Base type]]="xs:string",NOT(ISERROR(FIND(" or xs:string(xs:pattern=other:\w{2,})",nor[[#This Row],[Type]]))),"")</f>
        <v/>
      </c>
      <c r="K160" s="63" t="str">
        <f>IFERROR(MID(nor[[#This Row],[Type]],LEN(nor[[#This Row],[Base type]])+2,FIND(")",nor[[#This Row],[Type]],LEN(nor[[#This Row],[Base type]])+2)-LEN(nor[[#This Row],[Base type]])-2)&amp;IF(nor[[#This Row],[Other]]=TRUE,", ""other:*""",""),"")</f>
        <v/>
      </c>
      <c r="L160"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61" spans="1:12" x14ac:dyDescent="0.25">
      <c r="A161" s="62" t="b">
        <f>NOT(ISERROR(MATCH(nor[[#This Row],[Full path]],Infra[Full path],0)))</f>
        <v>1</v>
      </c>
      <c r="B161" s="62" t="str">
        <f>nor[[#This Row],[Element hierarchy (XPATH)]]&amp;nor[[#This Row],[Element]]&amp;IF(ISBLANK(nor[[#This Row],[Attribute]]),"","/@"&amp;nor[[#This Row],[Attribute]])</f>
        <v>infrastructure/tracks/track/states/state/nor:additionalRunningTime/@time</v>
      </c>
      <c r="C161" s="63" t="s">
        <v>912</v>
      </c>
      <c r="D161" s="63" t="s">
        <v>168</v>
      </c>
      <c r="E161" s="63" t="s">
        <v>172</v>
      </c>
      <c r="F161" s="63" t="s">
        <v>29</v>
      </c>
      <c r="G161" s="63" t="s">
        <v>3698</v>
      </c>
      <c r="H161" s="63" t="str">
        <f>IF(ISBLANK(nor[[#This Row],[Type]]),"",IFERROR(LEFT(nor[[#This Row],[Type]],FIND("(",nor[[#This Row],[Type]])-1),nor[[#This Row],[Type]]))</f>
        <v>xs:duration</v>
      </c>
      <c r="I161" s="63" t="str">
        <f>IF(nor[[#This Row],[Base type]]="xs:string",LEFT(nor[[#This Row],[Type]],11)="xs:string(""","")</f>
        <v/>
      </c>
      <c r="J161" s="63" t="str">
        <f>IF(nor[[#This Row],[Base type]]="xs:string",NOT(ISERROR(FIND(" or xs:string(xs:pattern=other:\w{2,})",nor[[#This Row],[Type]]))),"")</f>
        <v/>
      </c>
      <c r="K161" s="63" t="str">
        <f>IFERROR(MID(nor[[#This Row],[Type]],LEN(nor[[#This Row],[Base type]])+2,FIND(")",nor[[#This Row],[Type]],LEN(nor[[#This Row],[Base type]])+2)-LEN(nor[[#This Row],[Base type]])-2)&amp;IF(nor[[#This Row],[Other]]=TRUE,", ""other:*""",""),"")</f>
        <v/>
      </c>
      <c r="L161" s="63" t="str">
        <f>IF(ISBLANK(nor[[#This Row],[Type]]),"",INDEX(Types[Excel],MATCH(nor[[#This Row],[Base type]]&amp;";"&amp;nor[[#This Row],[Enumeration]]&amp;";"&amp;nor[[#This Row],[Other]],Types[Key],0))
&amp;IF(nor[[#This Row],[Base type]]="xs:list",INDEX(Types[Excel],MATCH(nor[[#This Row],[Restriction]]&amp;";"&amp;nor[[#This Row],[Enumeration]]&amp;";"&amp;nor[[#This Row],[Other]],Types[Key],0)),""))</f>
        <v>[duration]</v>
      </c>
    </row>
    <row r="162" spans="1:12" x14ac:dyDescent="0.25">
      <c r="A162" s="62" t="b">
        <f>NOT(ISERROR(MATCH(nor[[#This Row],[Full path]],Infra[Full path],0)))</f>
        <v>1</v>
      </c>
      <c r="B162" s="62" t="str">
        <f>nor[[#This Row],[Element hierarchy (XPATH)]]&amp;nor[[#This Row],[Element]]&amp;IF(ISBLANK(nor[[#This Row],[Attribute]]),"","/@"&amp;nor[[#This Row],[Attribute]])</f>
        <v>infrastructure/tracks/track/states/state/nor:additionalRunningTime/@absDir</v>
      </c>
      <c r="C162" s="63" t="s">
        <v>912</v>
      </c>
      <c r="D162" s="63" t="s">
        <v>168</v>
      </c>
      <c r="E162" s="63" t="s">
        <v>169</v>
      </c>
      <c r="F162" s="63" t="s">
        <v>29</v>
      </c>
      <c r="G162" s="63" t="s">
        <v>1574</v>
      </c>
      <c r="H162" s="63" t="str">
        <f>IF(ISBLANK(nor[[#This Row],[Type]]),"",IFERROR(LEFT(nor[[#This Row],[Type]],FIND("(",nor[[#This Row],[Type]])-1),nor[[#This Row],[Type]]))</f>
        <v>xs:string</v>
      </c>
      <c r="I162" s="63" t="b">
        <f>IF(nor[[#This Row],[Base type]]="xs:string",LEFT(nor[[#This Row],[Type]],11)="xs:string(""","")</f>
        <v>1</v>
      </c>
      <c r="J162" s="63" t="b">
        <f>IF(nor[[#This Row],[Base type]]="xs:string",NOT(ISERROR(FIND(" or xs:string(xs:pattern=other:\w{2,})",nor[[#This Row],[Type]]))),"")</f>
        <v>0</v>
      </c>
      <c r="K162" s="63" t="str">
        <f>IFERROR(MID(nor[[#This Row],[Type]],LEN(nor[[#This Row],[Base type]])+2,FIND(")",nor[[#This Row],[Type]],LEN(nor[[#This Row],[Base type]])+2)-LEN(nor[[#This Row],[Base type]])-2)&amp;IF(nor[[#This Row],[Other]]=TRUE,", ""other:*""",""),"")</f>
        <v>"raising", "falling"</v>
      </c>
      <c r="L162" s="63"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63" spans="1:12" x14ac:dyDescent="0.25">
      <c r="A163" s="62" t="b">
        <f>NOT(ISERROR(MATCH(nor[[#This Row],[Full path]],Infra[Full path],0)))</f>
        <v>1</v>
      </c>
      <c r="B163" s="62" t="str">
        <f>nor[[#This Row],[Element hierarchy (XPATH)]]&amp;nor[[#This Row],[Element]]&amp;IF(ISBLANK(nor[[#This Row],[Attribute]]),"","/@"&amp;nor[[#This Row],[Attribute]])</f>
        <v>infrastructure/tracks/track/trackElements/electrificationChanges/electrificationChange/states/state/@nor:restrictionId</v>
      </c>
      <c r="C163" s="63" t="s">
        <v>950</v>
      </c>
      <c r="D163" s="63" t="s">
        <v>123</v>
      </c>
      <c r="E163" s="63" t="s">
        <v>951</v>
      </c>
      <c r="F163" s="63" t="s">
        <v>29</v>
      </c>
      <c r="G163" s="63" t="s">
        <v>1302</v>
      </c>
      <c r="H163" s="63" t="str">
        <f>IF(ISBLANK(nor[[#This Row],[Type]]),"",IFERROR(LEFT(nor[[#This Row],[Type]],FIND("(",nor[[#This Row],[Type]])-1),nor[[#This Row],[Type]]))</f>
        <v>xs:string</v>
      </c>
      <c r="I163" s="63" t="b">
        <f>IF(nor[[#This Row],[Base type]]="xs:string",LEFT(nor[[#This Row],[Type]],11)="xs:string(""","")</f>
        <v>0</v>
      </c>
      <c r="J163" s="63" t="b">
        <f>IF(nor[[#This Row],[Base type]]="xs:string",NOT(ISERROR(FIND(" or xs:string(xs:pattern=other:\w{2,})",nor[[#This Row],[Type]]))),"")</f>
        <v>0</v>
      </c>
      <c r="K163" s="63" t="str">
        <f>IFERROR(MID(nor[[#This Row],[Type]],LEN(nor[[#This Row],[Base type]])+2,FIND(")",nor[[#This Row],[Type]],LEN(nor[[#This Row],[Base type]])+2)-LEN(nor[[#This Row],[Base type]])-2)&amp;IF(nor[[#This Row],[Other]]=TRUE,", ""other:*""",""),"")</f>
        <v/>
      </c>
      <c r="L163" s="6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64" spans="1:12" x14ac:dyDescent="0.25">
      <c r="A164" s="62" t="b">
        <f>NOT(ISERROR(MATCH(nor[[#This Row],[Full path]],Infra[Full path],0)))</f>
        <v>1</v>
      </c>
      <c r="B164" s="62" t="str">
        <f>nor[[#This Row],[Element hierarchy (XPATH)]]&amp;nor[[#This Row],[Element]]&amp;IF(ISBLANK(nor[[#This Row],[Attribute]]),"","/@"&amp;nor[[#This Row],[Attribute]])</f>
        <v>infrastructure/tracks/track/trackElements/electrificationChanges/electrificationChange/states/state/nor:additionalRunningTime</v>
      </c>
      <c r="C164" s="63" t="s">
        <v>958</v>
      </c>
      <c r="D164" s="63" t="s">
        <v>168</v>
      </c>
      <c r="E164" s="63"/>
      <c r="F164" s="63" t="s">
        <v>29</v>
      </c>
      <c r="G164" s="63"/>
      <c r="H164" s="63" t="str">
        <f>IF(ISBLANK(nor[[#This Row],[Type]]),"",IFERROR(LEFT(nor[[#This Row],[Type]],FIND("(",nor[[#This Row],[Type]])-1),nor[[#This Row],[Type]]))</f>
        <v/>
      </c>
      <c r="I164" s="63" t="str">
        <f>IF(nor[[#This Row],[Base type]]="xs:string",LEFT(nor[[#This Row],[Type]],11)="xs:string(""","")</f>
        <v/>
      </c>
      <c r="J164" s="63" t="str">
        <f>IF(nor[[#This Row],[Base type]]="xs:string",NOT(ISERROR(FIND(" or xs:string(xs:pattern=other:\w{2,})",nor[[#This Row],[Type]]))),"")</f>
        <v/>
      </c>
      <c r="K164" s="63" t="str">
        <f>IFERROR(MID(nor[[#This Row],[Type]],LEN(nor[[#This Row],[Base type]])+2,FIND(")",nor[[#This Row],[Type]],LEN(nor[[#This Row],[Base type]])+2)-LEN(nor[[#This Row],[Base type]])-2)&amp;IF(nor[[#This Row],[Other]]=TRUE,", ""other:*""",""),"")</f>
        <v/>
      </c>
      <c r="L164"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65" spans="1:12" x14ac:dyDescent="0.25">
      <c r="A165" s="62" t="b">
        <f>NOT(ISERROR(MATCH(nor[[#This Row],[Full path]],Infra[Full path],0)))</f>
        <v>1</v>
      </c>
      <c r="B165" s="62" t="str">
        <f>nor[[#This Row],[Element hierarchy (XPATH)]]&amp;nor[[#This Row],[Element]]&amp;IF(ISBLANK(nor[[#This Row],[Attribute]]),"","/@"&amp;nor[[#This Row],[Attribute]])</f>
        <v>infrastructure/tracks/track/trackElements/electrificationChanges/electrificationChange/states/state/nor:additionalRunningTime/@time</v>
      </c>
      <c r="C165" s="63" t="s">
        <v>958</v>
      </c>
      <c r="D165" s="63" t="s">
        <v>168</v>
      </c>
      <c r="E165" s="63" t="s">
        <v>172</v>
      </c>
      <c r="F165" s="63" t="s">
        <v>29</v>
      </c>
      <c r="G165" s="63" t="s">
        <v>3698</v>
      </c>
      <c r="H165" s="63" t="str">
        <f>IF(ISBLANK(nor[[#This Row],[Type]]),"",IFERROR(LEFT(nor[[#This Row],[Type]],FIND("(",nor[[#This Row],[Type]])-1),nor[[#This Row],[Type]]))</f>
        <v>xs:duration</v>
      </c>
      <c r="I165" s="63" t="str">
        <f>IF(nor[[#This Row],[Base type]]="xs:string",LEFT(nor[[#This Row],[Type]],11)="xs:string(""","")</f>
        <v/>
      </c>
      <c r="J165" s="63" t="str">
        <f>IF(nor[[#This Row],[Base type]]="xs:string",NOT(ISERROR(FIND(" or xs:string(xs:pattern=other:\w{2,})",nor[[#This Row],[Type]]))),"")</f>
        <v/>
      </c>
      <c r="K165" s="63" t="str">
        <f>IFERROR(MID(nor[[#This Row],[Type]],LEN(nor[[#This Row],[Base type]])+2,FIND(")",nor[[#This Row],[Type]],LEN(nor[[#This Row],[Base type]])+2)-LEN(nor[[#This Row],[Base type]])-2)&amp;IF(nor[[#This Row],[Other]]=TRUE,", ""other:*""",""),"")</f>
        <v/>
      </c>
      <c r="L165" s="63" t="str">
        <f>IF(ISBLANK(nor[[#This Row],[Type]]),"",INDEX(Types[Excel],MATCH(nor[[#This Row],[Base type]]&amp;";"&amp;nor[[#This Row],[Enumeration]]&amp;";"&amp;nor[[#This Row],[Other]],Types[Key],0))
&amp;IF(nor[[#This Row],[Base type]]="xs:list",INDEX(Types[Excel],MATCH(nor[[#This Row],[Restriction]]&amp;";"&amp;nor[[#This Row],[Enumeration]]&amp;";"&amp;nor[[#This Row],[Other]],Types[Key],0)),""))</f>
        <v>[duration]</v>
      </c>
    </row>
    <row r="166" spans="1:12" x14ac:dyDescent="0.25">
      <c r="A166" s="62" t="b">
        <f>NOT(ISERROR(MATCH(nor[[#This Row],[Full path]],Infra[Full path],0)))</f>
        <v>1</v>
      </c>
      <c r="B166" s="62" t="str">
        <f>nor[[#This Row],[Element hierarchy (XPATH)]]&amp;nor[[#This Row],[Element]]&amp;IF(ISBLANK(nor[[#This Row],[Attribute]]),"","/@"&amp;nor[[#This Row],[Attribute]])</f>
        <v>infrastructure/tracks/track/trackElements/electrificationChanges/electrificationChange/states/state/nor:additionalRunningTime/@absDir</v>
      </c>
      <c r="C166" s="63" t="s">
        <v>958</v>
      </c>
      <c r="D166" s="63" t="s">
        <v>168</v>
      </c>
      <c r="E166" s="63" t="s">
        <v>169</v>
      </c>
      <c r="F166" s="63" t="s">
        <v>29</v>
      </c>
      <c r="G166" s="63" t="s">
        <v>1574</v>
      </c>
      <c r="H166" s="63" t="str">
        <f>IF(ISBLANK(nor[[#This Row],[Type]]),"",IFERROR(LEFT(nor[[#This Row],[Type]],FIND("(",nor[[#This Row],[Type]])-1),nor[[#This Row],[Type]]))</f>
        <v>xs:string</v>
      </c>
      <c r="I166" s="63" t="b">
        <f>IF(nor[[#This Row],[Base type]]="xs:string",LEFT(nor[[#This Row],[Type]],11)="xs:string(""","")</f>
        <v>1</v>
      </c>
      <c r="J166" s="63" t="b">
        <f>IF(nor[[#This Row],[Base type]]="xs:string",NOT(ISERROR(FIND(" or xs:string(xs:pattern=other:\w{2,})",nor[[#This Row],[Type]]))),"")</f>
        <v>0</v>
      </c>
      <c r="K166" s="63" t="str">
        <f>IFERROR(MID(nor[[#This Row],[Type]],LEN(nor[[#This Row],[Base type]])+2,FIND(")",nor[[#This Row],[Type]],LEN(nor[[#This Row],[Base type]])+2)-LEN(nor[[#This Row],[Base type]])-2)&amp;IF(nor[[#This Row],[Other]]=TRUE,", ""other:*""",""),"")</f>
        <v>"raising", "falling"</v>
      </c>
      <c r="L166" s="63"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67" spans="1:12" x14ac:dyDescent="0.25">
      <c r="A167" s="6" t="b">
        <f>NOT(ISERROR(MATCH(nor[[#This Row],[Full path]],Infra[Full path],0)))</f>
        <v>1</v>
      </c>
      <c r="B167" s="6" t="str">
        <f>nor[[#This Row],[Element hierarchy (XPATH)]]&amp;nor[[#This Row],[Element]]&amp;IF(ISBLANK(nor[[#This Row],[Attribute]]),"","/@"&amp;nor[[#This Row],[Attribute]])</f>
        <v>infrastructure/tracks/track/trackElements/levelCrossings/levelCrossing/@nor:roadEndPos</v>
      </c>
      <c r="C167" t="s">
        <v>980</v>
      </c>
      <c r="D167" t="s">
        <v>845</v>
      </c>
      <c r="E167" t="s">
        <v>986</v>
      </c>
      <c r="F167" t="s">
        <v>29</v>
      </c>
      <c r="G167" t="s">
        <v>1403</v>
      </c>
      <c r="H167" t="str">
        <f>IF(ISBLANK(nor[[#This Row],[Type]]),"",IFERROR(LEFT(nor[[#This Row],[Type]],FIND("(",nor[[#This Row],[Type]])-1),nor[[#This Row],[Type]]))</f>
        <v>xs:decimal</v>
      </c>
      <c r="I167" t="str">
        <f>IF(nor[[#This Row],[Base type]]="xs:string",LEFT(nor[[#This Row],[Type]],11)="xs:string(""","")</f>
        <v/>
      </c>
      <c r="J167" t="str">
        <f>IF(nor[[#This Row],[Base type]]="xs:string",NOT(ISERROR(FIND(" or xs:string(xs:pattern=other:\w{2,})",nor[[#This Row],[Type]]))),"")</f>
        <v/>
      </c>
      <c r="K167" t="str">
        <f>IFERROR(MID(nor[[#This Row],[Type]],LEN(nor[[#This Row],[Base type]])+2,FIND(")",nor[[#This Row],[Type]],LEN(nor[[#This Row],[Base type]])+2)-LEN(nor[[#This Row],[Base type]])-2)&amp;IF(nor[[#This Row],[Other]]=TRUE,", ""other:*""",""),"")</f>
        <v>xs:fractionDigits=6</v>
      </c>
      <c r="L167"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68" spans="1:12" x14ac:dyDescent="0.25">
      <c r="A168" s="6" t="b">
        <f>NOT(ISERROR(MATCH(nor[[#This Row],[Full path]],Infra[Full path],0)))</f>
        <v>1</v>
      </c>
      <c r="B168" s="6" t="str">
        <f>nor[[#This Row],[Element hierarchy (XPATH)]]&amp;nor[[#This Row],[Element]]&amp;IF(ISBLANK(nor[[#This Row],[Attribute]]),"","/@"&amp;nor[[#This Row],[Attribute]])</f>
        <v>infrastructure/tracks/track/trackElements/levelCrossings/levelCrossing/@nor:roadStartPos</v>
      </c>
      <c r="C168" t="s">
        <v>980</v>
      </c>
      <c r="D168" t="s">
        <v>845</v>
      </c>
      <c r="E168" t="s">
        <v>988</v>
      </c>
      <c r="F168" t="s">
        <v>29</v>
      </c>
      <c r="G168" t="s">
        <v>1403</v>
      </c>
      <c r="H168" t="str">
        <f>IF(ISBLANK(nor[[#This Row],[Type]]),"",IFERROR(LEFT(nor[[#This Row],[Type]],FIND("(",nor[[#This Row],[Type]])-1),nor[[#This Row],[Type]]))</f>
        <v>xs:decimal</v>
      </c>
      <c r="I168" t="str">
        <f>IF(nor[[#This Row],[Base type]]="xs:string",LEFT(nor[[#This Row],[Type]],11)="xs:string(""","")</f>
        <v/>
      </c>
      <c r="J168" t="str">
        <f>IF(nor[[#This Row],[Base type]]="xs:string",NOT(ISERROR(FIND(" or xs:string(xs:pattern=other:\w{2,})",nor[[#This Row],[Type]]))),"")</f>
        <v/>
      </c>
      <c r="K168" t="str">
        <f>IFERROR(MID(nor[[#This Row],[Type]],LEN(nor[[#This Row],[Base type]])+2,FIND(")",nor[[#This Row],[Type]],LEN(nor[[#This Row],[Base type]])+2)-LEN(nor[[#This Row],[Base type]])-2)&amp;IF(nor[[#This Row],[Other]]=TRUE,", ""other:*""",""),"")</f>
        <v>xs:fractionDigits=6</v>
      </c>
      <c r="L168"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69" spans="1:12" x14ac:dyDescent="0.25">
      <c r="A169" s="6" t="b">
        <f>NOT(ISERROR(MATCH(nor[[#This Row],[Full path]],Infra[Full path],0)))</f>
        <v>1</v>
      </c>
      <c r="B169" s="6" t="str">
        <f>nor[[#This Row],[Element hierarchy (XPATH)]]&amp;nor[[#This Row],[Element]]&amp;IF(ISBLANK(nor[[#This Row],[Attribute]]),"","/@"&amp;nor[[#This Row],[Attribute]])</f>
        <v>infrastructure/tracks/track/trackElements/trainProtectionChanges/trainProtectionChange/@nor:trainProtectionType</v>
      </c>
      <c r="C169" t="s">
        <v>1081</v>
      </c>
      <c r="D169" t="s">
        <v>1082</v>
      </c>
      <c r="E169" t="s">
        <v>1084</v>
      </c>
      <c r="F169" t="s">
        <v>29</v>
      </c>
      <c r="G169" t="s">
        <v>3708</v>
      </c>
      <c r="H169" t="str">
        <f>IF(ISBLANK(nor[[#This Row],[Type]]),"",IFERROR(LEFT(nor[[#This Row],[Type]],FIND("(",nor[[#This Row],[Type]])-1),nor[[#This Row],[Type]]))</f>
        <v>xs:string</v>
      </c>
      <c r="I169" t="b">
        <f>IF(nor[[#This Row],[Base type]]="xs:string",LEFT(nor[[#This Row],[Type]],11)="xs:string(""","")</f>
        <v>1</v>
      </c>
      <c r="J169" t="b">
        <f>IF(nor[[#This Row],[Base type]]="xs:string",NOT(ISERROR(FIND(" or xs:string(xs:pattern=other:\w{2,})",nor[[#This Row],[Type]]))),"")</f>
        <v>1</v>
      </c>
      <c r="K169" t="str">
        <f>IFERROR(MID(nor[[#This Row],[Type]],LEN(nor[[#This Row],[Base type]])+2,FIND(")",nor[[#This Row],[Type]],LEN(nor[[#This Row],[Base type]])+2)-LEN(nor[[#This Row],[Base type]])-2)&amp;IF(nor[[#This Row],[Other]]=TRUE,", ""other:*""",""),"")</f>
        <v>"D-ATC", "ETCS-L2", "F-ATC", "none", "other:*"</v>
      </c>
      <c r="L169" t="str">
        <f>IF(ISBLANK(nor[[#This Row],[Type]]),"",INDEX(Types[Excel],MATCH(nor[[#This Row],[Base type]]&amp;";"&amp;nor[[#This Row],[Enumeration]]&amp;";"&amp;nor[[#This Row],[Other]],Types[Key],0))
&amp;IF(nor[[#This Row],[Base type]]="xs:list",INDEX(Types[Excel],MATCH(nor[[#This Row],[Restriction]]&amp;";"&amp;nor[[#This Row],[Enumeration]]&amp;";"&amp;nor[[#This Row],[Other]],Types[Key],0)),""))</f>
        <v>[enum]</v>
      </c>
    </row>
    <row r="170" spans="1:12" x14ac:dyDescent="0.25">
      <c r="A170" s="6" t="b">
        <f>NOT(ISERROR(MATCH(nor[[#This Row],[Full path]],Infra[Full path],0)))</f>
        <v>1</v>
      </c>
      <c r="B170" s="6" t="str">
        <f>nor[[#This Row],[Element hierarchy (XPATH)]]&amp;nor[[#This Row],[Element]]&amp;IF(ISBLANK(nor[[#This Row],[Attribute]]),"","/@"&amp;nor[[#This Row],[Attribute]])</f>
        <v>infrastructure/tracks/track/trackElements/tunnels/tunnel/@nor:resistanceFactorA</v>
      </c>
      <c r="C170" t="s">
        <v>1095</v>
      </c>
      <c r="D170" t="s">
        <v>1096</v>
      </c>
      <c r="E170" t="s">
        <v>1105</v>
      </c>
      <c r="F170" t="s">
        <v>29</v>
      </c>
      <c r="G170" t="s">
        <v>1497</v>
      </c>
      <c r="H170" t="str">
        <f>IF(ISBLANK(nor[[#This Row],[Type]]),"",IFERROR(LEFT(nor[[#This Row],[Type]],FIND("(",nor[[#This Row],[Type]])-1),nor[[#This Row],[Type]]))</f>
        <v>xs:double</v>
      </c>
      <c r="I170" t="str">
        <f>IF(nor[[#This Row],[Base type]]="xs:string",LEFT(nor[[#This Row],[Type]],11)="xs:string(""","")</f>
        <v/>
      </c>
      <c r="J170" t="str">
        <f>IF(nor[[#This Row],[Base type]]="xs:string",NOT(ISERROR(FIND(" or xs:string(xs:pattern=other:\w{2,})",nor[[#This Row],[Type]]))),"")</f>
        <v/>
      </c>
      <c r="K170" t="str">
        <f>IFERROR(MID(nor[[#This Row],[Type]],LEN(nor[[#This Row],[Base type]])+2,FIND(")",nor[[#This Row],[Type]],LEN(nor[[#This Row],[Base type]])+2)-LEN(nor[[#This Row],[Base type]])-2)&amp;IF(nor[[#This Row],[Other]]=TRUE,", ""other:*""",""),"")</f>
        <v/>
      </c>
      <c r="L170" t="str">
        <f>IF(ISBLANK(nor[[#This Row],[Type]]),"",INDEX(Types[Excel],MATCH(nor[[#This Row],[Base type]]&amp;";"&amp;nor[[#This Row],[Enumeration]]&amp;";"&amp;nor[[#This Row],[Other]],Types[Key],0))
&amp;IF(nor[[#This Row],[Base type]]="xs:list",INDEX(Types[Excel],MATCH(nor[[#This Row],[Restriction]]&amp;";"&amp;nor[[#This Row],[Enumeration]]&amp;";"&amp;nor[[#This Row],[Other]],Types[Key],0)),""))</f>
        <v>[double]</v>
      </c>
    </row>
    <row r="171" spans="1:12" x14ac:dyDescent="0.25">
      <c r="A171" s="6" t="b">
        <f>NOT(ISERROR(MATCH(nor[[#This Row],[Full path]],Infra[Full path],0)))</f>
        <v>1</v>
      </c>
      <c r="B171" s="6" t="str">
        <f>nor[[#This Row],[Element hierarchy (XPATH)]]&amp;nor[[#This Row],[Element]]&amp;IF(ISBLANK(nor[[#This Row],[Attribute]]),"","/@"&amp;nor[[#This Row],[Attribute]])</f>
        <v>infrastructure/tracks/track/trackTopology/connections/crossing/@nor:clearance</v>
      </c>
      <c r="C171" t="s">
        <v>1134</v>
      </c>
      <c r="D171" t="s">
        <v>1135</v>
      </c>
      <c r="E171" t="s">
        <v>1142</v>
      </c>
      <c r="F171" t="s">
        <v>29</v>
      </c>
      <c r="G171" t="s">
        <v>1403</v>
      </c>
      <c r="H171" t="str">
        <f>IF(ISBLANK(nor[[#This Row],[Type]]),"",IFERROR(LEFT(nor[[#This Row],[Type]],FIND("(",nor[[#This Row],[Type]])-1),nor[[#This Row],[Type]]))</f>
        <v>xs:decimal</v>
      </c>
      <c r="I171" t="str">
        <f>IF(nor[[#This Row],[Base type]]="xs:string",LEFT(nor[[#This Row],[Type]],11)="xs:string(""","")</f>
        <v/>
      </c>
      <c r="J171" t="str">
        <f>IF(nor[[#This Row],[Base type]]="xs:string",NOT(ISERROR(FIND(" or xs:string(xs:pattern=other:\w{2,})",nor[[#This Row],[Type]]))),"")</f>
        <v/>
      </c>
      <c r="K171" t="str">
        <f>IFERROR(MID(nor[[#This Row],[Type]],LEN(nor[[#This Row],[Base type]])+2,FIND(")",nor[[#This Row],[Type]],LEN(nor[[#This Row],[Base type]])+2)-LEN(nor[[#This Row],[Base type]])-2)&amp;IF(nor[[#This Row],[Other]]=TRUE,", ""other:*""",""),"")</f>
        <v>xs:fractionDigits=6</v>
      </c>
      <c r="L171"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72" spans="1:12" x14ac:dyDescent="0.25">
      <c r="A172" s="6" t="b">
        <f>NOT(ISERROR(MATCH(nor[[#This Row],[Full path]],Infra[Full path],0)))</f>
        <v>1</v>
      </c>
      <c r="B172" s="6" t="str">
        <f>nor[[#This Row],[Element hierarchy (XPATH)]]&amp;nor[[#This Row],[Element]]&amp;IF(ISBLANK(nor[[#This Row],[Attribute]]),"","/@"&amp;nor[[#This Row],[Attribute]])</f>
        <v>infrastructure/tracks/track/trackTopology/connections/crossing/@nor:lockRef</v>
      </c>
      <c r="C172" t="s">
        <v>1134</v>
      </c>
      <c r="D172" t="s">
        <v>1135</v>
      </c>
      <c r="E172" t="s">
        <v>564</v>
      </c>
      <c r="F172" t="s">
        <v>29</v>
      </c>
      <c r="G172" t="s">
        <v>1325</v>
      </c>
      <c r="H172" t="str">
        <f>IF(ISBLANK(nor[[#This Row],[Type]]),"",IFERROR(LEFT(nor[[#This Row],[Type]],FIND("(",nor[[#This Row],[Type]])-1),nor[[#This Row],[Type]]))</f>
        <v>xs:IDREF</v>
      </c>
      <c r="I172" t="str">
        <f>IF(nor[[#This Row],[Base type]]="xs:string",LEFT(nor[[#This Row],[Type]],11)="xs:string(""","")</f>
        <v/>
      </c>
      <c r="J172" t="str">
        <f>IF(nor[[#This Row],[Base type]]="xs:string",NOT(ISERROR(FIND(" or xs:string(xs:pattern=other:\w{2,})",nor[[#This Row],[Type]]))),"")</f>
        <v/>
      </c>
      <c r="K172" t="str">
        <f>IFERROR(MID(nor[[#This Row],[Type]],LEN(nor[[#This Row],[Base type]])+2,FIND(")",nor[[#This Row],[Type]],LEN(nor[[#This Row],[Base type]])+2)-LEN(nor[[#This Row],[Base type]])-2)&amp;IF(nor[[#This Row],[Other]]=TRUE,", ""other:*""",""),"")</f>
        <v/>
      </c>
      <c r="L172"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73" spans="1:12" x14ac:dyDescent="0.25">
      <c r="A173" s="6" t="b">
        <f>NOT(ISERROR(MATCH(nor[[#This Row],[Full path]],Infra[Full path],0)))</f>
        <v>1</v>
      </c>
      <c r="B173" s="6" t="str">
        <f>nor[[#This Row],[Element hierarchy (XPATH)]]&amp;nor[[#This Row],[Element]]&amp;IF(ISBLANK(nor[[#This Row],[Attribute]]),"","/@"&amp;nor[[#This Row],[Attribute]])</f>
        <v>infrastructure/tracks/track/trackTopology/connections/crossing/@nor:remoteIndicated</v>
      </c>
      <c r="C173" t="s">
        <v>1134</v>
      </c>
      <c r="D173" t="s">
        <v>1135</v>
      </c>
      <c r="E173" t="s">
        <v>1145</v>
      </c>
      <c r="F173" t="s">
        <v>29</v>
      </c>
      <c r="G173" t="s">
        <v>1436</v>
      </c>
      <c r="H173" t="str">
        <f>IF(ISBLANK(nor[[#This Row],[Type]]),"",IFERROR(LEFT(nor[[#This Row],[Type]],FIND("(",nor[[#This Row],[Type]])-1),nor[[#This Row],[Type]]))</f>
        <v>xs:boolean</v>
      </c>
      <c r="I173" t="str">
        <f>IF(nor[[#This Row],[Base type]]="xs:string",LEFT(nor[[#This Row],[Type]],11)="xs:string(""","")</f>
        <v/>
      </c>
      <c r="J173" t="str">
        <f>IF(nor[[#This Row],[Base type]]="xs:string",NOT(ISERROR(FIND(" or xs:string(xs:pattern=other:\w{2,})",nor[[#This Row],[Type]]))),"")</f>
        <v/>
      </c>
      <c r="K173" t="str">
        <f>IFERROR(MID(nor[[#This Row],[Type]],LEN(nor[[#This Row],[Base type]])+2,FIND(")",nor[[#This Row],[Type]],LEN(nor[[#This Row],[Base type]])+2)-LEN(nor[[#This Row],[Base type]])-2)&amp;IF(nor[[#This Row],[Other]]=TRUE,", ""other:*""",""),"")</f>
        <v/>
      </c>
      <c r="L173"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74" spans="1:12" x14ac:dyDescent="0.25">
      <c r="A174" s="6" t="b">
        <f>NOT(ISERROR(MATCH(nor[[#This Row],[Full path]],Infra[Full path],0)))</f>
        <v>1</v>
      </c>
      <c r="B174" s="6" t="str">
        <f>nor[[#This Row],[Element hierarchy (XPATH)]]&amp;nor[[#This Row],[Element]]&amp;IF(ISBLANK(nor[[#This Row],[Attribute]]),"","/@"&amp;nor[[#This Row],[Attribute]])</f>
        <v>infrastructure/tracks/track/trackTopology/connections/crossing/@nor:remoteOperated</v>
      </c>
      <c r="C174" t="s">
        <v>1134</v>
      </c>
      <c r="D174" t="s">
        <v>1135</v>
      </c>
      <c r="E174" t="s">
        <v>1148</v>
      </c>
      <c r="F174" t="s">
        <v>29</v>
      </c>
      <c r="G174" t="s">
        <v>1436</v>
      </c>
      <c r="H174" t="str">
        <f>IF(ISBLANK(nor[[#This Row],[Type]]),"",IFERROR(LEFT(nor[[#This Row],[Type]],FIND("(",nor[[#This Row],[Type]])-1),nor[[#This Row],[Type]]))</f>
        <v>xs:boolean</v>
      </c>
      <c r="I174" t="str">
        <f>IF(nor[[#This Row],[Base type]]="xs:string",LEFT(nor[[#This Row],[Type]],11)="xs:string(""","")</f>
        <v/>
      </c>
      <c r="J174" t="str">
        <f>IF(nor[[#This Row],[Base type]]="xs:string",NOT(ISERROR(FIND(" or xs:string(xs:pattern=other:\w{2,})",nor[[#This Row],[Type]]))),"")</f>
        <v/>
      </c>
      <c r="K174" t="str">
        <f>IFERROR(MID(nor[[#This Row],[Type]],LEN(nor[[#This Row],[Base type]])+2,FIND(")",nor[[#This Row],[Type]],LEN(nor[[#This Row],[Base type]])+2)-LEN(nor[[#This Row],[Base type]])-2)&amp;IF(nor[[#This Row],[Other]]=TRUE,", ""other:*""",""),"")</f>
        <v/>
      </c>
      <c r="L174"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75" spans="1:12" x14ac:dyDescent="0.25">
      <c r="A175" s="6" t="b">
        <f>NOT(ISERROR(MATCH(nor[[#This Row],[Full path]],Infra[Full path],0)))</f>
        <v>1</v>
      </c>
      <c r="B175" s="6" t="str">
        <f>nor[[#This Row],[Element hierarchy (XPATH)]]&amp;nor[[#This Row],[Element]]&amp;IF(ISBLANK(nor[[#This Row],[Attribute]]),"","/@"&amp;nor[[#This Row],[Attribute]])</f>
        <v>infrastructure/tracks/track/trackTopology/connections/switch/@nor:clearance</v>
      </c>
      <c r="C175" t="s">
        <v>1134</v>
      </c>
      <c r="D175" t="s">
        <v>1170</v>
      </c>
      <c r="E175" t="s">
        <v>1142</v>
      </c>
      <c r="F175" t="s">
        <v>29</v>
      </c>
      <c r="G175" t="s">
        <v>1403</v>
      </c>
      <c r="H175" t="str">
        <f>IF(ISBLANK(nor[[#This Row],[Type]]),"",IFERROR(LEFT(nor[[#This Row],[Type]],FIND("(",nor[[#This Row],[Type]])-1),nor[[#This Row],[Type]]))</f>
        <v>xs:decimal</v>
      </c>
      <c r="I175" t="str">
        <f>IF(nor[[#This Row],[Base type]]="xs:string",LEFT(nor[[#This Row],[Type]],11)="xs:string(""","")</f>
        <v/>
      </c>
      <c r="J175" t="str">
        <f>IF(nor[[#This Row],[Base type]]="xs:string",NOT(ISERROR(FIND(" or xs:string(xs:pattern=other:\w{2,})",nor[[#This Row],[Type]]))),"")</f>
        <v/>
      </c>
      <c r="K175" t="str">
        <f>IFERROR(MID(nor[[#This Row],[Type]],LEN(nor[[#This Row],[Base type]])+2,FIND(")",nor[[#This Row],[Type]],LEN(nor[[#This Row],[Base type]])+2)-LEN(nor[[#This Row],[Base type]])-2)&amp;IF(nor[[#This Row],[Other]]=TRUE,", ""other:*""",""),"")</f>
        <v>xs:fractionDigits=6</v>
      </c>
      <c r="L175" t="str">
        <f>IF(ISBLANK(nor[[#This Row],[Type]]),"",INDEX(Types[Excel],MATCH(nor[[#This Row],[Base type]]&amp;";"&amp;nor[[#This Row],[Enumeration]]&amp;";"&amp;nor[[#This Row],[Other]],Types[Key],0))
&amp;IF(nor[[#This Row],[Base type]]="xs:list",INDEX(Types[Excel],MATCH(nor[[#This Row],[Restriction]]&amp;";"&amp;nor[[#This Row],[Enumeration]]&amp;";"&amp;nor[[#This Row],[Other]],Types[Key],0)),""))</f>
        <v>[decimal]</v>
      </c>
    </row>
    <row r="176" spans="1:12" x14ac:dyDescent="0.25">
      <c r="A176" s="6" t="b">
        <f>NOT(ISERROR(MATCH(nor[[#This Row],[Full path]],Infra[Full path],0)))</f>
        <v>1</v>
      </c>
      <c r="B176" s="6" t="str">
        <f>nor[[#This Row],[Element hierarchy (XPATH)]]&amp;nor[[#This Row],[Element]]&amp;IF(ISBLANK(nor[[#This Row],[Attribute]]),"","/@"&amp;nor[[#This Row],[Attribute]])</f>
        <v>infrastructure/tracks/track/trackTopology/connections/switch/@nor:lockRef</v>
      </c>
      <c r="C176" t="s">
        <v>1134</v>
      </c>
      <c r="D176" t="s">
        <v>1170</v>
      </c>
      <c r="E176" t="s">
        <v>564</v>
      </c>
      <c r="F176" t="s">
        <v>29</v>
      </c>
      <c r="G176" t="s">
        <v>1325</v>
      </c>
      <c r="H176" t="str">
        <f>IF(ISBLANK(nor[[#This Row],[Type]]),"",IFERROR(LEFT(nor[[#This Row],[Type]],FIND("(",nor[[#This Row],[Type]])-1),nor[[#This Row],[Type]]))</f>
        <v>xs:IDREF</v>
      </c>
      <c r="I176" t="str">
        <f>IF(nor[[#This Row],[Base type]]="xs:string",LEFT(nor[[#This Row],[Type]],11)="xs:string(""","")</f>
        <v/>
      </c>
      <c r="J176" t="str">
        <f>IF(nor[[#This Row],[Base type]]="xs:string",NOT(ISERROR(FIND(" or xs:string(xs:pattern=other:\w{2,})",nor[[#This Row],[Type]]))),"")</f>
        <v/>
      </c>
      <c r="K176" t="str">
        <f>IFERROR(MID(nor[[#This Row],[Type]],LEN(nor[[#This Row],[Base type]])+2,FIND(")",nor[[#This Row],[Type]],LEN(nor[[#This Row],[Base type]])+2)-LEN(nor[[#This Row],[Base type]])-2)&amp;IF(nor[[#This Row],[Other]]=TRUE,", ""other:*""",""),"")</f>
        <v/>
      </c>
      <c r="L176"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row r="177" spans="1:12" x14ac:dyDescent="0.25">
      <c r="A177" s="6" t="b">
        <f>NOT(ISERROR(MATCH(nor[[#This Row],[Full path]],Infra[Full path],0)))</f>
        <v>1</v>
      </c>
      <c r="B177" s="6" t="str">
        <f>nor[[#This Row],[Element hierarchy (XPATH)]]&amp;nor[[#This Row],[Element]]&amp;IF(ISBLANK(nor[[#This Row],[Attribute]]),"","/@"&amp;nor[[#This Row],[Attribute]])</f>
        <v>infrastructure/tracks/track/trackTopology/connections/switch/@nor:remoteIndicated</v>
      </c>
      <c r="C177" t="s">
        <v>1134</v>
      </c>
      <c r="D177" t="s">
        <v>1170</v>
      </c>
      <c r="E177" t="s">
        <v>1145</v>
      </c>
      <c r="F177" t="s">
        <v>29</v>
      </c>
      <c r="G177" t="s">
        <v>1436</v>
      </c>
      <c r="H177" t="str">
        <f>IF(ISBLANK(nor[[#This Row],[Type]]),"",IFERROR(LEFT(nor[[#This Row],[Type]],FIND("(",nor[[#This Row],[Type]])-1),nor[[#This Row],[Type]]))</f>
        <v>xs:boolean</v>
      </c>
      <c r="I177" t="str">
        <f>IF(nor[[#This Row],[Base type]]="xs:string",LEFT(nor[[#This Row],[Type]],11)="xs:string(""","")</f>
        <v/>
      </c>
      <c r="J177" t="str">
        <f>IF(nor[[#This Row],[Base type]]="xs:string",NOT(ISERROR(FIND(" or xs:string(xs:pattern=other:\w{2,})",nor[[#This Row],[Type]]))),"")</f>
        <v/>
      </c>
      <c r="K177" t="str">
        <f>IFERROR(MID(nor[[#This Row],[Type]],LEN(nor[[#This Row],[Base type]])+2,FIND(")",nor[[#This Row],[Type]],LEN(nor[[#This Row],[Base type]])+2)-LEN(nor[[#This Row],[Base type]])-2)&amp;IF(nor[[#This Row],[Other]]=TRUE,", ""other:*""",""),"")</f>
        <v/>
      </c>
      <c r="L177"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78" spans="1:12" x14ac:dyDescent="0.25">
      <c r="A178" s="6" t="b">
        <f>NOT(ISERROR(MATCH(nor[[#This Row],[Full path]],Infra[Full path],0)))</f>
        <v>1</v>
      </c>
      <c r="B178" s="6" t="str">
        <f>nor[[#This Row],[Element hierarchy (XPATH)]]&amp;nor[[#This Row],[Element]]&amp;IF(ISBLANK(nor[[#This Row],[Attribute]]),"","/@"&amp;nor[[#This Row],[Attribute]])</f>
        <v>infrastructure/tracks/track/trackTopology/connections/switch/@nor:remoteOperated</v>
      </c>
      <c r="C178" t="s">
        <v>1134</v>
      </c>
      <c r="D178" t="s">
        <v>1170</v>
      </c>
      <c r="E178" t="s">
        <v>1148</v>
      </c>
      <c r="F178" t="s">
        <v>29</v>
      </c>
      <c r="G178" t="s">
        <v>1436</v>
      </c>
      <c r="H178" t="str">
        <f>IF(ISBLANK(nor[[#This Row],[Type]]),"",IFERROR(LEFT(nor[[#This Row],[Type]],FIND("(",nor[[#This Row],[Type]])-1),nor[[#This Row],[Type]]))</f>
        <v>xs:boolean</v>
      </c>
      <c r="I178" t="str">
        <f>IF(nor[[#This Row],[Base type]]="xs:string",LEFT(nor[[#This Row],[Type]],11)="xs:string(""","")</f>
        <v/>
      </c>
      <c r="J178" t="str">
        <f>IF(nor[[#This Row],[Base type]]="xs:string",NOT(ISERROR(FIND(" or xs:string(xs:pattern=other:\w{2,})",nor[[#This Row],[Type]]))),"")</f>
        <v/>
      </c>
      <c r="K178" t="str">
        <f>IFERROR(MID(nor[[#This Row],[Type]],LEN(nor[[#This Row],[Base type]])+2,FIND(")",nor[[#This Row],[Type]],LEN(nor[[#This Row],[Base type]])+2)-LEN(nor[[#This Row],[Base type]])-2)&amp;IF(nor[[#This Row],[Other]]=TRUE,", ""other:*""",""),"")</f>
        <v/>
      </c>
      <c r="L178" t="str">
        <f>IF(ISBLANK(nor[[#This Row],[Type]]),"",INDEX(Types[Excel],MATCH(nor[[#This Row],[Base type]]&amp;";"&amp;nor[[#This Row],[Enumeration]]&amp;";"&amp;nor[[#This Row],[Other]],Types[Key],0))
&amp;IF(nor[[#This Row],[Base type]]="xs:list",INDEX(Types[Excel],MATCH(nor[[#This Row],[Restriction]]&amp;";"&amp;nor[[#This Row],[Enumeration]]&amp;";"&amp;nor[[#This Row],[Other]],Types[Key],0)),""))</f>
        <v>[boolean]</v>
      </c>
    </row>
    <row r="179" spans="1:12" x14ac:dyDescent="0.25">
      <c r="A179" t="b">
        <f>NOT(ISERROR(MATCH(nor[[#This Row],[Full path]],Infra[Full path],0)))</f>
        <v>1</v>
      </c>
      <c r="B179" s="6" t="str">
        <f>nor[[#This Row],[Element hierarchy (XPATH)]]&amp;nor[[#This Row],[Element]]&amp;IF(ISBLANK(nor[[#This Row],[Attribute]]),"","/@"&amp;nor[[#This Row],[Attribute]])</f>
        <v>infrastructure/nor:projects/nor:project/nor:revision/nor:approvedBy/@code</v>
      </c>
      <c r="C179" t="s">
        <v>214</v>
      </c>
      <c r="D179" t="s">
        <v>215</v>
      </c>
      <c r="E179" t="s">
        <v>24</v>
      </c>
      <c r="F179" t="s">
        <v>29</v>
      </c>
      <c r="G179" t="s">
        <v>1302</v>
      </c>
      <c r="H179" t="str">
        <f>IF(ISBLANK(nor[[#This Row],[Type]]),"",IFERROR(LEFT(nor[[#This Row],[Type]],FIND("(",nor[[#This Row],[Type]])-1),nor[[#This Row],[Type]]))</f>
        <v>xs:string</v>
      </c>
      <c r="I179" t="b">
        <f>IF(nor[[#This Row],[Base type]]="xs:string",LEFT(nor[[#This Row],[Type]],11)="xs:string(""","")</f>
        <v>0</v>
      </c>
      <c r="J179" t="b">
        <f>IF(nor[[#This Row],[Base type]]="xs:string",NOT(ISERROR(FIND(" or xs:string(xs:pattern=other:\w{2,})",nor[[#This Row],[Type]]))),"")</f>
        <v>0</v>
      </c>
      <c r="K179" t="str">
        <f>IFERROR(MID(nor[[#This Row],[Type]],LEN(nor[[#This Row],[Base type]])+2,FIND(")",nor[[#This Row],[Type]],LEN(nor[[#This Row],[Base type]])+2)-LEN(nor[[#This Row],[Base type]])-2)&amp;IF(nor[[#This Row],[Other]]=TRUE,", ""other:*""",""),"")</f>
        <v/>
      </c>
      <c r="L179"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80" spans="1:12" x14ac:dyDescent="0.25">
      <c r="A180" t="b">
        <f>NOT(ISERROR(MATCH(nor[[#This Row],[Full path]],Infra[Full path],0)))</f>
        <v>1</v>
      </c>
      <c r="B180" s="6" t="str">
        <f>nor[[#This Row],[Element hierarchy (XPATH)]]&amp;nor[[#This Row],[Element]]&amp;IF(ISBLANK(nor[[#This Row],[Attribute]]),"","/@"&amp;nor[[#This Row],[Attribute]])</f>
        <v>infrastructure/nor:projects/nor:project/nor:revision/nor:checkedBy/@code</v>
      </c>
      <c r="C180" t="s">
        <v>214</v>
      </c>
      <c r="D180" t="s">
        <v>218</v>
      </c>
      <c r="E180" t="s">
        <v>24</v>
      </c>
      <c r="F180" t="s">
        <v>29</v>
      </c>
      <c r="G180" t="s">
        <v>1302</v>
      </c>
      <c r="H180" t="str">
        <f>IF(ISBLANK(nor[[#This Row],[Type]]),"",IFERROR(LEFT(nor[[#This Row],[Type]],FIND("(",nor[[#This Row],[Type]])-1),nor[[#This Row],[Type]]))</f>
        <v>xs:string</v>
      </c>
      <c r="I180" t="b">
        <f>IF(nor[[#This Row],[Base type]]="xs:string",LEFT(nor[[#This Row],[Type]],11)="xs:string(""","")</f>
        <v>0</v>
      </c>
      <c r="J180" t="b">
        <f>IF(nor[[#This Row],[Base type]]="xs:string",NOT(ISERROR(FIND(" or xs:string(xs:pattern=other:\w{2,})",nor[[#This Row],[Type]]))),"")</f>
        <v>0</v>
      </c>
      <c r="K180" t="str">
        <f>IFERROR(MID(nor[[#This Row],[Type]],LEN(nor[[#This Row],[Base type]])+2,FIND(")",nor[[#This Row],[Type]],LEN(nor[[#This Row],[Base type]])+2)-LEN(nor[[#This Row],[Base type]])-2)&amp;IF(nor[[#This Row],[Other]]=TRUE,", ""other:*""",""),"")</f>
        <v/>
      </c>
      <c r="L180"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81" spans="1:12" x14ac:dyDescent="0.25">
      <c r="A181" t="b">
        <f>NOT(ISERROR(MATCH(nor[[#This Row],[Full path]],Infra[Full path],0)))</f>
        <v>1</v>
      </c>
      <c r="B181" s="6" t="str">
        <f>nor[[#This Row],[Element hierarchy (XPATH)]]&amp;nor[[#This Row],[Element]]&amp;IF(ISBLANK(nor[[#This Row],[Attribute]]),"","/@"&amp;nor[[#This Row],[Attribute]])</f>
        <v>infrastructure/nor:projects/nor:project/nor:revision/nor:revisedBy/@code</v>
      </c>
      <c r="C181" t="s">
        <v>214</v>
      </c>
      <c r="D181" t="s">
        <v>222</v>
      </c>
      <c r="E181" t="s">
        <v>24</v>
      </c>
      <c r="F181" t="s">
        <v>29</v>
      </c>
      <c r="G181" t="s">
        <v>1302</v>
      </c>
      <c r="H181" t="str">
        <f>IF(ISBLANK(nor[[#This Row],[Type]]),"",IFERROR(LEFT(nor[[#This Row],[Type]],FIND("(",nor[[#This Row],[Type]])-1),nor[[#This Row],[Type]]))</f>
        <v>xs:string</v>
      </c>
      <c r="I181" t="b">
        <f>IF(nor[[#This Row],[Base type]]="xs:string",LEFT(nor[[#This Row],[Type]],11)="xs:string(""","")</f>
        <v>0</v>
      </c>
      <c r="J181" t="b">
        <f>IF(nor[[#This Row],[Base type]]="xs:string",NOT(ISERROR(FIND(" or xs:string(xs:pattern=other:\w{2,})",nor[[#This Row],[Type]]))),"")</f>
        <v>0</v>
      </c>
      <c r="K181" t="str">
        <f>IFERROR(MID(nor[[#This Row],[Type]],LEN(nor[[#This Row],[Base type]])+2,FIND(")",nor[[#This Row],[Type]],LEN(nor[[#This Row],[Base type]])+2)-LEN(nor[[#This Row],[Base type]])-2)&amp;IF(nor[[#This Row],[Other]]=TRUE,", ""other:*""",""),"")</f>
        <v/>
      </c>
      <c r="L181"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82" spans="1:12" x14ac:dyDescent="0.25">
      <c r="A182" s="63" t="b">
        <f>NOT(ISERROR(MATCH(nor[[#This Row],[Full path]],Infra[Full path],0)))</f>
        <v>1</v>
      </c>
      <c r="B182" s="62" t="str">
        <f>nor[[#This Row],[Element hierarchy (XPATH)]]&amp;nor[[#This Row],[Element]]&amp;IF(ISBLANK(nor[[#This Row],[Attribute]]),"","/@"&amp;nor[[#This Row],[Attribute]])</f>
        <v>infrastructure/nor:operatingRules</v>
      </c>
      <c r="C182" s="63" t="s">
        <v>52</v>
      </c>
      <c r="D182" s="63" t="s">
        <v>57</v>
      </c>
      <c r="E182" s="63"/>
      <c r="F182" s="63" t="s">
        <v>29</v>
      </c>
      <c r="G182" s="63"/>
      <c r="H182" s="63" t="str">
        <f>IF(ISBLANK(nor[[#This Row],[Type]]),"",IFERROR(LEFT(nor[[#This Row],[Type]],FIND("(",nor[[#This Row],[Type]])-1),nor[[#This Row],[Type]]))</f>
        <v/>
      </c>
      <c r="I182" s="63" t="str">
        <f>IF(nor[[#This Row],[Base type]]="xs:string",LEFT(nor[[#This Row],[Type]],11)="xs:string(""","")</f>
        <v/>
      </c>
      <c r="J182" s="63" t="str">
        <f>IF(nor[[#This Row],[Base type]]="xs:string",NOT(ISERROR(FIND(" or xs:string(xs:pattern=other:\w{2,})",nor[[#This Row],[Type]]))),"")</f>
        <v/>
      </c>
      <c r="K182" s="63" t="str">
        <f>IFERROR(MID(nor[[#This Row],[Type]],LEN(nor[[#This Row],[Base type]])+2,FIND(")",nor[[#This Row],[Type]],LEN(nor[[#This Row],[Base type]])+2)-LEN(nor[[#This Row],[Base type]])-2)&amp;IF(nor[[#This Row],[Other]]=TRUE,", ""other:*""",""),"")</f>
        <v/>
      </c>
      <c r="L182"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83" spans="1:12" x14ac:dyDescent="0.25">
      <c r="A183" s="63" t="b">
        <f>NOT(ISERROR(MATCH(nor[[#This Row],[Full path]],Infra[Full path],0)))</f>
        <v>1</v>
      </c>
      <c r="B183" s="62" t="str">
        <f>nor[[#This Row],[Element hierarchy (XPATH)]]&amp;nor[[#This Row],[Element]]&amp;IF(ISBLANK(nor[[#This Row],[Attribute]]),"","/@"&amp;nor[[#This Row],[Attribute]])</f>
        <v>infrastructure/nor:operatingRules/nor:operatingRule</v>
      </c>
      <c r="C183" s="63" t="s">
        <v>173</v>
      </c>
      <c r="D183" s="63" t="s">
        <v>174</v>
      </c>
      <c r="E183" s="63"/>
      <c r="F183" s="63" t="s">
        <v>23</v>
      </c>
      <c r="G183" s="63"/>
      <c r="H183" s="63" t="str">
        <f>IF(ISBLANK(nor[[#This Row],[Type]]),"",IFERROR(LEFT(nor[[#This Row],[Type]],FIND("(",nor[[#This Row],[Type]])-1),nor[[#This Row],[Type]]))</f>
        <v/>
      </c>
      <c r="I183" s="63" t="str">
        <f>IF(nor[[#This Row],[Base type]]="xs:string",LEFT(nor[[#This Row],[Type]],11)="xs:string(""","")</f>
        <v/>
      </c>
      <c r="J183" s="63" t="str">
        <f>IF(nor[[#This Row],[Base type]]="xs:string",NOT(ISERROR(FIND(" or xs:string(xs:pattern=other:\w{2,})",nor[[#This Row],[Type]]))),"")</f>
        <v/>
      </c>
      <c r="K183" s="63" t="str">
        <f>IFERROR(MID(nor[[#This Row],[Type]],LEN(nor[[#This Row],[Base type]])+2,FIND(")",nor[[#This Row],[Type]],LEN(nor[[#This Row],[Base type]])+2)-LEN(nor[[#This Row],[Base type]])-2)&amp;IF(nor[[#This Row],[Other]]=TRUE,", ""other:*""",""),"")</f>
        <v/>
      </c>
      <c r="L183"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84" spans="1:12" x14ac:dyDescent="0.25">
      <c r="A184" s="63" t="b">
        <f>NOT(ISERROR(MATCH(nor[[#This Row],[Full path]],Infra[Full path],0)))</f>
        <v>1</v>
      </c>
      <c r="B184" s="62" t="str">
        <f>nor[[#This Row],[Element hierarchy (XPATH)]]&amp;nor[[#This Row],[Element]]&amp;IF(ISBLANK(nor[[#This Row],[Attribute]]),"","/@"&amp;nor[[#This Row],[Attribute]])</f>
        <v>infrastructure/nor:operatingRules/nor:operatingRule/@code</v>
      </c>
      <c r="C184" s="63" t="s">
        <v>173</v>
      </c>
      <c r="D184" s="63" t="s">
        <v>174</v>
      </c>
      <c r="E184" s="63" t="s">
        <v>24</v>
      </c>
      <c r="F184" s="63" t="s">
        <v>29</v>
      </c>
      <c r="G184" s="63" t="s">
        <v>1302</v>
      </c>
      <c r="H184" s="63" t="str">
        <f>IF(ISBLANK(nor[[#This Row],[Type]]),"",IFERROR(LEFT(nor[[#This Row],[Type]],FIND("(",nor[[#This Row],[Type]])-1),nor[[#This Row],[Type]]))</f>
        <v>xs:string</v>
      </c>
      <c r="I184" s="63" t="b">
        <f>IF(nor[[#This Row],[Base type]]="xs:string",LEFT(nor[[#This Row],[Type]],11)="xs:string(""","")</f>
        <v>0</v>
      </c>
      <c r="J184" s="63" t="b">
        <f>IF(nor[[#This Row],[Base type]]="xs:string",NOT(ISERROR(FIND(" or xs:string(xs:pattern=other:\w{2,})",nor[[#This Row],[Type]]))),"")</f>
        <v>0</v>
      </c>
      <c r="K184" s="63" t="str">
        <f>IFERROR(MID(nor[[#This Row],[Type]],LEN(nor[[#This Row],[Base type]])+2,FIND(")",nor[[#This Row],[Type]],LEN(nor[[#This Row],[Base type]])+2)-LEN(nor[[#This Row],[Base type]])-2)&amp;IF(nor[[#This Row],[Other]]=TRUE,", ""other:*""",""),"")</f>
        <v/>
      </c>
      <c r="L184" s="6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85" spans="1:12" x14ac:dyDescent="0.25">
      <c r="A185" s="63" t="b">
        <f>NOT(ISERROR(MATCH(nor[[#This Row],[Full path]],Infra[Full path],0)))</f>
        <v>1</v>
      </c>
      <c r="B185" s="62" t="str">
        <f>nor[[#This Row],[Element hierarchy (XPATH)]]&amp;nor[[#This Row],[Element]]&amp;IF(ISBLANK(nor[[#This Row],[Attribute]]),"","/@"&amp;nor[[#This Row],[Attribute]])</f>
        <v>infrastructure/nor:operatingRules/nor:operatingRule/@description</v>
      </c>
      <c r="C185" s="63" t="s">
        <v>173</v>
      </c>
      <c r="D185" s="63" t="s">
        <v>174</v>
      </c>
      <c r="E185" s="63" t="s">
        <v>28</v>
      </c>
      <c r="F185" s="63" t="s">
        <v>29</v>
      </c>
      <c r="G185" s="63" t="s">
        <v>1302</v>
      </c>
      <c r="H185" s="63" t="str">
        <f>IF(ISBLANK(nor[[#This Row],[Type]]),"",IFERROR(LEFT(nor[[#This Row],[Type]],FIND("(",nor[[#This Row],[Type]])-1),nor[[#This Row],[Type]]))</f>
        <v>xs:string</v>
      </c>
      <c r="I185" s="63" t="b">
        <f>IF(nor[[#This Row],[Base type]]="xs:string",LEFT(nor[[#This Row],[Type]],11)="xs:string(""","")</f>
        <v>0</v>
      </c>
      <c r="J185" s="63" t="b">
        <f>IF(nor[[#This Row],[Base type]]="xs:string",NOT(ISERROR(FIND(" or xs:string(xs:pattern=other:\w{2,})",nor[[#This Row],[Type]]))),"")</f>
        <v>0</v>
      </c>
      <c r="K185" s="63" t="str">
        <f>IFERROR(MID(nor[[#This Row],[Type]],LEN(nor[[#This Row],[Base type]])+2,FIND(")",nor[[#This Row],[Type]],LEN(nor[[#This Row],[Base type]])+2)-LEN(nor[[#This Row],[Base type]])-2)&amp;IF(nor[[#This Row],[Other]]=TRUE,", ""other:*""",""),"")</f>
        <v/>
      </c>
      <c r="L185" s="6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86" spans="1:12" x14ac:dyDescent="0.25">
      <c r="A186" s="63" t="b">
        <f>NOT(ISERROR(MATCH(nor[[#This Row],[Full path]],Infra[Full path],0)))</f>
        <v>1</v>
      </c>
      <c r="B186" s="62" t="str">
        <f>nor[[#This Row],[Element hierarchy (XPATH)]]&amp;nor[[#This Row],[Element]]&amp;IF(ISBLANK(nor[[#This Row],[Attribute]]),"","/@"&amp;nor[[#This Row],[Attribute]])</f>
        <v>infrastructure/nor:operatingRules/nor:operatingRule/@id</v>
      </c>
      <c r="C186" s="63" t="s">
        <v>173</v>
      </c>
      <c r="D186" s="63" t="s">
        <v>174</v>
      </c>
      <c r="E186" s="63" t="s">
        <v>32</v>
      </c>
      <c r="F186" s="63" t="s">
        <v>23</v>
      </c>
      <c r="G186" s="63" t="s">
        <v>1311</v>
      </c>
      <c r="H186" s="63" t="str">
        <f>IF(ISBLANK(nor[[#This Row],[Type]]),"",IFERROR(LEFT(nor[[#This Row],[Type]],FIND("(",nor[[#This Row],[Type]])-1),nor[[#This Row],[Type]]))</f>
        <v>xs:ID</v>
      </c>
      <c r="I186" s="63" t="str">
        <f>IF(nor[[#This Row],[Base type]]="xs:string",LEFT(nor[[#This Row],[Type]],11)="xs:string(""","")</f>
        <v/>
      </c>
      <c r="J186" s="63" t="str">
        <f>IF(nor[[#This Row],[Base type]]="xs:string",NOT(ISERROR(FIND(" or xs:string(xs:pattern=other:\w{2,})",nor[[#This Row],[Type]]))),"")</f>
        <v/>
      </c>
      <c r="K186" s="63" t="str">
        <f>IFERROR(MID(nor[[#This Row],[Type]],LEN(nor[[#This Row],[Base type]])+2,FIND(")",nor[[#This Row],[Type]],LEN(nor[[#This Row],[Base type]])+2)-LEN(nor[[#This Row],[Base type]])-2)&amp;IF(nor[[#This Row],[Other]]=TRUE,", ""other:*""",""),"")</f>
        <v/>
      </c>
      <c r="L186" s="6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87" spans="1:12" x14ac:dyDescent="0.25">
      <c r="A187" s="63" t="b">
        <f>NOT(ISERROR(MATCH(nor[[#This Row],[Full path]],Infra[Full path],0)))</f>
        <v>1</v>
      </c>
      <c r="B187" s="62" t="str">
        <f>nor[[#This Row],[Element hierarchy (XPATH)]]&amp;nor[[#This Row],[Element]]&amp;IF(ISBLANK(nor[[#This Row],[Attribute]]),"","/@"&amp;nor[[#This Row],[Attribute]])</f>
        <v>infrastructure/nor:operatingRules/nor:operatingRule/@name</v>
      </c>
      <c r="C187" s="63" t="s">
        <v>173</v>
      </c>
      <c r="D187" s="63" t="s">
        <v>174</v>
      </c>
      <c r="E187" s="63" t="s">
        <v>34</v>
      </c>
      <c r="F187" s="63" t="s">
        <v>29</v>
      </c>
      <c r="G187" s="63" t="s">
        <v>1302</v>
      </c>
      <c r="H187" s="63" t="str">
        <f>IF(ISBLANK(nor[[#This Row],[Type]]),"",IFERROR(LEFT(nor[[#This Row],[Type]],FIND("(",nor[[#This Row],[Type]])-1),nor[[#This Row],[Type]]))</f>
        <v>xs:string</v>
      </c>
      <c r="I187" s="63" t="b">
        <f>IF(nor[[#This Row],[Base type]]="xs:string",LEFT(nor[[#This Row],[Type]],11)="xs:string(""","")</f>
        <v>0</v>
      </c>
      <c r="J187" s="63" t="b">
        <f>IF(nor[[#This Row],[Base type]]="xs:string",NOT(ISERROR(FIND(" or xs:string(xs:pattern=other:\w{2,})",nor[[#This Row],[Type]]))),"")</f>
        <v>0</v>
      </c>
      <c r="K187" s="63" t="str">
        <f>IFERROR(MID(nor[[#This Row],[Type]],LEN(nor[[#This Row],[Base type]])+2,FIND(")",nor[[#This Row],[Type]],LEN(nor[[#This Row],[Base type]])+2)-LEN(nor[[#This Row],[Base type]])-2)&amp;IF(nor[[#This Row],[Other]]=TRUE,", ""other:*""",""),"")</f>
        <v/>
      </c>
      <c r="L187" s="63" t="str">
        <f>IF(ISBLANK(nor[[#This Row],[Type]]),"",INDEX(Types[Excel],MATCH(nor[[#This Row],[Base type]]&amp;";"&amp;nor[[#This Row],[Enumeration]]&amp;";"&amp;nor[[#This Row],[Other]],Types[Key],0))
&amp;IF(nor[[#This Row],[Base type]]="xs:list",INDEX(Types[Excel],MATCH(nor[[#This Row],[Restriction]]&amp;";"&amp;nor[[#This Row],[Enumeration]]&amp;";"&amp;nor[[#This Row],[Other]],Types[Key],0)),""))</f>
        <v>[string]</v>
      </c>
    </row>
    <row r="188" spans="1:12" hidden="1" x14ac:dyDescent="0.25">
      <c r="A188" s="63" t="b">
        <f>NOT(ISERROR(MATCH(nor[[#This Row],[Full path]],Infra[Full path],0)))</f>
        <v>0</v>
      </c>
      <c r="B188" s="62" t="str">
        <f>nor[[#This Row],[Element hierarchy (XPATH)]]&amp;nor[[#This Row],[Element]]&amp;IF(ISBLANK(nor[[#This Row],[Attribute]]),"","/@"&amp;nor[[#This Row],[Attribute]])</f>
        <v>infrastructure/nor:operatingRules/nor:operatingRule/@xml:lang</v>
      </c>
      <c r="C188" s="63" t="s">
        <v>173</v>
      </c>
      <c r="D188" s="63" t="s">
        <v>174</v>
      </c>
      <c r="E188" s="63" t="s">
        <v>1305</v>
      </c>
      <c r="F188" s="63" t="s">
        <v>29</v>
      </c>
      <c r="G188" s="63"/>
      <c r="H188" s="63" t="str">
        <f>IF(ISBLANK(nor[[#This Row],[Type]]),"",IFERROR(LEFT(nor[[#This Row],[Type]],FIND("(",nor[[#This Row],[Type]])-1),nor[[#This Row],[Type]]))</f>
        <v/>
      </c>
      <c r="I188" s="63" t="str">
        <f>IF(nor[[#This Row],[Base type]]="xs:string",LEFT(nor[[#This Row],[Type]],11)="xs:string(""","")</f>
        <v/>
      </c>
      <c r="J188" s="63" t="str">
        <f>IF(nor[[#This Row],[Base type]]="xs:string",NOT(ISERROR(FIND(" or xs:string(xs:pattern=other:\w{2,})",nor[[#This Row],[Type]]))),"")</f>
        <v/>
      </c>
      <c r="K188" s="63" t="str">
        <f>IFERROR(MID(nor[[#This Row],[Type]],LEN(nor[[#This Row],[Base type]])+2,FIND(")",nor[[#This Row],[Type]],LEN(nor[[#This Row],[Base type]])+2)-LEN(nor[[#This Row],[Base type]])-2)&amp;IF(nor[[#This Row],[Other]]=TRUE,", ""other:*""",""),"")</f>
        <v/>
      </c>
      <c r="L188"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89" spans="1:12" hidden="1" x14ac:dyDescent="0.25">
      <c r="A189" s="63" t="b">
        <f>NOT(ISERROR(MATCH(nor[[#This Row],[Full path]],Infra[Full path],0)))</f>
        <v>0</v>
      </c>
      <c r="B189" s="62" t="str">
        <f>nor[[#This Row],[Element hierarchy (XPATH)]]&amp;nor[[#This Row],[Element]]&amp;IF(ISBLANK(nor[[#This Row],[Attribute]]),"","/@"&amp;nor[[#This Row],[Attribute]])</f>
        <v>infrastructure/nor:operatingRules/nor:operatingRule/@xs:anyAttribute</v>
      </c>
      <c r="C189" s="63" t="s">
        <v>173</v>
      </c>
      <c r="D189" s="63" t="s">
        <v>174</v>
      </c>
      <c r="E189" s="63" t="s">
        <v>1307</v>
      </c>
      <c r="F189" s="63" t="s">
        <v>29</v>
      </c>
      <c r="G189" s="63"/>
      <c r="H189" s="63" t="str">
        <f>IF(ISBLANK(nor[[#This Row],[Type]]),"",IFERROR(LEFT(nor[[#This Row],[Type]],FIND("(",nor[[#This Row],[Type]])-1),nor[[#This Row],[Type]]))</f>
        <v/>
      </c>
      <c r="I189" s="63" t="str">
        <f>IF(nor[[#This Row],[Base type]]="xs:string",LEFT(nor[[#This Row],[Type]],11)="xs:string(""","")</f>
        <v/>
      </c>
      <c r="J189" s="63" t="str">
        <f>IF(nor[[#This Row],[Base type]]="xs:string",NOT(ISERROR(FIND(" or xs:string(xs:pattern=other:\w{2,})",nor[[#This Row],[Type]]))),"")</f>
        <v/>
      </c>
      <c r="K189" s="63" t="str">
        <f>IFERROR(MID(nor[[#This Row],[Type]],LEN(nor[[#This Row],[Base type]])+2,FIND(")",nor[[#This Row],[Type]],LEN(nor[[#This Row],[Base type]])+2)-LEN(nor[[#This Row],[Base type]])-2)&amp;IF(nor[[#This Row],[Other]]=TRUE,", ""other:*""",""),"")</f>
        <v/>
      </c>
      <c r="L189"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90" spans="1:12" x14ac:dyDescent="0.25">
      <c r="A190" s="63" t="b">
        <f>NOT(ISERROR(MATCH(nor[[#This Row],[Full path]],Infra[Full path],0)))</f>
        <v>1</v>
      </c>
      <c r="B190" s="62" t="str">
        <f>nor[[#This Row],[Element hierarchy (XPATH)]]&amp;nor[[#This Row],[Element]]&amp;IF(ISBLANK(nor[[#This Row],[Attribute]]),"","/@"&amp;nor[[#This Row],[Attribute]])</f>
        <v>infrastructure/nor:operatingRules/nor:operatingRule/nor:childRule</v>
      </c>
      <c r="C190" s="63" t="s">
        <v>175</v>
      </c>
      <c r="D190" s="63" t="s">
        <v>176</v>
      </c>
      <c r="E190" s="63"/>
      <c r="F190" s="63" t="s">
        <v>29</v>
      </c>
      <c r="G190" s="63"/>
      <c r="H190" s="63" t="str">
        <f>IF(ISBLANK(nor[[#This Row],[Type]]),"",IFERROR(LEFT(nor[[#This Row],[Type]],FIND("(",nor[[#This Row],[Type]])-1),nor[[#This Row],[Type]]))</f>
        <v/>
      </c>
      <c r="I190" s="63" t="str">
        <f>IF(nor[[#This Row],[Base type]]="xs:string",LEFT(nor[[#This Row],[Type]],11)="xs:string(""","")</f>
        <v/>
      </c>
      <c r="J190" s="63" t="str">
        <f>IF(nor[[#This Row],[Base type]]="xs:string",NOT(ISERROR(FIND(" or xs:string(xs:pattern=other:\w{2,})",nor[[#This Row],[Type]]))),"")</f>
        <v/>
      </c>
      <c r="K190" s="63" t="str">
        <f>IFERROR(MID(nor[[#This Row],[Type]],LEN(nor[[#This Row],[Base type]])+2,FIND(")",nor[[#This Row],[Type]],LEN(nor[[#This Row],[Base type]])+2)-LEN(nor[[#This Row],[Base type]])-2)&amp;IF(nor[[#This Row],[Other]]=TRUE,", ""other:*""",""),"")</f>
        <v/>
      </c>
      <c r="L190" s="63" t="str">
        <f>IF(ISBLANK(nor[[#This Row],[Type]]),"",INDEX(Types[Excel],MATCH(nor[[#This Row],[Base type]]&amp;";"&amp;nor[[#This Row],[Enumeration]]&amp;";"&amp;nor[[#This Row],[Other]],Types[Key],0))
&amp;IF(nor[[#This Row],[Base type]]="xs:list",INDEX(Types[Excel],MATCH(nor[[#This Row],[Restriction]]&amp;";"&amp;nor[[#This Row],[Enumeration]]&amp;";"&amp;nor[[#This Row],[Other]],Types[Key],0)),""))</f>
        <v/>
      </c>
    </row>
    <row r="191" spans="1:12" x14ac:dyDescent="0.25">
      <c r="A191" s="63" t="b">
        <f>NOT(ISERROR(MATCH(nor[[#This Row],[Full path]],Infra[Full path],0)))</f>
        <v>1</v>
      </c>
      <c r="B191" s="62" t="str">
        <f>nor[[#This Row],[Element hierarchy (XPATH)]]&amp;nor[[#This Row],[Element]]&amp;IF(ISBLANK(nor[[#This Row],[Attribute]]),"","/@"&amp;nor[[#This Row],[Attribute]])</f>
        <v>infrastructure/nor:operatingRules/nor:operatingRule/nor:childRule/@ruleRef</v>
      </c>
      <c r="C191" s="63" t="s">
        <v>175</v>
      </c>
      <c r="D191" s="63" t="s">
        <v>176</v>
      </c>
      <c r="E191" s="63" t="s">
        <v>177</v>
      </c>
      <c r="F191" s="63" t="s">
        <v>23</v>
      </c>
      <c r="G191" s="63" t="s">
        <v>1325</v>
      </c>
      <c r="H191" s="63" t="str">
        <f>IF(ISBLANK(nor[[#This Row],[Type]]),"",IFERROR(LEFT(nor[[#This Row],[Type]],FIND("(",nor[[#This Row],[Type]])-1),nor[[#This Row],[Type]]))</f>
        <v>xs:IDREF</v>
      </c>
      <c r="I191" s="63" t="str">
        <f>IF(nor[[#This Row],[Base type]]="xs:string",LEFT(nor[[#This Row],[Type]],11)="xs:string(""","")</f>
        <v/>
      </c>
      <c r="J191" s="63" t="str">
        <f>IF(nor[[#This Row],[Base type]]="xs:string",NOT(ISERROR(FIND(" or xs:string(xs:pattern=other:\w{2,})",nor[[#This Row],[Type]]))),"")</f>
        <v/>
      </c>
      <c r="K191" s="63" t="str">
        <f>IFERROR(MID(nor[[#This Row],[Type]],LEN(nor[[#This Row],[Base type]])+2,FIND(")",nor[[#This Row],[Type]],LEN(nor[[#This Row],[Base type]])+2)-LEN(nor[[#This Row],[Base type]])-2)&amp;IF(nor[[#This Row],[Other]]=TRUE,", ""other:*""",""),"")</f>
        <v/>
      </c>
      <c r="L191" s="63" t="str">
        <f>IF(ISBLANK(nor[[#This Row],[Type]]),"",INDEX(Types[Excel],MATCH(nor[[#This Row],[Base type]]&amp;";"&amp;nor[[#This Row],[Enumeration]]&amp;";"&amp;nor[[#This Row],[Other]],Types[Key],0))
&amp;IF(nor[[#This Row],[Base type]]="xs:list",INDEX(Types[Excel],MATCH(nor[[#This Row],[Restriction]]&amp;";"&amp;nor[[#This Row],[Enumeration]]&amp;";"&amp;nor[[#This Row],[Other]],Types[Key],0)),""))</f>
        <v>[reference]</v>
      </c>
    </row>
  </sheetData>
  <conditionalFormatting sqref="A2:A191">
    <cfRule type="cellIs" dxfId="11" priority="1" operator="equal">
      <formula>FALSE</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FEBA-338F-42DF-AC4B-E04EC4CFFC6F}">
  <dimension ref="A1:F28"/>
  <sheetViews>
    <sheetView workbookViewId="0">
      <selection activeCell="A16" sqref="A16"/>
    </sheetView>
  </sheetViews>
  <sheetFormatPr baseColWidth="10" defaultColWidth="11.42578125" defaultRowHeight="15" x14ac:dyDescent="0.25"/>
  <cols>
    <col min="1" max="1" width="21.5703125" bestFit="1" customWidth="1"/>
    <col min="2" max="2" width="14.5703125" bestFit="1" customWidth="1"/>
    <col min="3" max="3" width="8.42578125" bestFit="1" customWidth="1"/>
    <col min="4" max="4" width="22.5703125" bestFit="1" customWidth="1"/>
    <col min="5" max="5" width="17.5703125" bestFit="1" customWidth="1"/>
    <col min="6" max="7" width="45.42578125" bestFit="1" customWidth="1"/>
  </cols>
  <sheetData>
    <row r="1" spans="1:6" x14ac:dyDescent="0.25">
      <c r="A1" s="39" t="s">
        <v>3709</v>
      </c>
      <c r="B1" t="s">
        <v>1295</v>
      </c>
      <c r="C1" t="s">
        <v>1296</v>
      </c>
      <c r="D1" t="s">
        <v>3710</v>
      </c>
      <c r="E1" t="s">
        <v>3711</v>
      </c>
      <c r="F1" t="s">
        <v>3712</v>
      </c>
    </row>
    <row r="2" spans="1:6" x14ac:dyDescent="0.25">
      <c r="A2" t="s">
        <v>1318</v>
      </c>
      <c r="D2" t="str">
        <f>Types[[#This Row],[XSD]]&amp;";"&amp;Types[[#This Row],[Enumeration]]&amp;";"&amp;Types[[#This Row],[Other]]</f>
        <v>dc:elementContainer;;</v>
      </c>
      <c r="E2" t="s">
        <v>3713</v>
      </c>
    </row>
    <row r="3" spans="1:6" x14ac:dyDescent="0.25">
      <c r="A3" t="s">
        <v>1423</v>
      </c>
      <c r="D3" t="str">
        <f>Types[[#This Row],[XSD]]&amp;";"&amp;Types[[#This Row],[Enumeration]]&amp;";"&amp;Types[[#This Row],[Other]]</f>
        <v>xs:anyURI;;</v>
      </c>
      <c r="E3" t="s">
        <v>3713</v>
      </c>
    </row>
    <row r="4" spans="1:6" x14ac:dyDescent="0.25">
      <c r="A4" t="s">
        <v>1436</v>
      </c>
      <c r="D4" t="str">
        <f>Types[[#This Row],[XSD]]&amp;";"&amp;Types[[#This Row],[Enumeration]]&amp;";"&amp;Types[[#This Row],[Other]]</f>
        <v>xs:boolean;;</v>
      </c>
      <c r="E4" t="s">
        <v>125</v>
      </c>
    </row>
    <row r="5" spans="1:6" x14ac:dyDescent="0.25">
      <c r="A5" t="s">
        <v>3479</v>
      </c>
      <c r="D5" t="str">
        <f>Types[[#This Row],[XSD]]&amp;";"&amp;Types[[#This Row],[Enumeration]]&amp;";"&amp;Types[[#This Row],[Other]]</f>
        <v>xs:date;;</v>
      </c>
      <c r="E5" t="s">
        <v>128</v>
      </c>
    </row>
    <row r="6" spans="1:6" x14ac:dyDescent="0.25">
      <c r="A6" t="s">
        <v>3714</v>
      </c>
      <c r="D6" t="str">
        <f>Types[[#This Row],[XSD]]&amp;";"&amp;Types[[#This Row],[Enumeration]]&amp;";"&amp;Types[[#This Row],[Other]]</f>
        <v>xs:dateTime;;</v>
      </c>
      <c r="E6" t="s">
        <v>1264</v>
      </c>
    </row>
    <row r="7" spans="1:6" x14ac:dyDescent="0.25">
      <c r="A7" t="s">
        <v>3715</v>
      </c>
      <c r="D7" t="str">
        <f>Types[[#This Row],[XSD]]&amp;";"&amp;Types[[#This Row],[Enumeration]]&amp;";"&amp;Types[[#This Row],[Other]]</f>
        <v>xs:decimal;;</v>
      </c>
      <c r="E7" t="s">
        <v>233</v>
      </c>
    </row>
    <row r="8" spans="1:6" x14ac:dyDescent="0.25">
      <c r="A8" t="s">
        <v>1497</v>
      </c>
      <c r="D8" t="str">
        <f>Types[[#This Row],[XSD]]&amp;";"&amp;Types[[#This Row],[Enumeration]]&amp;";"&amp;Types[[#This Row],[Other]]</f>
        <v>xs:double;;</v>
      </c>
      <c r="E8" t="s">
        <v>1106</v>
      </c>
      <c r="F8" t="s">
        <v>3716</v>
      </c>
    </row>
    <row r="9" spans="1:6" x14ac:dyDescent="0.25">
      <c r="A9" t="s">
        <v>3698</v>
      </c>
      <c r="D9" t="str">
        <f>Types[[#This Row],[XSD]]&amp;";"&amp;Types[[#This Row],[Enumeration]]&amp;";"&amp;Types[[#This Row],[Other]]</f>
        <v>xs:duration;;</v>
      </c>
      <c r="E9" t="s">
        <v>98</v>
      </c>
    </row>
    <row r="10" spans="1:6" x14ac:dyDescent="0.25">
      <c r="A10" t="s">
        <v>3717</v>
      </c>
      <c r="D10" t="str">
        <f>Types[[#This Row],[XSD]]&amp;";"&amp;Types[[#This Row],[Enumeration]]&amp;";"&amp;Types[[#This Row],[Other]]</f>
        <v>xs:float;;</v>
      </c>
      <c r="E10" t="s">
        <v>3718</v>
      </c>
      <c r="F10" t="s">
        <v>3719</v>
      </c>
    </row>
    <row r="11" spans="1:6" x14ac:dyDescent="0.25">
      <c r="A11" t="s">
        <v>1311</v>
      </c>
      <c r="D11" t="str">
        <f>Types[[#This Row],[XSD]]&amp;";"&amp;Types[[#This Row],[Enumeration]]&amp;";"&amp;Types[[#This Row],[Other]]</f>
        <v>xs:ID;;</v>
      </c>
      <c r="E11" t="s">
        <v>25</v>
      </c>
    </row>
    <row r="12" spans="1:6" x14ac:dyDescent="0.25">
      <c r="A12" t="s">
        <v>1325</v>
      </c>
      <c r="D12" t="str">
        <f>Types[[#This Row],[XSD]]&amp;";"&amp;Types[[#This Row],[Enumeration]]&amp;";"&amp;Types[[#This Row],[Other]]</f>
        <v>xs:IDREF;;</v>
      </c>
      <c r="E12" t="s">
        <v>46</v>
      </c>
    </row>
    <row r="13" spans="1:6" x14ac:dyDescent="0.25">
      <c r="A13" t="s">
        <v>3655</v>
      </c>
      <c r="D13" t="str">
        <f>Types[[#This Row],[XSD]]&amp;";"&amp;Types[[#This Row],[Enumeration]]&amp;";"&amp;Types[[#This Row],[Other]]</f>
        <v>xs:integer;;</v>
      </c>
      <c r="E13" t="s">
        <v>432</v>
      </c>
    </row>
    <row r="14" spans="1:6" x14ac:dyDescent="0.25">
      <c r="A14" t="s">
        <v>3720</v>
      </c>
      <c r="D14" t="str">
        <f>Types[[#This Row],[XSD]]&amp;";"&amp;Types[[#This Row],[Enumeration]]&amp;";"&amp;Types[[#This Row],[Other]]</f>
        <v>xs:list;;</v>
      </c>
      <c r="E14" t="s">
        <v>3721</v>
      </c>
      <c r="F14" t="s">
        <v>3722</v>
      </c>
    </row>
    <row r="15" spans="1:6" x14ac:dyDescent="0.25">
      <c r="A15" t="s">
        <v>1487</v>
      </c>
      <c r="D15" t="str">
        <f>Types[[#This Row],[XSD]]&amp;";"&amp;Types[[#This Row],[Enumeration]]&amp;";"&amp;Types[[#This Row],[Other]]</f>
        <v>xs:nonNegativeInteger;;</v>
      </c>
      <c r="E15" t="s">
        <v>432</v>
      </c>
    </row>
    <row r="16" spans="1:6" x14ac:dyDescent="0.25">
      <c r="A16" t="s">
        <v>1346</v>
      </c>
      <c r="D16" t="str">
        <f>Types[[#This Row],[XSD]]&amp;";"&amp;Types[[#This Row],[Enumeration]]&amp;";"&amp;Types[[#This Row],[Other]]</f>
        <v>xs:positiveInteger;;</v>
      </c>
      <c r="E16" t="s">
        <v>432</v>
      </c>
    </row>
    <row r="17" spans="1:6" x14ac:dyDescent="0.25">
      <c r="A17" t="s">
        <v>1302</v>
      </c>
      <c r="B17" t="b">
        <v>0</v>
      </c>
      <c r="C17" t="b">
        <v>0</v>
      </c>
      <c r="D17" t="str">
        <f>Types[[#This Row],[XSD]]&amp;";"&amp;Types[[#This Row],[Enumeration]]&amp;";"&amp;Types[[#This Row],[Other]]</f>
        <v>xs:string;USANN;USANN</v>
      </c>
      <c r="E17" t="s">
        <v>25</v>
      </c>
    </row>
    <row r="18" spans="1:6" x14ac:dyDescent="0.25">
      <c r="A18" t="s">
        <v>1302</v>
      </c>
      <c r="B18" t="b">
        <v>1</v>
      </c>
      <c r="C18" t="b">
        <v>0</v>
      </c>
      <c r="D18" t="str">
        <f>Types[[#This Row],[XSD]]&amp;";"&amp;Types[[#This Row],[Enumeration]]&amp;";"&amp;Types[[#This Row],[Other]]</f>
        <v>xs:string;SANN;USANN</v>
      </c>
      <c r="E18" t="s">
        <v>37</v>
      </c>
      <c r="F18" t="s">
        <v>3723</v>
      </c>
    </row>
    <row r="19" spans="1:6" x14ac:dyDescent="0.25">
      <c r="A19" t="s">
        <v>1302</v>
      </c>
      <c r="B19" t="b">
        <v>1</v>
      </c>
      <c r="C19" t="b">
        <v>1</v>
      </c>
      <c r="D19" t="str">
        <f>Types[[#This Row],[XSD]]&amp;";"&amp;Types[[#This Row],[Enumeration]]&amp;";"&amp;Types[[#This Row],[Other]]</f>
        <v>xs:string;SANN;SANN</v>
      </c>
      <c r="E19" t="s">
        <v>37</v>
      </c>
      <c r="F19" t="s">
        <v>3724</v>
      </c>
    </row>
    <row r="20" spans="1:6" x14ac:dyDescent="0.25">
      <c r="A20" t="s">
        <v>1482</v>
      </c>
      <c r="D20" t="str">
        <f>Types[[#This Row],[XSD]]&amp;";"&amp;Types[[#This Row],[Enumeration]]&amp;";"&amp;Types[[#This Row],[Other]]</f>
        <v>xs:time;;</v>
      </c>
      <c r="E20" t="s">
        <v>395</v>
      </c>
    </row>
    <row r="21" spans="1:6" x14ac:dyDescent="0.25">
      <c r="A21" t="s">
        <v>1796</v>
      </c>
      <c r="D21" t="str">
        <f>Types[[#This Row],[XSD]]&amp;";"&amp;Types[[#This Row],[Enumeration]]&amp;";"&amp;Types[[#This Row],[Other]]</f>
        <v>xs:unsignedByte;;</v>
      </c>
      <c r="E21" t="s">
        <v>3713</v>
      </c>
    </row>
    <row r="28" spans="1:6" x14ac:dyDescent="0.25">
      <c r="B28" t="s">
        <v>3725</v>
      </c>
      <c r="D28">
        <f>MATCH(SUBSTITUTE(B28,"*","~*"),nor[Full path],0)</f>
        <v>1</v>
      </c>
    </row>
  </sheetData>
  <conditionalFormatting sqref="A2:A21">
    <cfRule type="duplicateValues" dxfId="3"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78E34313734B343BDEB317D3F0ED873" ma:contentTypeVersion="15" ma:contentTypeDescription="Opprett et nytt dokument." ma:contentTypeScope="" ma:versionID="ecbe1010112d02be8b8fb970d2473b7e">
  <xsd:schema xmlns:xsd="http://www.w3.org/2001/XMLSchema" xmlns:xs="http://www.w3.org/2001/XMLSchema" xmlns:p="http://schemas.microsoft.com/office/2006/metadata/properties" xmlns:ns2="45b12c4b-0f03-4709-a1ed-a5ff5f2779b7" xmlns:ns3="80256bc5-a157-4705-be25-7c3a929278d3" targetNamespace="http://schemas.microsoft.com/office/2006/metadata/properties" ma:root="true" ma:fieldsID="258f06a331c150b15d7ca5d00c250440" ns2:_="" ns3:_="">
    <xsd:import namespace="45b12c4b-0f03-4709-a1ed-a5ff5f2779b7"/>
    <xsd:import namespace="80256bc5-a157-4705-be25-7c3a929278d3"/>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12c4b-0f03-4709-a1ed-a5ff5f277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6be084d1-3322-4b39-adc8-26309b7b4b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256bc5-a157-4705-be25-7c3a929278d3"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ac22eb95-1c9d-45c7-b0d1-140478d1cd2b}" ma:internalName="TaxCatchAll" ma:showField="CatchAllData" ma:web="80256bc5-a157-4705-be25-7c3a929278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0256bc5-a157-4705-be25-7c3a929278d3">
      <UserInfo>
        <DisplayName>Johansen Morten</DisplayName>
        <AccountId>3112</AccountId>
        <AccountType/>
      </UserInfo>
      <UserInfo>
        <DisplayName>Torben Brand</DisplayName>
        <AccountId>186</AccountId>
        <AccountType/>
      </UserInfo>
      <UserInfo>
        <DisplayName>Janne Möller</DisplayName>
        <AccountId>3272</AccountId>
        <AccountType/>
      </UserInfo>
      <UserInfo>
        <DisplayName>Thomas Nygreen</DisplayName>
        <AccountId>208</AccountId>
        <AccountType/>
      </UserInfo>
      <UserInfo>
        <DisplayName>Boasson Georg</DisplayName>
        <AccountId>2999</AccountId>
        <AccountType/>
      </UserInfo>
    </SharedWithUsers>
    <lcf76f155ced4ddcb4097134ff3c332f xmlns="45b12c4b-0f03-4709-a1ed-a5ff5f2779b7">
      <Terms xmlns="http://schemas.microsoft.com/office/infopath/2007/PartnerControls"/>
    </lcf76f155ced4ddcb4097134ff3c332f>
    <TaxCatchAll xmlns="80256bc5-a157-4705-be25-7c3a929278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AF19D-CBB0-4186-B0D7-948EABB823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12c4b-0f03-4709-a1ed-a5ff5f2779b7"/>
    <ds:schemaRef ds:uri="80256bc5-a157-4705-be25-7c3a929278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A0B76-4E4B-43A3-8E20-DC2391E94C97}">
  <ds:schemaRefs>
    <ds:schemaRef ds:uri="http://schemas.microsoft.com/office/2006/metadata/properties"/>
    <ds:schemaRef ds:uri="http://schemas.microsoft.com/office/2006/documentManagement/types"/>
    <ds:schemaRef ds:uri="45b12c4b-0f03-4709-a1ed-a5ff5f2779b7"/>
    <ds:schemaRef ds:uri="80256bc5-a157-4705-be25-7c3a929278d3"/>
    <ds:schemaRef ds:uri="http://schemas.microsoft.com/office/infopath/2007/PartnerControls"/>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65583D6-FAE9-40C0-84CC-561754AD20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vt:i4>
      </vt:variant>
    </vt:vector>
  </HeadingPairs>
  <TitlesOfParts>
    <vt:vector size="8" baseType="lpstr">
      <vt:lpstr>log</vt:lpstr>
      <vt:lpstr>Infrastructure</vt:lpstr>
      <vt:lpstr>Timetable</vt:lpstr>
      <vt:lpstr>Changelog</vt:lpstr>
      <vt:lpstr>railML 2.4 XSD</vt:lpstr>
      <vt:lpstr>2.4nor XSD</vt:lpstr>
      <vt:lpstr>Type mapping</vt:lpstr>
      <vt:lpstr>Infrastructure!Utskriftstitler</vt:lpstr>
    </vt:vector>
  </TitlesOfParts>
  <Manager/>
  <Company>Jernbaneverket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tobr</dc:creator>
  <cp:keywords/>
  <dc:description/>
  <cp:lastModifiedBy>Torben Brand</cp:lastModifiedBy>
  <cp:revision/>
  <dcterms:created xsi:type="dcterms:W3CDTF">2016-09-05T13:01:34Z</dcterms:created>
  <dcterms:modified xsi:type="dcterms:W3CDTF">2024-04-26T10:56:46Z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0x010100978E34313734B343BDEB317D3F0ED873</vt:lpwstr>
  </property>
  <property fmtid="{D5CDD505-2E9C-101B-9397-08002B2CF9AE}" pid="3" name="Fase">
    <vt:lpwstr/>
  </property>
  <property fmtid="{D5CDD505-2E9C-101B-9397-08002B2CF9AE}" pid="4" name="AuthorIds_UIVersion_11264">
    <vt:lpwstr>186</vt:lpwstr>
  </property>
  <property fmtid="{D5CDD505-2E9C-101B-9397-08002B2CF9AE}" pid="5" name="AuthorIds_UIVersion_20992">
    <vt:lpwstr>3272</vt:lpwstr>
  </property>
  <property fmtid="{D5CDD505-2E9C-101B-9397-08002B2CF9AE}" pid="6" name="AuthorIds_UIVersion_5632">
    <vt:lpwstr>3021</vt:lpwstr>
  </property>
  <property fmtid="{D5CDD505-2E9C-101B-9397-08002B2CF9AE}" pid="7" name="AuthorIds_UIVersion_8704">
    <vt:lpwstr>3021</vt:lpwstr>
  </property>
  <property fmtid="{D5CDD505-2E9C-101B-9397-08002B2CF9AE}" pid="8" name="AuthorIds_UIVersion_16896">
    <vt:lpwstr>3021</vt:lpwstr>
  </property>
  <property fmtid="{D5CDD505-2E9C-101B-9397-08002B2CF9AE}" pid="9" name="AuthorIds_UIVersion_512">
    <vt:lpwstr>3272</vt:lpwstr>
  </property>
  <property fmtid="{D5CDD505-2E9C-101B-9397-08002B2CF9AE}" pid="10" name="AuthorIds_UIVersion_2560">
    <vt:lpwstr>3021</vt:lpwstr>
  </property>
  <property fmtid="{D5CDD505-2E9C-101B-9397-08002B2CF9AE}" pid="11" name="AuthorIds_UIVersion_7680">
    <vt:lpwstr>3021</vt:lpwstr>
  </property>
  <property fmtid="{D5CDD505-2E9C-101B-9397-08002B2CF9AE}" pid="12" name="xd_ProgID">
    <vt:lpwstr/>
  </property>
  <property fmtid="{D5CDD505-2E9C-101B-9397-08002B2CF9AE}" pid="13" name="AuthorIds_UIVersion_4096">
    <vt:lpwstr>3021</vt:lpwstr>
  </property>
  <property fmtid="{D5CDD505-2E9C-101B-9397-08002B2CF9AE}" pid="14" name="AuthorIds_UIVersion_7168">
    <vt:lpwstr>3021</vt:lpwstr>
  </property>
  <property fmtid="{D5CDD505-2E9C-101B-9397-08002B2CF9AE}" pid="15" name="TemplateUrl">
    <vt:lpwstr/>
  </property>
  <property fmtid="{D5CDD505-2E9C-101B-9397-08002B2CF9AE}" pid="16" name="ComplianceAssetId">
    <vt:lpwstr/>
  </property>
  <property fmtid="{D5CDD505-2E9C-101B-9397-08002B2CF9AE}" pid="17" name="AuthorIds_UIVersion_13312">
    <vt:lpwstr>3021</vt:lpwstr>
  </property>
  <property fmtid="{D5CDD505-2E9C-101B-9397-08002B2CF9AE}" pid="18" name="AuthorIds_UIVersion_13824">
    <vt:lpwstr>3021</vt:lpwstr>
  </property>
  <property fmtid="{D5CDD505-2E9C-101B-9397-08002B2CF9AE}" pid="19" name="AuthorIds_UIVersion_17920">
    <vt:lpwstr>3272</vt:lpwstr>
  </property>
  <property fmtid="{D5CDD505-2E9C-101B-9397-08002B2CF9AE}" pid="20" name="AuthorIds_UIVersion_10752">
    <vt:lpwstr>3021</vt:lpwstr>
  </property>
  <property fmtid="{D5CDD505-2E9C-101B-9397-08002B2CF9AE}" pid="21" name="AuthorIds_UIVersion_17408">
    <vt:lpwstr>3021</vt:lpwstr>
  </property>
  <property fmtid="{D5CDD505-2E9C-101B-9397-08002B2CF9AE}" pid="22" name="AuthorIds_UIVersion_18432">
    <vt:lpwstr>3021</vt:lpwstr>
  </property>
  <property fmtid="{D5CDD505-2E9C-101B-9397-08002B2CF9AE}" pid="23" name="AuthorIds_UIVersion_20480">
    <vt:lpwstr>3272</vt:lpwstr>
  </property>
  <property fmtid="{D5CDD505-2E9C-101B-9397-08002B2CF9AE}" pid="24" name="AuthorIds_UIVersion_14848">
    <vt:lpwstr>3021</vt:lpwstr>
  </property>
  <property fmtid="{D5CDD505-2E9C-101B-9397-08002B2CF9AE}" pid="25" name="AuthorIds_UIVersion_15872">
    <vt:lpwstr>3021</vt:lpwstr>
  </property>
  <property fmtid="{D5CDD505-2E9C-101B-9397-08002B2CF9AE}" pid="26" name="AuthorIds_UIVersion_18944">
    <vt:lpwstr>3272</vt:lpwstr>
  </property>
  <property fmtid="{D5CDD505-2E9C-101B-9397-08002B2CF9AE}" pid="27" name="AuthorIds_UIVersion_19456">
    <vt:lpwstr>3272</vt:lpwstr>
  </property>
  <property fmtid="{D5CDD505-2E9C-101B-9397-08002B2CF9AE}" pid="28" name="AuthorIds_UIVersion_5120">
    <vt:lpwstr>3021</vt:lpwstr>
  </property>
  <property fmtid="{D5CDD505-2E9C-101B-9397-08002B2CF9AE}" pid="29" name="AuthorIds_UIVersion_12288">
    <vt:lpwstr>3021</vt:lpwstr>
  </property>
  <property fmtid="{D5CDD505-2E9C-101B-9397-08002B2CF9AE}" pid="30" name="AuthorIds_UIVersion_19968">
    <vt:lpwstr>3272</vt:lpwstr>
  </property>
  <property fmtid="{D5CDD505-2E9C-101B-9397-08002B2CF9AE}" pid="31" name="AuthorIds_UIVersion_1024">
    <vt:lpwstr>3021</vt:lpwstr>
  </property>
  <property fmtid="{D5CDD505-2E9C-101B-9397-08002B2CF9AE}" pid="32" name="AuthorIds_UIVersion_4608">
    <vt:lpwstr>3021</vt:lpwstr>
  </property>
  <property fmtid="{D5CDD505-2E9C-101B-9397-08002B2CF9AE}" pid="33" name="AuthorIds_UIVersion_1536">
    <vt:lpwstr>3021</vt:lpwstr>
  </property>
  <property fmtid="{D5CDD505-2E9C-101B-9397-08002B2CF9AE}" pid="34" name="AuthorIds_UIVersion_9216">
    <vt:lpwstr>3021</vt:lpwstr>
  </property>
  <property fmtid="{D5CDD505-2E9C-101B-9397-08002B2CF9AE}" pid="35" name="AuthorIds_UIVersion_6144">
    <vt:lpwstr>3021</vt:lpwstr>
  </property>
  <property fmtid="{D5CDD505-2E9C-101B-9397-08002B2CF9AE}" pid="36" name="AuthorIds_UIVersion_9728">
    <vt:lpwstr>3021</vt:lpwstr>
  </property>
  <property fmtid="{D5CDD505-2E9C-101B-9397-08002B2CF9AE}" pid="37" name="AuthorIds_UIVersion_3072">
    <vt:lpwstr>3021</vt:lpwstr>
  </property>
  <property fmtid="{D5CDD505-2E9C-101B-9397-08002B2CF9AE}" pid="38" name="AuthorIds_UIVersion_6656">
    <vt:lpwstr>3021</vt:lpwstr>
  </property>
  <property fmtid="{D5CDD505-2E9C-101B-9397-08002B2CF9AE}" pid="39" name="xd_Signature">
    <vt:bool>false</vt:bool>
  </property>
  <property fmtid="{D5CDD505-2E9C-101B-9397-08002B2CF9AE}" pid="40" name="AuthorIds_UIVersion_3584">
    <vt:lpwstr>3021</vt:lpwstr>
  </property>
  <property fmtid="{D5CDD505-2E9C-101B-9397-08002B2CF9AE}" pid="41" name="SharedWithUsers">
    <vt:lpwstr>3112;#Johansen Morten;#186;#Torben Brand;#3272;#Janne Möller;#208;#Thomas Nygreen;#2999;#Boasson Georg</vt:lpwstr>
  </property>
  <property fmtid="{D5CDD505-2E9C-101B-9397-08002B2CF9AE}" pid="42" name="AuthorIds_UIVersion_8192">
    <vt:lpwstr>3021</vt:lpwstr>
  </property>
  <property fmtid="{D5CDD505-2E9C-101B-9397-08002B2CF9AE}" pid="43" name="MediaServiceImageTags">
    <vt:lpwstr/>
  </property>
</Properties>
</file>